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/>
  <mc:AlternateContent xmlns:mc="http://schemas.openxmlformats.org/markup-compatibility/2006">
    <mc:Choice Requires="x15">
      <x15ac:absPath xmlns:x15ac="http://schemas.microsoft.com/office/spreadsheetml/2010/11/ac" url="C:\Users\rehak\Desktop\ROZPOČTY\"/>
    </mc:Choice>
  </mc:AlternateContent>
  <xr:revisionPtr revIDLastSave="0" documentId="13_ncr:1_{69005D24-EE23-4AC8-A81B-4C9F5AB1FEAB}" xr6:coauthVersionLast="40" xr6:coauthVersionMax="40" xr10:uidLastSave="{00000000-0000-0000-0000-000000000000}"/>
  <bookViews>
    <workbookView xWindow="0" yWindow="0" windowWidth="24900" windowHeight="11235" xr2:uid="{00000000-000D-0000-FFFF-FFFF00000000}"/>
  </bookViews>
  <sheets>
    <sheet name="Rekapitulace stavby" sheetId="1" r:id="rId1"/>
    <sheet name="ST - Stavební - I. ETAPA" sheetId="2" r:id="rId2"/>
    <sheet name="STR - Strojní - I. ETAPA" sheetId="3" r:id="rId3"/>
    <sheet name="MaR - Alarm systém - I. E..." sheetId="4" r:id="rId4"/>
    <sheet name="STR - DEMONTÁŽE - I. ETAPA" sheetId="5" r:id="rId5"/>
    <sheet name="ST - Stavební - II. ETAPA" sheetId="6" r:id="rId6"/>
    <sheet name="STR - Strojní - II. ETAPA" sheetId="7" r:id="rId7"/>
    <sheet name="MaR - Alarm systém - II. ..." sheetId="8" r:id="rId8"/>
    <sheet name="STR - DEMONTÁŽE - II. ETAPA" sheetId="9" r:id="rId9"/>
  </sheets>
  <definedNames>
    <definedName name="_xlnm.Print_Titles" localSheetId="3">'MaR - Alarm systém - I. E...'!$124:$124</definedName>
    <definedName name="_xlnm.Print_Titles" localSheetId="7">'MaR - Alarm systém - II. ...'!$124:$124</definedName>
    <definedName name="_xlnm.Print_Titles" localSheetId="0">'Rekapitulace stavby'!$85:$85</definedName>
    <definedName name="_xlnm.Print_Titles" localSheetId="1">'ST - Stavební - I. ETAPA'!$135:$135</definedName>
    <definedName name="_xlnm.Print_Titles" localSheetId="5">'ST - Stavební - II. ETAPA'!$137:$137</definedName>
    <definedName name="_xlnm.Print_Titles" localSheetId="4">'STR - DEMONTÁŽE - I. ETAPA'!$123:$123</definedName>
    <definedName name="_xlnm.Print_Titles" localSheetId="8">'STR - DEMONTÁŽE - II. ETAPA'!$123:$123</definedName>
    <definedName name="_xlnm.Print_Titles" localSheetId="2">'STR - Strojní - I. ETAPA'!$124:$124</definedName>
    <definedName name="_xlnm.Print_Titles" localSheetId="6">'STR - Strojní - II. ETAPA'!$124:$124</definedName>
    <definedName name="_xlnm.Print_Area" localSheetId="3">'MaR - Alarm systém - I. E...'!$C$4:$Q$70,'MaR - Alarm systém - I. E...'!$C$76:$Q$106,'MaR - Alarm systém - I. E...'!$C$112:$Q$145</definedName>
    <definedName name="_xlnm.Print_Area" localSheetId="7">'MaR - Alarm systém - II. ...'!$C$4:$Q$70,'MaR - Alarm systém - II. ...'!$C$76:$Q$106,'MaR - Alarm systém - II. ...'!$C$112:$Q$143</definedName>
    <definedName name="_xlnm.Print_Area" localSheetId="0">'Rekapitulace stavby'!$C$4:$AP$70,'Rekapitulace stavby'!$C$76:$AP$107</definedName>
    <definedName name="_xlnm.Print_Area" localSheetId="1">'ST - Stavební - I. ETAPA'!$C$4:$Q$70,'ST - Stavební - I. ETAPA'!$C$76:$Q$118,'ST - Stavební - I. ETAPA'!$C$124:$Q$810</definedName>
    <definedName name="_xlnm.Print_Area" localSheetId="5">'ST - Stavební - II. ETAPA'!$C$4:$Q$70,'ST - Stavební - II. ETAPA'!$C$76:$Q$120,'ST - Stavební - II. ETAPA'!$C$126:$Q$1021</definedName>
    <definedName name="_xlnm.Print_Area" localSheetId="4">'STR - DEMONTÁŽE - I. ETAPA'!$C$4:$Q$70,'STR - DEMONTÁŽE - I. ETAPA'!$C$76:$Q$105,'STR - DEMONTÁŽE - I. ETAPA'!$C$111:$Q$153</definedName>
    <definedName name="_xlnm.Print_Area" localSheetId="8">'STR - DEMONTÁŽE - II. ETAPA'!$C$4:$Q$70,'STR - DEMONTÁŽE - II. ETAPA'!$C$76:$Q$105,'STR - DEMONTÁŽE - II. ETAPA'!$C$111:$Q$151</definedName>
    <definedName name="_xlnm.Print_Area" localSheetId="2">'STR - Strojní - I. ETAPA'!$C$4:$Q$70,'STR - Strojní - I. ETAPA'!$C$76:$Q$107,'STR - Strojní - I. ETAPA'!$C$113:$Q$189</definedName>
    <definedName name="_xlnm.Print_Area" localSheetId="6">'STR - Strojní - II. ETAPA'!$C$4:$Q$70,'STR - Strojní - II. ETAPA'!$C$76:$Q$107,'STR - Strojní - II. ETAPA'!$C$113:$Q$199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Z102" i="1" l="1"/>
  <c r="CE102" i="1"/>
  <c r="CF102" i="1"/>
  <c r="CG102" i="1"/>
  <c r="CH102" i="1"/>
  <c r="CI102" i="1"/>
  <c r="CJ102" i="1"/>
  <c r="CK102" i="1"/>
  <c r="BZ103" i="1"/>
  <c r="CA103" i="1"/>
  <c r="CB103" i="1"/>
  <c r="CC103" i="1"/>
  <c r="CE103" i="1"/>
  <c r="CF103" i="1"/>
  <c r="CG103" i="1"/>
  <c r="CH103" i="1"/>
  <c r="CI103" i="1"/>
  <c r="CJ103" i="1"/>
  <c r="CK103" i="1"/>
  <c r="BZ104" i="1"/>
  <c r="CA104" i="1"/>
  <c r="CB104" i="1"/>
  <c r="CC104" i="1"/>
  <c r="CE104" i="1"/>
  <c r="CF104" i="1"/>
  <c r="CG104" i="1"/>
  <c r="CH104" i="1"/>
  <c r="CI104" i="1"/>
  <c r="CJ104" i="1"/>
  <c r="CK104" i="1"/>
  <c r="BZ105" i="1"/>
  <c r="CA105" i="1"/>
  <c r="CB105" i="1"/>
  <c r="CC105" i="1"/>
  <c r="CE105" i="1"/>
  <c r="CF105" i="1"/>
  <c r="CG105" i="1"/>
  <c r="CH105" i="1"/>
  <c r="CI105" i="1"/>
  <c r="CJ105" i="1"/>
  <c r="CK105" i="1"/>
  <c r="BF806" i="2"/>
  <c r="BG806" i="2"/>
  <c r="BH806" i="2"/>
  <c r="BI806" i="2"/>
  <c r="BK806" i="2"/>
  <c r="N806" i="2" s="1"/>
  <c r="BE806" i="2" s="1"/>
  <c r="N807" i="2"/>
  <c r="BE807" i="2"/>
  <c r="BF807" i="2"/>
  <c r="BG807" i="2"/>
  <c r="BH807" i="2"/>
  <c r="BI807" i="2"/>
  <c r="BK807" i="2"/>
  <c r="N808" i="2"/>
  <c r="BE808" i="2"/>
  <c r="BF808" i="2"/>
  <c r="BG808" i="2"/>
  <c r="BH808" i="2"/>
  <c r="BI808" i="2"/>
  <c r="BK808" i="2"/>
  <c r="N809" i="2"/>
  <c r="BE809" i="2"/>
  <c r="BF809" i="2"/>
  <c r="BG809" i="2"/>
  <c r="BH809" i="2"/>
  <c r="BI809" i="2"/>
  <c r="BK809" i="2"/>
  <c r="N810" i="2"/>
  <c r="BE810" i="2"/>
  <c r="BF810" i="2"/>
  <c r="BG810" i="2"/>
  <c r="BH810" i="2"/>
  <c r="BI810" i="2"/>
  <c r="BK810" i="2"/>
  <c r="BK805" i="2" l="1"/>
  <c r="N805" i="2" s="1"/>
  <c r="AY99" i="1" l="1"/>
  <c r="AX99" i="1"/>
  <c r="BI151" i="9"/>
  <c r="BH151" i="9"/>
  <c r="BG151" i="9"/>
  <c r="BF151" i="9"/>
  <c r="BK151" i="9"/>
  <c r="N151" i="9" s="1"/>
  <c r="BE151" i="9" s="1"/>
  <c r="BI150" i="9"/>
  <c r="BH150" i="9"/>
  <c r="BG150" i="9"/>
  <c r="BF150" i="9"/>
  <c r="BK150" i="9"/>
  <c r="N150" i="9" s="1"/>
  <c r="BE150" i="9" s="1"/>
  <c r="BI149" i="9"/>
  <c r="BH149" i="9"/>
  <c r="BG149" i="9"/>
  <c r="BF149" i="9"/>
  <c r="BK149" i="9"/>
  <c r="N149" i="9"/>
  <c r="BE149" i="9"/>
  <c r="BI148" i="9"/>
  <c r="BH148" i="9"/>
  <c r="BG148" i="9"/>
  <c r="BF148" i="9"/>
  <c r="BK148" i="9"/>
  <c r="N148" i="9" s="1"/>
  <c r="BE148" i="9" s="1"/>
  <c r="BI147" i="9"/>
  <c r="BH147" i="9"/>
  <c r="BG147" i="9"/>
  <c r="BF147" i="9"/>
  <c r="BK147" i="9"/>
  <c r="BK146" i="9"/>
  <c r="N146" i="9" s="1"/>
  <c r="N95" i="9" s="1"/>
  <c r="N147" i="9"/>
  <c r="BE147" i="9"/>
  <c r="BI145" i="9"/>
  <c r="BH145" i="9"/>
  <c r="BG145" i="9"/>
  <c r="BF145" i="9"/>
  <c r="AA145" i="9"/>
  <c r="Y145" i="9"/>
  <c r="W145" i="9"/>
  <c r="W143" i="9" s="1"/>
  <c r="BK145" i="9"/>
  <c r="N145" i="9"/>
  <c r="BE145" i="9" s="1"/>
  <c r="BI144" i="9"/>
  <c r="BH144" i="9"/>
  <c r="BG144" i="9"/>
  <c r="BF144" i="9"/>
  <c r="AA144" i="9"/>
  <c r="AA143" i="9"/>
  <c r="Y144" i="9"/>
  <c r="Y143" i="9" s="1"/>
  <c r="W144" i="9"/>
  <c r="BK144" i="9"/>
  <c r="BK143" i="9" s="1"/>
  <c r="N143" i="9" s="1"/>
  <c r="N94" i="9" s="1"/>
  <c r="N144" i="9"/>
  <c r="BE144" i="9"/>
  <c r="BI142" i="9"/>
  <c r="BH142" i="9"/>
  <c r="BG142" i="9"/>
  <c r="BF142" i="9"/>
  <c r="AA142" i="9"/>
  <c r="Y142" i="9"/>
  <c r="W142" i="9"/>
  <c r="BK142" i="9"/>
  <c r="N142" i="9"/>
  <c r="BE142" i="9" s="1"/>
  <c r="BI141" i="9"/>
  <c r="BH141" i="9"/>
  <c r="BG141" i="9"/>
  <c r="BF141" i="9"/>
  <c r="AA141" i="9"/>
  <c r="Y141" i="9"/>
  <c r="W141" i="9"/>
  <c r="BK141" i="9"/>
  <c r="N141" i="9"/>
  <c r="BE141" i="9" s="1"/>
  <c r="BI140" i="9"/>
  <c r="BH140" i="9"/>
  <c r="BG140" i="9"/>
  <c r="BF140" i="9"/>
  <c r="AA140" i="9"/>
  <c r="Y140" i="9"/>
  <c r="W140" i="9"/>
  <c r="BK140" i="9"/>
  <c r="N140" i="9"/>
  <c r="BE140" i="9"/>
  <c r="BI139" i="9"/>
  <c r="BH139" i="9"/>
  <c r="BG139" i="9"/>
  <c r="BF139" i="9"/>
  <c r="AA139" i="9"/>
  <c r="Y139" i="9"/>
  <c r="W139" i="9"/>
  <c r="BK139" i="9"/>
  <c r="N139" i="9"/>
  <c r="BE139" i="9" s="1"/>
  <c r="BI138" i="9"/>
  <c r="BH138" i="9"/>
  <c r="BG138" i="9"/>
  <c r="BF138" i="9"/>
  <c r="AA138" i="9"/>
  <c r="Y138" i="9"/>
  <c r="W138" i="9"/>
  <c r="BK138" i="9"/>
  <c r="N138" i="9"/>
  <c r="BE138" i="9" s="1"/>
  <c r="BI137" i="9"/>
  <c r="BH137" i="9"/>
  <c r="BG137" i="9"/>
  <c r="BF137" i="9"/>
  <c r="AA137" i="9"/>
  <c r="Y137" i="9"/>
  <c r="W137" i="9"/>
  <c r="BK137" i="9"/>
  <c r="N137" i="9"/>
  <c r="BE137" i="9" s="1"/>
  <c r="BI136" i="9"/>
  <c r="BH136" i="9"/>
  <c r="BG136" i="9"/>
  <c r="BF136" i="9"/>
  <c r="AA136" i="9"/>
  <c r="Y136" i="9"/>
  <c r="W136" i="9"/>
  <c r="BK136" i="9"/>
  <c r="N136" i="9"/>
  <c r="BE136" i="9"/>
  <c r="BI135" i="9"/>
  <c r="BH135" i="9"/>
  <c r="BG135" i="9"/>
  <c r="BF135" i="9"/>
  <c r="AA135" i="9"/>
  <c r="Y135" i="9"/>
  <c r="W135" i="9"/>
  <c r="BK135" i="9"/>
  <c r="N135" i="9"/>
  <c r="BE135" i="9" s="1"/>
  <c r="BI134" i="9"/>
  <c r="BH134" i="9"/>
  <c r="BG134" i="9"/>
  <c r="BF134" i="9"/>
  <c r="AA134" i="9"/>
  <c r="Y134" i="9"/>
  <c r="W134" i="9"/>
  <c r="BK134" i="9"/>
  <c r="N134" i="9"/>
  <c r="BE134" i="9"/>
  <c r="BI133" i="9"/>
  <c r="BH133" i="9"/>
  <c r="BG133" i="9"/>
  <c r="BF133" i="9"/>
  <c r="AA133" i="9"/>
  <c r="AA132" i="9" s="1"/>
  <c r="Y133" i="9"/>
  <c r="Y132" i="9"/>
  <c r="W133" i="9"/>
  <c r="W132" i="9" s="1"/>
  <c r="BK133" i="9"/>
  <c r="BK132" i="9"/>
  <c r="N132" i="9"/>
  <c r="N93" i="9" s="1"/>
  <c r="N133" i="9"/>
  <c r="BE133" i="9"/>
  <c r="BI131" i="9"/>
  <c r="BH131" i="9"/>
  <c r="BG131" i="9"/>
  <c r="BF131" i="9"/>
  <c r="AA131" i="9"/>
  <c r="Y131" i="9"/>
  <c r="W131" i="9"/>
  <c r="BK131" i="9"/>
  <c r="N131" i="9"/>
  <c r="BE131" i="9" s="1"/>
  <c r="BI130" i="9"/>
  <c r="BH130" i="9"/>
  <c r="BG130" i="9"/>
  <c r="BF130" i="9"/>
  <c r="AA130" i="9"/>
  <c r="Y130" i="9"/>
  <c r="W130" i="9"/>
  <c r="BK130" i="9"/>
  <c r="N130" i="9"/>
  <c r="BE130" i="9"/>
  <c r="BI129" i="9"/>
  <c r="BH129" i="9"/>
  <c r="BG129" i="9"/>
  <c r="BF129" i="9"/>
  <c r="AA129" i="9"/>
  <c r="Y129" i="9"/>
  <c r="W129" i="9"/>
  <c r="BK129" i="9"/>
  <c r="N129" i="9"/>
  <c r="BE129" i="9" s="1"/>
  <c r="BI128" i="9"/>
  <c r="BH128" i="9"/>
  <c r="BG128" i="9"/>
  <c r="BF128" i="9"/>
  <c r="AA128" i="9"/>
  <c r="Y128" i="9"/>
  <c r="W128" i="9"/>
  <c r="BK128" i="9"/>
  <c r="N128" i="9"/>
  <c r="BE128" i="9"/>
  <c r="BI127" i="9"/>
  <c r="BH127" i="9"/>
  <c r="BG127" i="9"/>
  <c r="BF127" i="9"/>
  <c r="AA127" i="9"/>
  <c r="AA126" i="9" s="1"/>
  <c r="AA125" i="9" s="1"/>
  <c r="AA124" i="9" s="1"/>
  <c r="Y127" i="9"/>
  <c r="Y126" i="9" s="1"/>
  <c r="W127" i="9"/>
  <c r="W126" i="9" s="1"/>
  <c r="BK127" i="9"/>
  <c r="BK126" i="9" s="1"/>
  <c r="N127" i="9"/>
  <c r="BE127" i="9"/>
  <c r="F118" i="9"/>
  <c r="F116" i="9"/>
  <c r="BI103" i="9"/>
  <c r="BH103" i="9"/>
  <c r="BG103" i="9"/>
  <c r="BF103" i="9"/>
  <c r="BI102" i="9"/>
  <c r="BH102" i="9"/>
  <c r="BG102" i="9"/>
  <c r="BF102" i="9"/>
  <c r="BI101" i="9"/>
  <c r="BH101" i="9"/>
  <c r="BG101" i="9"/>
  <c r="BF101" i="9"/>
  <c r="BI100" i="9"/>
  <c r="BH100" i="9"/>
  <c r="BG100" i="9"/>
  <c r="BF100" i="9"/>
  <c r="BI99" i="9"/>
  <c r="BH99" i="9"/>
  <c r="BG99" i="9"/>
  <c r="BF99" i="9"/>
  <c r="BI98" i="9"/>
  <c r="H38" i="9"/>
  <c r="BD99" i="1" s="1"/>
  <c r="BH98" i="9"/>
  <c r="H37" i="9" s="1"/>
  <c r="BC99" i="1" s="1"/>
  <c r="BG98" i="9"/>
  <c r="H36" i="9"/>
  <c r="BB99" i="1" s="1"/>
  <c r="BF98" i="9"/>
  <c r="M35" i="9" s="1"/>
  <c r="AW99" i="1" s="1"/>
  <c r="F83" i="9"/>
  <c r="F81" i="9"/>
  <c r="O23" i="9"/>
  <c r="E23" i="9"/>
  <c r="M121" i="9" s="1"/>
  <c r="O22" i="9"/>
  <c r="O20" i="9"/>
  <c r="E20" i="9"/>
  <c r="M120" i="9" s="1"/>
  <c r="O19" i="9"/>
  <c r="O17" i="9"/>
  <c r="E17" i="9"/>
  <c r="F121" i="9" s="1"/>
  <c r="O16" i="9"/>
  <c r="O14" i="9"/>
  <c r="E14" i="9"/>
  <c r="F120" i="9" s="1"/>
  <c r="O13" i="9"/>
  <c r="O11" i="9"/>
  <c r="M118" i="9" s="1"/>
  <c r="F6" i="9"/>
  <c r="AY98" i="1"/>
  <c r="AX98" i="1"/>
  <c r="BI143" i="8"/>
  <c r="BH143" i="8"/>
  <c r="BG143" i="8"/>
  <c r="BF143" i="8"/>
  <c r="BK143" i="8"/>
  <c r="N143" i="8"/>
  <c r="BE143" i="8" s="1"/>
  <c r="BI142" i="8"/>
  <c r="BH142" i="8"/>
  <c r="BG142" i="8"/>
  <c r="BF142" i="8"/>
  <c r="BK142" i="8"/>
  <c r="N142" i="8" s="1"/>
  <c r="BE142" i="8" s="1"/>
  <c r="BI141" i="8"/>
  <c r="BH141" i="8"/>
  <c r="BG141" i="8"/>
  <c r="BF141" i="8"/>
  <c r="BK141" i="8"/>
  <c r="N141" i="8"/>
  <c r="BE141" i="8" s="1"/>
  <c r="BI140" i="8"/>
  <c r="BH140" i="8"/>
  <c r="BG140" i="8"/>
  <c r="BF140" i="8"/>
  <c r="BK140" i="8"/>
  <c r="N140" i="8" s="1"/>
  <c r="BE140" i="8" s="1"/>
  <c r="BI139" i="8"/>
  <c r="BH139" i="8"/>
  <c r="BG139" i="8"/>
  <c r="BF139" i="8"/>
  <c r="BK139" i="8"/>
  <c r="N139" i="8"/>
  <c r="BE139" i="8" s="1"/>
  <c r="BI137" i="8"/>
  <c r="BH137" i="8"/>
  <c r="BG137" i="8"/>
  <c r="BF137" i="8"/>
  <c r="AA137" i="8"/>
  <c r="AA136" i="8"/>
  <c r="Y137" i="8"/>
  <c r="Y136" i="8"/>
  <c r="W137" i="8"/>
  <c r="W136" i="8"/>
  <c r="BK137" i="8"/>
  <c r="BK136" i="8" s="1"/>
  <c r="N136" i="8" s="1"/>
  <c r="N95" i="8" s="1"/>
  <c r="N137" i="8"/>
  <c r="BE137" i="8" s="1"/>
  <c r="BI135" i="8"/>
  <c r="BH135" i="8"/>
  <c r="BG135" i="8"/>
  <c r="BF135" i="8"/>
  <c r="AA135" i="8"/>
  <c r="Y135" i="8"/>
  <c r="Y133" i="8" s="1"/>
  <c r="W135" i="8"/>
  <c r="BK135" i="8"/>
  <c r="N135" i="8"/>
  <c r="BE135" i="8"/>
  <c r="BI134" i="8"/>
  <c r="BH134" i="8"/>
  <c r="BG134" i="8"/>
  <c r="BF134" i="8"/>
  <c r="AA134" i="8"/>
  <c r="AA133" i="8"/>
  <c r="Y134" i="8"/>
  <c r="W134" i="8"/>
  <c r="W133" i="8" s="1"/>
  <c r="BK134" i="8"/>
  <c r="BK133" i="8"/>
  <c r="N133" i="8" s="1"/>
  <c r="N94" i="8" s="1"/>
  <c r="N134" i="8"/>
  <c r="BE134" i="8" s="1"/>
  <c r="BI132" i="8"/>
  <c r="BH132" i="8"/>
  <c r="BG132" i="8"/>
  <c r="BF132" i="8"/>
  <c r="AA132" i="8"/>
  <c r="Y132" i="8"/>
  <c r="W132" i="8"/>
  <c r="BK132" i="8"/>
  <c r="BK130" i="8" s="1"/>
  <c r="N130" i="8" s="1"/>
  <c r="N93" i="8" s="1"/>
  <c r="N132" i="8"/>
  <c r="BE132" i="8" s="1"/>
  <c r="BI131" i="8"/>
  <c r="BH131" i="8"/>
  <c r="BG131" i="8"/>
  <c r="BF131" i="8"/>
  <c r="AA131" i="8"/>
  <c r="AA130" i="8"/>
  <c r="Y131" i="8"/>
  <c r="Y130" i="8" s="1"/>
  <c r="W131" i="8"/>
  <c r="W130" i="8"/>
  <c r="BK131" i="8"/>
  <c r="N131" i="8"/>
  <c r="BE131" i="8" s="1"/>
  <c r="BI129" i="8"/>
  <c r="BH129" i="8"/>
  <c r="BG129" i="8"/>
  <c r="BF129" i="8"/>
  <c r="AA129" i="8"/>
  <c r="Y129" i="8"/>
  <c r="W129" i="8"/>
  <c r="BK129" i="8"/>
  <c r="N129" i="8"/>
  <c r="BE129" i="8"/>
  <c r="BI128" i="8"/>
  <c r="BH128" i="8"/>
  <c r="BG128" i="8"/>
  <c r="BF128" i="8"/>
  <c r="AA128" i="8"/>
  <c r="AA127" i="8" s="1"/>
  <c r="Y128" i="8"/>
  <c r="Y127" i="8"/>
  <c r="Y126" i="8" s="1"/>
  <c r="Y125" i="8" s="1"/>
  <c r="W128" i="8"/>
  <c r="W127" i="8" s="1"/>
  <c r="BK128" i="8"/>
  <c r="BK127" i="8" s="1"/>
  <c r="N128" i="8"/>
  <c r="BE128" i="8" s="1"/>
  <c r="F119" i="8"/>
  <c r="F117" i="8"/>
  <c r="BI104" i="8"/>
  <c r="BH104" i="8"/>
  <c r="BG104" i="8"/>
  <c r="BF104" i="8"/>
  <c r="BI103" i="8"/>
  <c r="BH103" i="8"/>
  <c r="BG103" i="8"/>
  <c r="BF103" i="8"/>
  <c r="BI102" i="8"/>
  <c r="BH102" i="8"/>
  <c r="BG102" i="8"/>
  <c r="BF102" i="8"/>
  <c r="BI101" i="8"/>
  <c r="BH101" i="8"/>
  <c r="BG101" i="8"/>
  <c r="BF101" i="8"/>
  <c r="BI100" i="8"/>
  <c r="BH100" i="8"/>
  <c r="BG100" i="8"/>
  <c r="BF100" i="8"/>
  <c r="BI99" i="8"/>
  <c r="BH99" i="8"/>
  <c r="BG99" i="8"/>
  <c r="H36" i="8" s="1"/>
  <c r="BB98" i="1" s="1"/>
  <c r="BF99" i="8"/>
  <c r="M35" i="8"/>
  <c r="AW98" i="1" s="1"/>
  <c r="F83" i="8"/>
  <c r="F81" i="8"/>
  <c r="O23" i="8"/>
  <c r="E23" i="8"/>
  <c r="M122" i="8" s="1"/>
  <c r="O22" i="8"/>
  <c r="O20" i="8"/>
  <c r="E20" i="8"/>
  <c r="M121" i="8" s="1"/>
  <c r="O19" i="8"/>
  <c r="O17" i="8"/>
  <c r="E17" i="8"/>
  <c r="F86" i="8" s="1"/>
  <c r="O16" i="8"/>
  <c r="O14" i="8"/>
  <c r="E14" i="8"/>
  <c r="F121" i="8" s="1"/>
  <c r="O13" i="8"/>
  <c r="O11" i="8"/>
  <c r="F6" i="8"/>
  <c r="F114" i="8" s="1"/>
  <c r="AY97" i="1"/>
  <c r="AX97" i="1"/>
  <c r="BI199" i="7"/>
  <c r="BH199" i="7"/>
  <c r="BG199" i="7"/>
  <c r="BF199" i="7"/>
  <c r="BK199" i="7"/>
  <c r="N199" i="7" s="1"/>
  <c r="BE199" i="7" s="1"/>
  <c r="BI198" i="7"/>
  <c r="BH198" i="7"/>
  <c r="BG198" i="7"/>
  <c r="BF198" i="7"/>
  <c r="BK198" i="7"/>
  <c r="N198" i="7"/>
  <c r="BE198" i="7"/>
  <c r="BI197" i="7"/>
  <c r="BH197" i="7"/>
  <c r="BG197" i="7"/>
  <c r="BF197" i="7"/>
  <c r="BK197" i="7"/>
  <c r="N197" i="7" s="1"/>
  <c r="BE197" i="7" s="1"/>
  <c r="BI196" i="7"/>
  <c r="BH196" i="7"/>
  <c r="BG196" i="7"/>
  <c r="BF196" i="7"/>
  <c r="BK196" i="7"/>
  <c r="N196" i="7"/>
  <c r="BE196" i="7" s="1"/>
  <c r="BI195" i="7"/>
  <c r="BH195" i="7"/>
  <c r="BG195" i="7"/>
  <c r="BF195" i="7"/>
  <c r="BK195" i="7"/>
  <c r="BI193" i="7"/>
  <c r="BH193" i="7"/>
  <c r="BG193" i="7"/>
  <c r="BF193" i="7"/>
  <c r="AA193" i="7"/>
  <c r="Y193" i="7"/>
  <c r="W193" i="7"/>
  <c r="BK193" i="7"/>
  <c r="N193" i="7"/>
  <c r="BE193" i="7"/>
  <c r="BI192" i="7"/>
  <c r="BH192" i="7"/>
  <c r="BG192" i="7"/>
  <c r="BF192" i="7"/>
  <c r="AA192" i="7"/>
  <c r="Y192" i="7"/>
  <c r="W192" i="7"/>
  <c r="BK192" i="7"/>
  <c r="N192" i="7"/>
  <c r="BE192" i="7" s="1"/>
  <c r="BI191" i="7"/>
  <c r="BH191" i="7"/>
  <c r="BG191" i="7"/>
  <c r="BF191" i="7"/>
  <c r="AA191" i="7"/>
  <c r="Y191" i="7"/>
  <c r="W191" i="7"/>
  <c r="BK191" i="7"/>
  <c r="N191" i="7"/>
  <c r="BE191" i="7" s="1"/>
  <c r="BI190" i="7"/>
  <c r="BH190" i="7"/>
  <c r="BG190" i="7"/>
  <c r="BF190" i="7"/>
  <c r="AA190" i="7"/>
  <c r="Y190" i="7"/>
  <c r="W190" i="7"/>
  <c r="BK190" i="7"/>
  <c r="N190" i="7"/>
  <c r="BE190" i="7"/>
  <c r="BI189" i="7"/>
  <c r="BH189" i="7"/>
  <c r="BG189" i="7"/>
  <c r="BF189" i="7"/>
  <c r="AA189" i="7"/>
  <c r="Y189" i="7"/>
  <c r="W189" i="7"/>
  <c r="BK189" i="7"/>
  <c r="N189" i="7"/>
  <c r="BE189" i="7"/>
  <c r="BI188" i="7"/>
  <c r="BH188" i="7"/>
  <c r="BG188" i="7"/>
  <c r="BF188" i="7"/>
  <c r="AA188" i="7"/>
  <c r="Y188" i="7"/>
  <c r="W188" i="7"/>
  <c r="BK188" i="7"/>
  <c r="N188" i="7"/>
  <c r="BE188" i="7" s="1"/>
  <c r="BI187" i="7"/>
  <c r="BH187" i="7"/>
  <c r="BG187" i="7"/>
  <c r="BF187" i="7"/>
  <c r="AA187" i="7"/>
  <c r="Y187" i="7"/>
  <c r="W187" i="7"/>
  <c r="BK187" i="7"/>
  <c r="N187" i="7"/>
  <c r="BE187" i="7" s="1"/>
  <c r="BI186" i="7"/>
  <c r="BH186" i="7"/>
  <c r="BG186" i="7"/>
  <c r="BF186" i="7"/>
  <c r="AA186" i="7"/>
  <c r="Y186" i="7"/>
  <c r="Y185" i="7" s="1"/>
  <c r="W186" i="7"/>
  <c r="BK186" i="7"/>
  <c r="BK185" i="7"/>
  <c r="N185" i="7"/>
  <c r="N96" i="7" s="1"/>
  <c r="N186" i="7"/>
  <c r="BE186" i="7"/>
  <c r="BI184" i="7"/>
  <c r="BH184" i="7"/>
  <c r="BG184" i="7"/>
  <c r="BF184" i="7"/>
  <c r="AA184" i="7"/>
  <c r="AA180" i="7" s="1"/>
  <c r="Y184" i="7"/>
  <c r="W184" i="7"/>
  <c r="BK184" i="7"/>
  <c r="N184" i="7"/>
  <c r="BE184" i="7"/>
  <c r="BI183" i="7"/>
  <c r="BH183" i="7"/>
  <c r="BG183" i="7"/>
  <c r="BF183" i="7"/>
  <c r="AA183" i="7"/>
  <c r="Y183" i="7"/>
  <c r="W183" i="7"/>
  <c r="BK183" i="7"/>
  <c r="N183" i="7"/>
  <c r="BE183" i="7"/>
  <c r="BI182" i="7"/>
  <c r="BH182" i="7"/>
  <c r="BG182" i="7"/>
  <c r="BF182" i="7"/>
  <c r="AA182" i="7"/>
  <c r="Y182" i="7"/>
  <c r="W182" i="7"/>
  <c r="BK182" i="7"/>
  <c r="N182" i="7"/>
  <c r="BE182" i="7" s="1"/>
  <c r="BI181" i="7"/>
  <c r="BH181" i="7"/>
  <c r="BG181" i="7"/>
  <c r="BF181" i="7"/>
  <c r="AA181" i="7"/>
  <c r="Y181" i="7"/>
  <c r="Y180" i="7" s="1"/>
  <c r="W181" i="7"/>
  <c r="W180" i="7" s="1"/>
  <c r="BK181" i="7"/>
  <c r="BK180" i="7"/>
  <c r="N180" i="7" s="1"/>
  <c r="N95" i="7" s="1"/>
  <c r="N181" i="7"/>
  <c r="BE181" i="7"/>
  <c r="BI179" i="7"/>
  <c r="BH179" i="7"/>
  <c r="BG179" i="7"/>
  <c r="BF179" i="7"/>
  <c r="AA179" i="7"/>
  <c r="Y179" i="7"/>
  <c r="W179" i="7"/>
  <c r="BK179" i="7"/>
  <c r="N179" i="7"/>
  <c r="BE179" i="7" s="1"/>
  <c r="BI178" i="7"/>
  <c r="BH178" i="7"/>
  <c r="BG178" i="7"/>
  <c r="BF178" i="7"/>
  <c r="AA178" i="7"/>
  <c r="Y178" i="7"/>
  <c r="W178" i="7"/>
  <c r="BK178" i="7"/>
  <c r="N178" i="7"/>
  <c r="BE178" i="7"/>
  <c r="BI177" i="7"/>
  <c r="BH177" i="7"/>
  <c r="BG177" i="7"/>
  <c r="BF177" i="7"/>
  <c r="AA177" i="7"/>
  <c r="Y177" i="7"/>
  <c r="W177" i="7"/>
  <c r="BK177" i="7"/>
  <c r="N177" i="7"/>
  <c r="BE177" i="7"/>
  <c r="BI176" i="7"/>
  <c r="BH176" i="7"/>
  <c r="BG176" i="7"/>
  <c r="BF176" i="7"/>
  <c r="AA176" i="7"/>
  <c r="Y176" i="7"/>
  <c r="W176" i="7"/>
  <c r="BK176" i="7"/>
  <c r="N176" i="7"/>
  <c r="BE176" i="7" s="1"/>
  <c r="BI175" i="7"/>
  <c r="BH175" i="7"/>
  <c r="BG175" i="7"/>
  <c r="BF175" i="7"/>
  <c r="AA175" i="7"/>
  <c r="Y175" i="7"/>
  <c r="W175" i="7"/>
  <c r="BK175" i="7"/>
  <c r="N175" i="7"/>
  <c r="BE175" i="7"/>
  <c r="BI174" i="7"/>
  <c r="BH174" i="7"/>
  <c r="BG174" i="7"/>
  <c r="BF174" i="7"/>
  <c r="AA174" i="7"/>
  <c r="Y174" i="7"/>
  <c r="W174" i="7"/>
  <c r="BK174" i="7"/>
  <c r="N174" i="7"/>
  <c r="BE174" i="7"/>
  <c r="BI173" i="7"/>
  <c r="BH173" i="7"/>
  <c r="BG173" i="7"/>
  <c r="BF173" i="7"/>
  <c r="AA173" i="7"/>
  <c r="Y173" i="7"/>
  <c r="W173" i="7"/>
  <c r="BK173" i="7"/>
  <c r="N173" i="7"/>
  <c r="BE173" i="7"/>
  <c r="BI172" i="7"/>
  <c r="BH172" i="7"/>
  <c r="BG172" i="7"/>
  <c r="BF172" i="7"/>
  <c r="AA172" i="7"/>
  <c r="Y172" i="7"/>
  <c r="W172" i="7"/>
  <c r="BK172" i="7"/>
  <c r="N172" i="7"/>
  <c r="BE172" i="7" s="1"/>
  <c r="BI171" i="7"/>
  <c r="BH171" i="7"/>
  <c r="BG171" i="7"/>
  <c r="BF171" i="7"/>
  <c r="AA171" i="7"/>
  <c r="Y171" i="7"/>
  <c r="W171" i="7"/>
  <c r="BK171" i="7"/>
  <c r="N171" i="7"/>
  <c r="BE171" i="7"/>
  <c r="BI170" i="7"/>
  <c r="BH170" i="7"/>
  <c r="BG170" i="7"/>
  <c r="BF170" i="7"/>
  <c r="AA170" i="7"/>
  <c r="Y170" i="7"/>
  <c r="W170" i="7"/>
  <c r="BK170" i="7"/>
  <c r="N170" i="7"/>
  <c r="BE170" i="7"/>
  <c r="BI169" i="7"/>
  <c r="BH169" i="7"/>
  <c r="BG169" i="7"/>
  <c r="BF169" i="7"/>
  <c r="AA169" i="7"/>
  <c r="Y169" i="7"/>
  <c r="W169" i="7"/>
  <c r="BK169" i="7"/>
  <c r="N169" i="7"/>
  <c r="BE169" i="7"/>
  <c r="BI168" i="7"/>
  <c r="BH168" i="7"/>
  <c r="BG168" i="7"/>
  <c r="BF168" i="7"/>
  <c r="AA168" i="7"/>
  <c r="Y168" i="7"/>
  <c r="W168" i="7"/>
  <c r="BK168" i="7"/>
  <c r="N168" i="7"/>
  <c r="BE168" i="7" s="1"/>
  <c r="BI167" i="7"/>
  <c r="BH167" i="7"/>
  <c r="BG167" i="7"/>
  <c r="BF167" i="7"/>
  <c r="AA167" i="7"/>
  <c r="Y167" i="7"/>
  <c r="Y166" i="7" s="1"/>
  <c r="W167" i="7"/>
  <c r="BK167" i="7"/>
  <c r="BK166" i="7"/>
  <c r="N166" i="7" s="1"/>
  <c r="N94" i="7" s="1"/>
  <c r="N167" i="7"/>
  <c r="BE167" i="7"/>
  <c r="BI165" i="7"/>
  <c r="BH165" i="7"/>
  <c r="BG165" i="7"/>
  <c r="BF165" i="7"/>
  <c r="AA165" i="7"/>
  <c r="Y165" i="7"/>
  <c r="W165" i="7"/>
  <c r="BK165" i="7"/>
  <c r="N165" i="7"/>
  <c r="BE165" i="7"/>
  <c r="BI164" i="7"/>
  <c r="BH164" i="7"/>
  <c r="BG164" i="7"/>
  <c r="BF164" i="7"/>
  <c r="AA164" i="7"/>
  <c r="Y164" i="7"/>
  <c r="W164" i="7"/>
  <c r="BK164" i="7"/>
  <c r="N164" i="7"/>
  <c r="BE164" i="7"/>
  <c r="BI163" i="7"/>
  <c r="BH163" i="7"/>
  <c r="BG163" i="7"/>
  <c r="BF163" i="7"/>
  <c r="AA163" i="7"/>
  <c r="Y163" i="7"/>
  <c r="W163" i="7"/>
  <c r="BK163" i="7"/>
  <c r="N163" i="7"/>
  <c r="BE163" i="7"/>
  <c r="BI162" i="7"/>
  <c r="BH162" i="7"/>
  <c r="BG162" i="7"/>
  <c r="BF162" i="7"/>
  <c r="AA162" i="7"/>
  <c r="Y162" i="7"/>
  <c r="W162" i="7"/>
  <c r="BK162" i="7"/>
  <c r="N162" i="7"/>
  <c r="BE162" i="7" s="1"/>
  <c r="BI161" i="7"/>
  <c r="BH161" i="7"/>
  <c r="BG161" i="7"/>
  <c r="BF161" i="7"/>
  <c r="AA161" i="7"/>
  <c r="Y161" i="7"/>
  <c r="W161" i="7"/>
  <c r="W156" i="7" s="1"/>
  <c r="BK161" i="7"/>
  <c r="N161" i="7"/>
  <c r="BE161" i="7"/>
  <c r="BI160" i="7"/>
  <c r="BH160" i="7"/>
  <c r="BG160" i="7"/>
  <c r="BF160" i="7"/>
  <c r="AA160" i="7"/>
  <c r="AA156" i="7" s="1"/>
  <c r="Y160" i="7"/>
  <c r="W160" i="7"/>
  <c r="BK160" i="7"/>
  <c r="N160" i="7"/>
  <c r="BE160" i="7"/>
  <c r="BI159" i="7"/>
  <c r="BH159" i="7"/>
  <c r="BG159" i="7"/>
  <c r="H35" i="7" s="1"/>
  <c r="BB97" i="1" s="1"/>
  <c r="BF159" i="7"/>
  <c r="AA159" i="7"/>
  <c r="Y159" i="7"/>
  <c r="W159" i="7"/>
  <c r="BK159" i="7"/>
  <c r="N159" i="7"/>
  <c r="BE159" i="7"/>
  <c r="BI158" i="7"/>
  <c r="BH158" i="7"/>
  <c r="BG158" i="7"/>
  <c r="BF158" i="7"/>
  <c r="AA158" i="7"/>
  <c r="Y158" i="7"/>
  <c r="W158" i="7"/>
  <c r="BK158" i="7"/>
  <c r="N158" i="7"/>
  <c r="BE158" i="7" s="1"/>
  <c r="BI157" i="7"/>
  <c r="BH157" i="7"/>
  <c r="BG157" i="7"/>
  <c r="BF157" i="7"/>
  <c r="AA157" i="7"/>
  <c r="Y157" i="7"/>
  <c r="Y156" i="7" s="1"/>
  <c r="W157" i="7"/>
  <c r="BK157" i="7"/>
  <c r="BK156" i="7"/>
  <c r="N157" i="7"/>
  <c r="BE157" i="7"/>
  <c r="BI154" i="7"/>
  <c r="BH154" i="7"/>
  <c r="BG154" i="7"/>
  <c r="BF154" i="7"/>
  <c r="AA154" i="7"/>
  <c r="Y154" i="7"/>
  <c r="W154" i="7"/>
  <c r="BK154" i="7"/>
  <c r="N154" i="7"/>
  <c r="BE154" i="7" s="1"/>
  <c r="BI153" i="7"/>
  <c r="BH153" i="7"/>
  <c r="BG153" i="7"/>
  <c r="BF153" i="7"/>
  <c r="AA153" i="7"/>
  <c r="Y153" i="7"/>
  <c r="W153" i="7"/>
  <c r="BK153" i="7"/>
  <c r="N153" i="7"/>
  <c r="BE153" i="7"/>
  <c r="BI152" i="7"/>
  <c r="BH152" i="7"/>
  <c r="BG152" i="7"/>
  <c r="BF152" i="7"/>
  <c r="AA152" i="7"/>
  <c r="Y152" i="7"/>
  <c r="W152" i="7"/>
  <c r="BK152" i="7"/>
  <c r="N152" i="7"/>
  <c r="BE152" i="7"/>
  <c r="BI151" i="7"/>
  <c r="BH151" i="7"/>
  <c r="BG151" i="7"/>
  <c r="BF151" i="7"/>
  <c r="AA151" i="7"/>
  <c r="Y151" i="7"/>
  <c r="W151" i="7"/>
  <c r="BK151" i="7"/>
  <c r="N151" i="7"/>
  <c r="BE151" i="7"/>
  <c r="BI150" i="7"/>
  <c r="BH150" i="7"/>
  <c r="BG150" i="7"/>
  <c r="BF150" i="7"/>
  <c r="AA150" i="7"/>
  <c r="Y150" i="7"/>
  <c r="W150" i="7"/>
  <c r="BK150" i="7"/>
  <c r="N150" i="7"/>
  <c r="BE150" i="7" s="1"/>
  <c r="BI149" i="7"/>
  <c r="BH149" i="7"/>
  <c r="BG149" i="7"/>
  <c r="BF149" i="7"/>
  <c r="AA149" i="7"/>
  <c r="Y149" i="7"/>
  <c r="W149" i="7"/>
  <c r="BK149" i="7"/>
  <c r="N149" i="7"/>
  <c r="BE149" i="7"/>
  <c r="BI148" i="7"/>
  <c r="BH148" i="7"/>
  <c r="BG148" i="7"/>
  <c r="BF148" i="7"/>
  <c r="AA148" i="7"/>
  <c r="Y148" i="7"/>
  <c r="W148" i="7"/>
  <c r="BK148" i="7"/>
  <c r="N148" i="7"/>
  <c r="BE148" i="7"/>
  <c r="BI147" i="7"/>
  <c r="BH147" i="7"/>
  <c r="BG147" i="7"/>
  <c r="BF147" i="7"/>
  <c r="AA147" i="7"/>
  <c r="Y147" i="7"/>
  <c r="W147" i="7"/>
  <c r="BK147" i="7"/>
  <c r="N147" i="7"/>
  <c r="BE147" i="7"/>
  <c r="BI146" i="7"/>
  <c r="BH146" i="7"/>
  <c r="BG146" i="7"/>
  <c r="BF146" i="7"/>
  <c r="AA146" i="7"/>
  <c r="Y146" i="7"/>
  <c r="W146" i="7"/>
  <c r="BK146" i="7"/>
  <c r="N146" i="7"/>
  <c r="BE146" i="7" s="1"/>
  <c r="BI145" i="7"/>
  <c r="BH145" i="7"/>
  <c r="BG145" i="7"/>
  <c r="BF145" i="7"/>
  <c r="AA145" i="7"/>
  <c r="Y145" i="7"/>
  <c r="W145" i="7"/>
  <c r="BK145" i="7"/>
  <c r="N145" i="7"/>
  <c r="BE145" i="7"/>
  <c r="BI144" i="7"/>
  <c r="BH144" i="7"/>
  <c r="BG144" i="7"/>
  <c r="BF144" i="7"/>
  <c r="AA144" i="7"/>
  <c r="Y144" i="7"/>
  <c r="W144" i="7"/>
  <c r="BK144" i="7"/>
  <c r="N144" i="7"/>
  <c r="BE144" i="7"/>
  <c r="BI143" i="7"/>
  <c r="BH143" i="7"/>
  <c r="BG143" i="7"/>
  <c r="BF143" i="7"/>
  <c r="AA143" i="7"/>
  <c r="Y143" i="7"/>
  <c r="Y142" i="7"/>
  <c r="W143" i="7"/>
  <c r="BK143" i="7"/>
  <c r="BK142" i="7" s="1"/>
  <c r="N142" i="7" s="1"/>
  <c r="N91" i="7" s="1"/>
  <c r="N143" i="7"/>
  <c r="BE143" i="7" s="1"/>
  <c r="BI141" i="7"/>
  <c r="BH141" i="7"/>
  <c r="BG141" i="7"/>
  <c r="BF141" i="7"/>
  <c r="AA141" i="7"/>
  <c r="Y141" i="7"/>
  <c r="W141" i="7"/>
  <c r="BK141" i="7"/>
  <c r="N141" i="7"/>
  <c r="BE141" i="7"/>
  <c r="BI140" i="7"/>
  <c r="BH140" i="7"/>
  <c r="BG140" i="7"/>
  <c r="BF140" i="7"/>
  <c r="AA140" i="7"/>
  <c r="Y140" i="7"/>
  <c r="W140" i="7"/>
  <c r="BK140" i="7"/>
  <c r="N140" i="7"/>
  <c r="BE140" i="7" s="1"/>
  <c r="BI139" i="7"/>
  <c r="BH139" i="7"/>
  <c r="BG139" i="7"/>
  <c r="BF139" i="7"/>
  <c r="AA139" i="7"/>
  <c r="Y139" i="7"/>
  <c r="W139" i="7"/>
  <c r="BK139" i="7"/>
  <c r="N139" i="7"/>
  <c r="BE139" i="7"/>
  <c r="BI138" i="7"/>
  <c r="BH138" i="7"/>
  <c r="BG138" i="7"/>
  <c r="BF138" i="7"/>
  <c r="AA138" i="7"/>
  <c r="Y138" i="7"/>
  <c r="W138" i="7"/>
  <c r="BK138" i="7"/>
  <c r="N138" i="7"/>
  <c r="BE138" i="7"/>
  <c r="BI137" i="7"/>
  <c r="BH137" i="7"/>
  <c r="BG137" i="7"/>
  <c r="BF137" i="7"/>
  <c r="AA137" i="7"/>
  <c r="Y137" i="7"/>
  <c r="W137" i="7"/>
  <c r="BK137" i="7"/>
  <c r="N137" i="7"/>
  <c r="BE137" i="7"/>
  <c r="BI136" i="7"/>
  <c r="BH136" i="7"/>
  <c r="BG136" i="7"/>
  <c r="BF136" i="7"/>
  <c r="AA136" i="7"/>
  <c r="Y136" i="7"/>
  <c r="W136" i="7"/>
  <c r="BK136" i="7"/>
  <c r="N136" i="7"/>
  <c r="BE136" i="7" s="1"/>
  <c r="BI135" i="7"/>
  <c r="BH135" i="7"/>
  <c r="BG135" i="7"/>
  <c r="BF135" i="7"/>
  <c r="AA135" i="7"/>
  <c r="Y135" i="7"/>
  <c r="W135" i="7"/>
  <c r="BK135" i="7"/>
  <c r="N135" i="7"/>
  <c r="BE135" i="7"/>
  <c r="BI134" i="7"/>
  <c r="BH134" i="7"/>
  <c r="BG134" i="7"/>
  <c r="BF134" i="7"/>
  <c r="AA134" i="7"/>
  <c r="Y134" i="7"/>
  <c r="W134" i="7"/>
  <c r="BK134" i="7"/>
  <c r="N134" i="7"/>
  <c r="BE134" i="7"/>
  <c r="BI133" i="7"/>
  <c r="BH133" i="7"/>
  <c r="BG133" i="7"/>
  <c r="BF133" i="7"/>
  <c r="AA133" i="7"/>
  <c r="Y133" i="7"/>
  <c r="W133" i="7"/>
  <c r="BK133" i="7"/>
  <c r="N133" i="7"/>
  <c r="BE133" i="7"/>
  <c r="BI132" i="7"/>
  <c r="BH132" i="7"/>
  <c r="BG132" i="7"/>
  <c r="BF132" i="7"/>
  <c r="AA132" i="7"/>
  <c r="Y132" i="7"/>
  <c r="W132" i="7"/>
  <c r="BK132" i="7"/>
  <c r="N132" i="7"/>
  <c r="BE132" i="7" s="1"/>
  <c r="BI131" i="7"/>
  <c r="BH131" i="7"/>
  <c r="BG131" i="7"/>
  <c r="BF131" i="7"/>
  <c r="AA131" i="7"/>
  <c r="Y131" i="7"/>
  <c r="W131" i="7"/>
  <c r="W126" i="7" s="1"/>
  <c r="BK131" i="7"/>
  <c r="N131" i="7"/>
  <c r="BE131" i="7"/>
  <c r="BI130" i="7"/>
  <c r="BH130" i="7"/>
  <c r="BG130" i="7"/>
  <c r="BF130" i="7"/>
  <c r="AA130" i="7"/>
  <c r="AA126" i="7" s="1"/>
  <c r="Y130" i="7"/>
  <c r="W130" i="7"/>
  <c r="BK130" i="7"/>
  <c r="N130" i="7"/>
  <c r="BE130" i="7"/>
  <c r="BI129" i="7"/>
  <c r="BH129" i="7"/>
  <c r="BG129" i="7"/>
  <c r="BF129" i="7"/>
  <c r="AA129" i="7"/>
  <c r="Y129" i="7"/>
  <c r="W129" i="7"/>
  <c r="BK129" i="7"/>
  <c r="N129" i="7"/>
  <c r="BE129" i="7"/>
  <c r="BI128" i="7"/>
  <c r="BH128" i="7"/>
  <c r="BG128" i="7"/>
  <c r="BF128" i="7"/>
  <c r="AA128" i="7"/>
  <c r="Y128" i="7"/>
  <c r="W128" i="7"/>
  <c r="BK128" i="7"/>
  <c r="N128" i="7"/>
  <c r="BE128" i="7" s="1"/>
  <c r="BI127" i="7"/>
  <c r="BH127" i="7"/>
  <c r="BG127" i="7"/>
  <c r="BF127" i="7"/>
  <c r="AA127" i="7"/>
  <c r="Y127" i="7"/>
  <c r="Y126" i="7" s="1"/>
  <c r="W127" i="7"/>
  <c r="BK127" i="7"/>
  <c r="BK126" i="7" s="1"/>
  <c r="N127" i="7"/>
  <c r="BE127" i="7"/>
  <c r="F119" i="7"/>
  <c r="F117" i="7"/>
  <c r="BI105" i="7"/>
  <c r="BH105" i="7"/>
  <c r="BG105" i="7"/>
  <c r="BF105" i="7"/>
  <c r="BI104" i="7"/>
  <c r="BH104" i="7"/>
  <c r="BG104" i="7"/>
  <c r="BF104" i="7"/>
  <c r="BI103" i="7"/>
  <c r="BH103" i="7"/>
  <c r="BG103" i="7"/>
  <c r="BF103" i="7"/>
  <c r="BI102" i="7"/>
  <c r="BH102" i="7"/>
  <c r="BG102" i="7"/>
  <c r="BF102" i="7"/>
  <c r="BI101" i="7"/>
  <c r="BH101" i="7"/>
  <c r="BG101" i="7"/>
  <c r="BF101" i="7"/>
  <c r="BI100" i="7"/>
  <c r="BH100" i="7"/>
  <c r="BG100" i="7"/>
  <c r="BF100" i="7"/>
  <c r="F82" i="7"/>
  <c r="F80" i="7"/>
  <c r="O22" i="7"/>
  <c r="E22" i="7"/>
  <c r="O21" i="7"/>
  <c r="O19" i="7"/>
  <c r="E19" i="7"/>
  <c r="M121" i="7" s="1"/>
  <c r="O18" i="7"/>
  <c r="O16" i="7"/>
  <c r="E16" i="7"/>
  <c r="F122" i="7" s="1"/>
  <c r="O15" i="7"/>
  <c r="O13" i="7"/>
  <c r="E13" i="7"/>
  <c r="F84" i="7" s="1"/>
  <c r="O12" i="7"/>
  <c r="O10" i="7"/>
  <c r="M119" i="7" s="1"/>
  <c r="F6" i="7"/>
  <c r="F115" i="7" s="1"/>
  <c r="AY95" i="1"/>
  <c r="AX95" i="1"/>
  <c r="BI1021" i="6"/>
  <c r="BH1021" i="6"/>
  <c r="BG1021" i="6"/>
  <c r="BF1021" i="6"/>
  <c r="BK1021" i="6"/>
  <c r="N1021" i="6"/>
  <c r="BE1021" i="6" s="1"/>
  <c r="BI1020" i="6"/>
  <c r="BH1020" i="6"/>
  <c r="BG1020" i="6"/>
  <c r="BF1020" i="6"/>
  <c r="BK1020" i="6"/>
  <c r="N1020" i="6"/>
  <c r="BE1020" i="6"/>
  <c r="BI1019" i="6"/>
  <c r="BH1019" i="6"/>
  <c r="BG1019" i="6"/>
  <c r="BF1019" i="6"/>
  <c r="BK1019" i="6"/>
  <c r="N1019" i="6" s="1"/>
  <c r="BE1019" i="6" s="1"/>
  <c r="BI1018" i="6"/>
  <c r="BH1018" i="6"/>
  <c r="BG1018" i="6"/>
  <c r="BF1018" i="6"/>
  <c r="BK1018" i="6"/>
  <c r="N1018" i="6"/>
  <c r="BE1018" i="6" s="1"/>
  <c r="BI1017" i="6"/>
  <c r="BH1017" i="6"/>
  <c r="BG1017" i="6"/>
  <c r="BF1017" i="6"/>
  <c r="BK1017" i="6"/>
  <c r="BK1016" i="6" s="1"/>
  <c r="N1016" i="6" s="1"/>
  <c r="N110" i="6" s="1"/>
  <c r="BI1013" i="6"/>
  <c r="BH1013" i="6"/>
  <c r="BG1013" i="6"/>
  <c r="BF1013" i="6"/>
  <c r="AA1013" i="6"/>
  <c r="AA1012" i="6" s="1"/>
  <c r="Y1013" i="6"/>
  <c r="Y1012" i="6"/>
  <c r="W1013" i="6"/>
  <c r="W1012" i="6" s="1"/>
  <c r="BK1013" i="6"/>
  <c r="BK1012" i="6" s="1"/>
  <c r="N1012" i="6" s="1"/>
  <c r="N1013" i="6"/>
  <c r="BE1013" i="6"/>
  <c r="N109" i="6"/>
  <c r="BI1011" i="6"/>
  <c r="BH1011" i="6"/>
  <c r="BG1011" i="6"/>
  <c r="BF1011" i="6"/>
  <c r="AA1011" i="6"/>
  <c r="Y1011" i="6"/>
  <c r="W1011" i="6"/>
  <c r="BK1011" i="6"/>
  <c r="N1011" i="6"/>
  <c r="BE1011" i="6" s="1"/>
  <c r="BI1010" i="6"/>
  <c r="BH1010" i="6"/>
  <c r="BG1010" i="6"/>
  <c r="BF1010" i="6"/>
  <c r="AA1010" i="6"/>
  <c r="AA1009" i="6"/>
  <c r="Y1010" i="6"/>
  <c r="Y1009" i="6"/>
  <c r="W1010" i="6"/>
  <c r="W1009" i="6" s="1"/>
  <c r="W1008" i="6" s="1"/>
  <c r="BK1010" i="6"/>
  <c r="N1010" i="6"/>
  <c r="BE1010" i="6" s="1"/>
  <c r="BI1006" i="6"/>
  <c r="BH1006" i="6"/>
  <c r="BG1006" i="6"/>
  <c r="BF1006" i="6"/>
  <c r="AA1006" i="6"/>
  <c r="Y1006" i="6"/>
  <c r="W1006" i="6"/>
  <c r="BK1006" i="6"/>
  <c r="N1006" i="6"/>
  <c r="BE1006" i="6" s="1"/>
  <c r="BI1005" i="6"/>
  <c r="BH1005" i="6"/>
  <c r="BG1005" i="6"/>
  <c r="BF1005" i="6"/>
  <c r="AA1005" i="6"/>
  <c r="Y1005" i="6"/>
  <c r="Y1000" i="6" s="1"/>
  <c r="Y999" i="6" s="1"/>
  <c r="W1005" i="6"/>
  <c r="BK1005" i="6"/>
  <c r="N1005" i="6"/>
  <c r="BE1005" i="6" s="1"/>
  <c r="BI1004" i="6"/>
  <c r="BH1004" i="6"/>
  <c r="BG1004" i="6"/>
  <c r="BF1004" i="6"/>
  <c r="AA1004" i="6"/>
  <c r="Y1004" i="6"/>
  <c r="W1004" i="6"/>
  <c r="BK1004" i="6"/>
  <c r="N1004" i="6"/>
  <c r="BE1004" i="6" s="1"/>
  <c r="BI1003" i="6"/>
  <c r="BH1003" i="6"/>
  <c r="BG1003" i="6"/>
  <c r="BF1003" i="6"/>
  <c r="AA1003" i="6"/>
  <c r="Y1003" i="6"/>
  <c r="W1003" i="6"/>
  <c r="BK1003" i="6"/>
  <c r="N1003" i="6"/>
  <c r="BE1003" i="6"/>
  <c r="BI1002" i="6"/>
  <c r="BH1002" i="6"/>
  <c r="BG1002" i="6"/>
  <c r="BF1002" i="6"/>
  <c r="AA1002" i="6"/>
  <c r="Y1002" i="6"/>
  <c r="W1002" i="6"/>
  <c r="BK1002" i="6"/>
  <c r="N1002" i="6"/>
  <c r="BE1002" i="6" s="1"/>
  <c r="BI1001" i="6"/>
  <c r="BH1001" i="6"/>
  <c r="BG1001" i="6"/>
  <c r="BF1001" i="6"/>
  <c r="AA1001" i="6"/>
  <c r="AA1000" i="6"/>
  <c r="AA999" i="6" s="1"/>
  <c r="Y1001" i="6"/>
  <c r="W1001" i="6"/>
  <c r="W1000" i="6" s="1"/>
  <c r="W999" i="6" s="1"/>
  <c r="BK1001" i="6"/>
  <c r="N1001" i="6"/>
  <c r="BE1001" i="6" s="1"/>
  <c r="BI998" i="6"/>
  <c r="BH998" i="6"/>
  <c r="BG998" i="6"/>
  <c r="BF998" i="6"/>
  <c r="AA998" i="6"/>
  <c r="Y998" i="6"/>
  <c r="W998" i="6"/>
  <c r="BK998" i="6"/>
  <c r="N998" i="6"/>
  <c r="BE998" i="6" s="1"/>
  <c r="BI995" i="6"/>
  <c r="BH995" i="6"/>
  <c r="BG995" i="6"/>
  <c r="BF995" i="6"/>
  <c r="AA995" i="6"/>
  <c r="Y995" i="6"/>
  <c r="W995" i="6"/>
  <c r="BK995" i="6"/>
  <c r="N995" i="6"/>
  <c r="BE995" i="6" s="1"/>
  <c r="BI991" i="6"/>
  <c r="BH991" i="6"/>
  <c r="BG991" i="6"/>
  <c r="BF991" i="6"/>
  <c r="AA991" i="6"/>
  <c r="Y991" i="6"/>
  <c r="W991" i="6"/>
  <c r="BK991" i="6"/>
  <c r="N991" i="6"/>
  <c r="BE991" i="6" s="1"/>
  <c r="BI990" i="6"/>
  <c r="BH990" i="6"/>
  <c r="BG990" i="6"/>
  <c r="BF990" i="6"/>
  <c r="AA990" i="6"/>
  <c r="Y990" i="6"/>
  <c r="W990" i="6"/>
  <c r="BK990" i="6"/>
  <c r="N990" i="6"/>
  <c r="BE990" i="6"/>
  <c r="BI987" i="6"/>
  <c r="BH987" i="6"/>
  <c r="BG987" i="6"/>
  <c r="BF987" i="6"/>
  <c r="AA987" i="6"/>
  <c r="Y987" i="6"/>
  <c r="W987" i="6"/>
  <c r="BK987" i="6"/>
  <c r="N987" i="6"/>
  <c r="BE987" i="6" s="1"/>
  <c r="BI983" i="6"/>
  <c r="BH983" i="6"/>
  <c r="BG983" i="6"/>
  <c r="BF983" i="6"/>
  <c r="AA983" i="6"/>
  <c r="Y983" i="6"/>
  <c r="W983" i="6"/>
  <c r="BK983" i="6"/>
  <c r="N983" i="6"/>
  <c r="BE983" i="6" s="1"/>
  <c r="BI980" i="6"/>
  <c r="BH980" i="6"/>
  <c r="BG980" i="6"/>
  <c r="BF980" i="6"/>
  <c r="AA980" i="6"/>
  <c r="Y980" i="6"/>
  <c r="W980" i="6"/>
  <c r="BK980" i="6"/>
  <c r="N980" i="6"/>
  <c r="BE980" i="6" s="1"/>
  <c r="BI977" i="6"/>
  <c r="BH977" i="6"/>
  <c r="BG977" i="6"/>
  <c r="BF977" i="6"/>
  <c r="AA977" i="6"/>
  <c r="AA976" i="6" s="1"/>
  <c r="Y977" i="6"/>
  <c r="W977" i="6"/>
  <c r="W976" i="6"/>
  <c r="BK977" i="6"/>
  <c r="N977" i="6"/>
  <c r="BE977" i="6"/>
  <c r="BI971" i="6"/>
  <c r="BH971" i="6"/>
  <c r="BG971" i="6"/>
  <c r="BF971" i="6"/>
  <c r="AA971" i="6"/>
  <c r="Y971" i="6"/>
  <c r="W971" i="6"/>
  <c r="BK971" i="6"/>
  <c r="N971" i="6"/>
  <c r="BE971" i="6"/>
  <c r="BI968" i="6"/>
  <c r="BH968" i="6"/>
  <c r="BG968" i="6"/>
  <c r="BF968" i="6"/>
  <c r="AA968" i="6"/>
  <c r="AA967" i="6" s="1"/>
  <c r="Y968" i="6"/>
  <c r="Y967" i="6"/>
  <c r="W968" i="6"/>
  <c r="W967" i="6" s="1"/>
  <c r="BK968" i="6"/>
  <c r="BK967" i="6" s="1"/>
  <c r="N967" i="6" s="1"/>
  <c r="N103" i="6" s="1"/>
  <c r="N968" i="6"/>
  <c r="BE968" i="6"/>
  <c r="BI966" i="6"/>
  <c r="BH966" i="6"/>
  <c r="BG966" i="6"/>
  <c r="BF966" i="6"/>
  <c r="AA966" i="6"/>
  <c r="Y966" i="6"/>
  <c r="W966" i="6"/>
  <c r="BK966" i="6"/>
  <c r="N966" i="6"/>
  <c r="BE966" i="6" s="1"/>
  <c r="BI963" i="6"/>
  <c r="BH963" i="6"/>
  <c r="BG963" i="6"/>
  <c r="BF963" i="6"/>
  <c r="AA963" i="6"/>
  <c r="Y963" i="6"/>
  <c r="W963" i="6"/>
  <c r="BK963" i="6"/>
  <c r="N963" i="6"/>
  <c r="BE963" i="6" s="1"/>
  <c r="BI960" i="6"/>
  <c r="BH960" i="6"/>
  <c r="BG960" i="6"/>
  <c r="BF960" i="6"/>
  <c r="AA960" i="6"/>
  <c r="Y960" i="6"/>
  <c r="W960" i="6"/>
  <c r="BK960" i="6"/>
  <c r="N960" i="6"/>
  <c r="BE960" i="6" s="1"/>
  <c r="BI953" i="6"/>
  <c r="BH953" i="6"/>
  <c r="BG953" i="6"/>
  <c r="BF953" i="6"/>
  <c r="AA953" i="6"/>
  <c r="Y953" i="6"/>
  <c r="W953" i="6"/>
  <c r="BK953" i="6"/>
  <c r="N953" i="6"/>
  <c r="BE953" i="6"/>
  <c r="BI929" i="6"/>
  <c r="BH929" i="6"/>
  <c r="BG929" i="6"/>
  <c r="BF929" i="6"/>
  <c r="AA929" i="6"/>
  <c r="Y929" i="6"/>
  <c r="W929" i="6"/>
  <c r="BK929" i="6"/>
  <c r="BK921" i="6" s="1"/>
  <c r="N929" i="6"/>
  <c r="BE929" i="6"/>
  <c r="BI926" i="6"/>
  <c r="BH926" i="6"/>
  <c r="BG926" i="6"/>
  <c r="BF926" i="6"/>
  <c r="AA926" i="6"/>
  <c r="AA921" i="6" s="1"/>
  <c r="Y926" i="6"/>
  <c r="Y921" i="6" s="1"/>
  <c r="W926" i="6"/>
  <c r="BK926" i="6"/>
  <c r="N926" i="6"/>
  <c r="BE926" i="6" s="1"/>
  <c r="BI922" i="6"/>
  <c r="BH922" i="6"/>
  <c r="BG922" i="6"/>
  <c r="BF922" i="6"/>
  <c r="AA922" i="6"/>
  <c r="Y922" i="6"/>
  <c r="W922" i="6"/>
  <c r="W921" i="6"/>
  <c r="BK922" i="6"/>
  <c r="N922" i="6"/>
  <c r="BE922" i="6"/>
  <c r="BI919" i="6"/>
  <c r="BH919" i="6"/>
  <c r="BG919" i="6"/>
  <c r="BF919" i="6"/>
  <c r="AA919" i="6"/>
  <c r="AA918" i="6"/>
  <c r="Y919" i="6"/>
  <c r="Y918" i="6" s="1"/>
  <c r="W919" i="6"/>
  <c r="W918" i="6" s="1"/>
  <c r="BK919" i="6"/>
  <c r="BK918" i="6" s="1"/>
  <c r="N918" i="6" s="1"/>
  <c r="N100" i="6" s="1"/>
  <c r="N919" i="6"/>
  <c r="BE919" i="6" s="1"/>
  <c r="BI915" i="6"/>
  <c r="BH915" i="6"/>
  <c r="BG915" i="6"/>
  <c r="BF915" i="6"/>
  <c r="AA915" i="6"/>
  <c r="Y915" i="6"/>
  <c r="Y907" i="6" s="1"/>
  <c r="W915" i="6"/>
  <c r="BK915" i="6"/>
  <c r="N915" i="6"/>
  <c r="BE915" i="6" s="1"/>
  <c r="BI912" i="6"/>
  <c r="BH912" i="6"/>
  <c r="BG912" i="6"/>
  <c r="BF912" i="6"/>
  <c r="AA912" i="6"/>
  <c r="Y912" i="6"/>
  <c r="W912" i="6"/>
  <c r="BK912" i="6"/>
  <c r="N912" i="6"/>
  <c r="BE912" i="6" s="1"/>
  <c r="BI909" i="6"/>
  <c r="BH909" i="6"/>
  <c r="BG909" i="6"/>
  <c r="BF909" i="6"/>
  <c r="AA909" i="6"/>
  <c r="Y909" i="6"/>
  <c r="W909" i="6"/>
  <c r="BK909" i="6"/>
  <c r="N909" i="6"/>
  <c r="BE909" i="6"/>
  <c r="BI908" i="6"/>
  <c r="BH908" i="6"/>
  <c r="BG908" i="6"/>
  <c r="BF908" i="6"/>
  <c r="AA908" i="6"/>
  <c r="AA907" i="6" s="1"/>
  <c r="Y908" i="6"/>
  <c r="W908" i="6"/>
  <c r="W907" i="6" s="1"/>
  <c r="BK908" i="6"/>
  <c r="BK907" i="6" s="1"/>
  <c r="N907" i="6" s="1"/>
  <c r="N908" i="6"/>
  <c r="BE908" i="6"/>
  <c r="N99" i="6"/>
  <c r="BI903" i="6"/>
  <c r="BH903" i="6"/>
  <c r="BG903" i="6"/>
  <c r="BF903" i="6"/>
  <c r="AA903" i="6"/>
  <c r="Y903" i="6"/>
  <c r="W903" i="6"/>
  <c r="BK903" i="6"/>
  <c r="N903" i="6"/>
  <c r="BE903" i="6"/>
  <c r="BI898" i="6"/>
  <c r="BH898" i="6"/>
  <c r="BG898" i="6"/>
  <c r="BF898" i="6"/>
  <c r="AA898" i="6"/>
  <c r="Y898" i="6"/>
  <c r="W898" i="6"/>
  <c r="BK898" i="6"/>
  <c r="N898" i="6"/>
  <c r="BE898" i="6"/>
  <c r="BI892" i="6"/>
  <c r="BH892" i="6"/>
  <c r="BG892" i="6"/>
  <c r="BF892" i="6"/>
  <c r="AA892" i="6"/>
  <c r="Y892" i="6"/>
  <c r="W892" i="6"/>
  <c r="BK892" i="6"/>
  <c r="N892" i="6"/>
  <c r="BE892" i="6" s="1"/>
  <c r="BI888" i="6"/>
  <c r="BH888" i="6"/>
  <c r="BG888" i="6"/>
  <c r="BF888" i="6"/>
  <c r="AA888" i="6"/>
  <c r="Y888" i="6"/>
  <c r="W888" i="6"/>
  <c r="BK888" i="6"/>
  <c r="N888" i="6"/>
  <c r="BE888" i="6"/>
  <c r="BI883" i="6"/>
  <c r="BH883" i="6"/>
  <c r="BG883" i="6"/>
  <c r="BF883" i="6"/>
  <c r="AA883" i="6"/>
  <c r="Y883" i="6"/>
  <c r="W883" i="6"/>
  <c r="BK883" i="6"/>
  <c r="N883" i="6"/>
  <c r="BE883" i="6" s="1"/>
  <c r="BI862" i="6"/>
  <c r="BH862" i="6"/>
  <c r="BG862" i="6"/>
  <c r="BF862" i="6"/>
  <c r="AA862" i="6"/>
  <c r="Y862" i="6"/>
  <c r="W862" i="6"/>
  <c r="BK862" i="6"/>
  <c r="N862" i="6"/>
  <c r="BE862" i="6"/>
  <c r="BI858" i="6"/>
  <c r="BH858" i="6"/>
  <c r="BG858" i="6"/>
  <c r="BF858" i="6"/>
  <c r="AA858" i="6"/>
  <c r="Y858" i="6"/>
  <c r="W858" i="6"/>
  <c r="BK858" i="6"/>
  <c r="N858" i="6"/>
  <c r="BE858" i="6" s="1"/>
  <c r="BI833" i="6"/>
  <c r="BH833" i="6"/>
  <c r="BG833" i="6"/>
  <c r="BF833" i="6"/>
  <c r="AA833" i="6"/>
  <c r="Y833" i="6"/>
  <c r="W833" i="6"/>
  <c r="BK833" i="6"/>
  <c r="N833" i="6"/>
  <c r="BE833" i="6"/>
  <c r="BI829" i="6"/>
  <c r="BH829" i="6"/>
  <c r="BG829" i="6"/>
  <c r="BF829" i="6"/>
  <c r="AA829" i="6"/>
  <c r="Y829" i="6"/>
  <c r="W829" i="6"/>
  <c r="BK829" i="6"/>
  <c r="N829" i="6"/>
  <c r="BE829" i="6"/>
  <c r="BI805" i="6"/>
  <c r="BH805" i="6"/>
  <c r="BG805" i="6"/>
  <c r="BF805" i="6"/>
  <c r="AA805" i="6"/>
  <c r="Y805" i="6"/>
  <c r="W805" i="6"/>
  <c r="BK805" i="6"/>
  <c r="N805" i="6"/>
  <c r="BE805" i="6"/>
  <c r="BI801" i="6"/>
  <c r="BH801" i="6"/>
  <c r="BG801" i="6"/>
  <c r="BF801" i="6"/>
  <c r="AA801" i="6"/>
  <c r="Y801" i="6"/>
  <c r="W801" i="6"/>
  <c r="BK801" i="6"/>
  <c r="N801" i="6"/>
  <c r="BE801" i="6" s="1"/>
  <c r="BI797" i="6"/>
  <c r="BH797" i="6"/>
  <c r="BG797" i="6"/>
  <c r="BF797" i="6"/>
  <c r="AA797" i="6"/>
  <c r="Y797" i="6"/>
  <c r="W797" i="6"/>
  <c r="BK797" i="6"/>
  <c r="N797" i="6"/>
  <c r="BE797" i="6"/>
  <c r="BI793" i="6"/>
  <c r="BH793" i="6"/>
  <c r="BG793" i="6"/>
  <c r="BF793" i="6"/>
  <c r="AA793" i="6"/>
  <c r="Y793" i="6"/>
  <c r="W793" i="6"/>
  <c r="BK793" i="6"/>
  <c r="N793" i="6"/>
  <c r="BE793" i="6"/>
  <c r="BI786" i="6"/>
  <c r="BH786" i="6"/>
  <c r="BG786" i="6"/>
  <c r="BF786" i="6"/>
  <c r="AA786" i="6"/>
  <c r="Y786" i="6"/>
  <c r="W786" i="6"/>
  <c r="BK786" i="6"/>
  <c r="N786" i="6"/>
  <c r="BE786" i="6"/>
  <c r="BI779" i="6"/>
  <c r="BH779" i="6"/>
  <c r="BG779" i="6"/>
  <c r="BF779" i="6"/>
  <c r="AA779" i="6"/>
  <c r="Y779" i="6"/>
  <c r="W779" i="6"/>
  <c r="BK779" i="6"/>
  <c r="N779" i="6"/>
  <c r="BE779" i="6" s="1"/>
  <c r="BI778" i="6"/>
  <c r="BH778" i="6"/>
  <c r="BG778" i="6"/>
  <c r="BF778" i="6"/>
  <c r="AA778" i="6"/>
  <c r="Y778" i="6"/>
  <c r="W778" i="6"/>
  <c r="BK778" i="6"/>
  <c r="N778" i="6"/>
  <c r="BE778" i="6"/>
  <c r="BI775" i="6"/>
  <c r="BH775" i="6"/>
  <c r="BG775" i="6"/>
  <c r="BF775" i="6"/>
  <c r="AA775" i="6"/>
  <c r="Y775" i="6"/>
  <c r="W775" i="6"/>
  <c r="BK775" i="6"/>
  <c r="N775" i="6"/>
  <c r="BE775" i="6"/>
  <c r="BI772" i="6"/>
  <c r="BH772" i="6"/>
  <c r="BG772" i="6"/>
  <c r="BF772" i="6"/>
  <c r="AA772" i="6"/>
  <c r="Y772" i="6"/>
  <c r="W772" i="6"/>
  <c r="BK772" i="6"/>
  <c r="N772" i="6"/>
  <c r="BE772" i="6"/>
  <c r="BI767" i="6"/>
  <c r="BH767" i="6"/>
  <c r="BG767" i="6"/>
  <c r="BF767" i="6"/>
  <c r="AA767" i="6"/>
  <c r="Y767" i="6"/>
  <c r="W767" i="6"/>
  <c r="BK767" i="6"/>
  <c r="N767" i="6"/>
  <c r="BE767" i="6" s="1"/>
  <c r="BI750" i="6"/>
  <c r="BH750" i="6"/>
  <c r="BG750" i="6"/>
  <c r="BF750" i="6"/>
  <c r="AA750" i="6"/>
  <c r="Y750" i="6"/>
  <c r="W750" i="6"/>
  <c r="W742" i="6" s="1"/>
  <c r="BK750" i="6"/>
  <c r="N750" i="6"/>
  <c r="BE750" i="6"/>
  <c r="BI746" i="6"/>
  <c r="BH746" i="6"/>
  <c r="BG746" i="6"/>
  <c r="BF746" i="6"/>
  <c r="AA746" i="6"/>
  <c r="Y746" i="6"/>
  <c r="W746" i="6"/>
  <c r="BK746" i="6"/>
  <c r="N746" i="6"/>
  <c r="BE746" i="6"/>
  <c r="BI743" i="6"/>
  <c r="BH743" i="6"/>
  <c r="BG743" i="6"/>
  <c r="BF743" i="6"/>
  <c r="AA743" i="6"/>
  <c r="AA742" i="6"/>
  <c r="Y743" i="6"/>
  <c r="W743" i="6"/>
  <c r="BK743" i="6"/>
  <c r="N743" i="6"/>
  <c r="BE743" i="6" s="1"/>
  <c r="BI739" i="6"/>
  <c r="BH739" i="6"/>
  <c r="BG739" i="6"/>
  <c r="BF739" i="6"/>
  <c r="AA739" i="6"/>
  <c r="Y739" i="6"/>
  <c r="W739" i="6"/>
  <c r="BK739" i="6"/>
  <c r="N739" i="6"/>
  <c r="BE739" i="6"/>
  <c r="BI719" i="6"/>
  <c r="BH719" i="6"/>
  <c r="BG719" i="6"/>
  <c r="BF719" i="6"/>
  <c r="AA719" i="6"/>
  <c r="Y719" i="6"/>
  <c r="W719" i="6"/>
  <c r="BK719" i="6"/>
  <c r="N719" i="6"/>
  <c r="BE719" i="6" s="1"/>
  <c r="BI714" i="6"/>
  <c r="BH714" i="6"/>
  <c r="BG714" i="6"/>
  <c r="BF714" i="6"/>
  <c r="AA714" i="6"/>
  <c r="Y714" i="6"/>
  <c r="W714" i="6"/>
  <c r="BK714" i="6"/>
  <c r="N714" i="6"/>
  <c r="BE714" i="6"/>
  <c r="BI711" i="6"/>
  <c r="BH711" i="6"/>
  <c r="BG711" i="6"/>
  <c r="BF711" i="6"/>
  <c r="AA711" i="6"/>
  <c r="Y711" i="6"/>
  <c r="W711" i="6"/>
  <c r="BK711" i="6"/>
  <c r="N711" i="6"/>
  <c r="BE711" i="6"/>
  <c r="BI702" i="6"/>
  <c r="BH702" i="6"/>
  <c r="BG702" i="6"/>
  <c r="BF702" i="6"/>
  <c r="AA702" i="6"/>
  <c r="Y702" i="6"/>
  <c r="W702" i="6"/>
  <c r="BK702" i="6"/>
  <c r="N702" i="6"/>
  <c r="BE702" i="6"/>
  <c r="BI699" i="6"/>
  <c r="BH699" i="6"/>
  <c r="BG699" i="6"/>
  <c r="BF699" i="6"/>
  <c r="AA699" i="6"/>
  <c r="Y699" i="6"/>
  <c r="W699" i="6"/>
  <c r="BK699" i="6"/>
  <c r="N699" i="6"/>
  <c r="BE699" i="6" s="1"/>
  <c r="BI695" i="6"/>
  <c r="BH695" i="6"/>
  <c r="BG695" i="6"/>
  <c r="BF695" i="6"/>
  <c r="AA695" i="6"/>
  <c r="Y695" i="6"/>
  <c r="W695" i="6"/>
  <c r="BK695" i="6"/>
  <c r="N695" i="6"/>
  <c r="BE695" i="6"/>
  <c r="BI691" i="6"/>
  <c r="BH691" i="6"/>
  <c r="BG691" i="6"/>
  <c r="BF691" i="6"/>
  <c r="AA691" i="6"/>
  <c r="Y691" i="6"/>
  <c r="W691" i="6"/>
  <c r="BK691" i="6"/>
  <c r="N691" i="6"/>
  <c r="BE691" i="6"/>
  <c r="BI687" i="6"/>
  <c r="BH687" i="6"/>
  <c r="BG687" i="6"/>
  <c r="BF687" i="6"/>
  <c r="AA687" i="6"/>
  <c r="AA686" i="6"/>
  <c r="Y687" i="6"/>
  <c r="W687" i="6"/>
  <c r="W686" i="6" s="1"/>
  <c r="BK687" i="6"/>
  <c r="N687" i="6"/>
  <c r="BE687" i="6" s="1"/>
  <c r="BI670" i="6"/>
  <c r="BH670" i="6"/>
  <c r="BG670" i="6"/>
  <c r="BF670" i="6"/>
  <c r="AA670" i="6"/>
  <c r="AA669" i="6"/>
  <c r="Y670" i="6"/>
  <c r="Y669" i="6"/>
  <c r="W670" i="6"/>
  <c r="W669" i="6" s="1"/>
  <c r="BK670" i="6"/>
  <c r="BK669" i="6" s="1"/>
  <c r="N669" i="6" s="1"/>
  <c r="N96" i="6" s="1"/>
  <c r="N670" i="6"/>
  <c r="BE670" i="6" s="1"/>
  <c r="BI662" i="6"/>
  <c r="BH662" i="6"/>
  <c r="BG662" i="6"/>
  <c r="BF662" i="6"/>
  <c r="AA662" i="6"/>
  <c r="Y662" i="6"/>
  <c r="W662" i="6"/>
  <c r="BK662" i="6"/>
  <c r="N662" i="6"/>
  <c r="BE662" i="6"/>
  <c r="BI651" i="6"/>
  <c r="BH651" i="6"/>
  <c r="BG651" i="6"/>
  <c r="BF651" i="6"/>
  <c r="AA651" i="6"/>
  <c r="Y651" i="6"/>
  <c r="W651" i="6"/>
  <c r="BK651" i="6"/>
  <c r="N651" i="6"/>
  <c r="BE651" i="6" s="1"/>
  <c r="BI641" i="6"/>
  <c r="BH641" i="6"/>
  <c r="BG641" i="6"/>
  <c r="BF641" i="6"/>
  <c r="AA641" i="6"/>
  <c r="Y641" i="6"/>
  <c r="W641" i="6"/>
  <c r="BK641" i="6"/>
  <c r="N641" i="6"/>
  <c r="BE641" i="6"/>
  <c r="BI637" i="6"/>
  <c r="BH637" i="6"/>
  <c r="BG637" i="6"/>
  <c r="BF637" i="6"/>
  <c r="AA637" i="6"/>
  <c r="Y637" i="6"/>
  <c r="W637" i="6"/>
  <c r="BK637" i="6"/>
  <c r="N637" i="6"/>
  <c r="BE637" i="6"/>
  <c r="BI620" i="6"/>
  <c r="BH620" i="6"/>
  <c r="BG620" i="6"/>
  <c r="BF620" i="6"/>
  <c r="AA620" i="6"/>
  <c r="Y620" i="6"/>
  <c r="Y551" i="6" s="1"/>
  <c r="W620" i="6"/>
  <c r="BK620" i="6"/>
  <c r="N620" i="6"/>
  <c r="BE620" i="6"/>
  <c r="BI603" i="6"/>
  <c r="BH603" i="6"/>
  <c r="BG603" i="6"/>
  <c r="BF603" i="6"/>
  <c r="AA603" i="6"/>
  <c r="Y603" i="6"/>
  <c r="W603" i="6"/>
  <c r="BK603" i="6"/>
  <c r="N603" i="6"/>
  <c r="BE603" i="6" s="1"/>
  <c r="BI599" i="6"/>
  <c r="BH599" i="6"/>
  <c r="BG599" i="6"/>
  <c r="BF599" i="6"/>
  <c r="AA599" i="6"/>
  <c r="Y599" i="6"/>
  <c r="W599" i="6"/>
  <c r="BK599" i="6"/>
  <c r="N599" i="6"/>
  <c r="BE599" i="6"/>
  <c r="BI598" i="6"/>
  <c r="BH598" i="6"/>
  <c r="BG598" i="6"/>
  <c r="BF598" i="6"/>
  <c r="AA598" i="6"/>
  <c r="Y598" i="6"/>
  <c r="W598" i="6"/>
  <c r="BK598" i="6"/>
  <c r="N598" i="6"/>
  <c r="BE598" i="6"/>
  <c r="BI588" i="6"/>
  <c r="BH588" i="6"/>
  <c r="BG588" i="6"/>
  <c r="BF588" i="6"/>
  <c r="AA588" i="6"/>
  <c r="Y588" i="6"/>
  <c r="W588" i="6"/>
  <c r="BK588" i="6"/>
  <c r="N588" i="6"/>
  <c r="BE588" i="6"/>
  <c r="BI585" i="6"/>
  <c r="BH585" i="6"/>
  <c r="BG585" i="6"/>
  <c r="BF585" i="6"/>
  <c r="AA585" i="6"/>
  <c r="Y585" i="6"/>
  <c r="W585" i="6"/>
  <c r="BK585" i="6"/>
  <c r="N585" i="6"/>
  <c r="BE585" i="6" s="1"/>
  <c r="BI569" i="6"/>
  <c r="BH569" i="6"/>
  <c r="BG569" i="6"/>
  <c r="BF569" i="6"/>
  <c r="AA569" i="6"/>
  <c r="Y569" i="6"/>
  <c r="W569" i="6"/>
  <c r="W551" i="6" s="1"/>
  <c r="BK569" i="6"/>
  <c r="N569" i="6"/>
  <c r="BE569" i="6"/>
  <c r="BI552" i="6"/>
  <c r="BH552" i="6"/>
  <c r="BG552" i="6"/>
  <c r="BF552" i="6"/>
  <c r="AA552" i="6"/>
  <c r="AA551" i="6" s="1"/>
  <c r="Y552" i="6"/>
  <c r="W552" i="6"/>
  <c r="BK552" i="6"/>
  <c r="N552" i="6"/>
  <c r="BE552" i="6" s="1"/>
  <c r="BI530" i="6"/>
  <c r="BH530" i="6"/>
  <c r="BG530" i="6"/>
  <c r="BF530" i="6"/>
  <c r="AA530" i="6"/>
  <c r="AA529" i="6" s="1"/>
  <c r="Y530" i="6"/>
  <c r="Y529" i="6"/>
  <c r="W530" i="6"/>
  <c r="W529" i="6"/>
  <c r="BK530" i="6"/>
  <c r="BK529" i="6"/>
  <c r="N529" i="6" s="1"/>
  <c r="N94" i="6" s="1"/>
  <c r="N530" i="6"/>
  <c r="BE530" i="6"/>
  <c r="BI525" i="6"/>
  <c r="BH525" i="6"/>
  <c r="BG525" i="6"/>
  <c r="BF525" i="6"/>
  <c r="AA525" i="6"/>
  <c r="Y525" i="6"/>
  <c r="W525" i="6"/>
  <c r="BK525" i="6"/>
  <c r="BK511" i="6" s="1"/>
  <c r="N511" i="6" s="1"/>
  <c r="N93" i="6" s="1"/>
  <c r="N525" i="6"/>
  <c r="BE525" i="6"/>
  <c r="BI520" i="6"/>
  <c r="BH520" i="6"/>
  <c r="BG520" i="6"/>
  <c r="BF520" i="6"/>
  <c r="AA520" i="6"/>
  <c r="Y520" i="6"/>
  <c r="W520" i="6"/>
  <c r="BK520" i="6"/>
  <c r="N520" i="6"/>
  <c r="BE520" i="6"/>
  <c r="BI516" i="6"/>
  <c r="BH516" i="6"/>
  <c r="BG516" i="6"/>
  <c r="BF516" i="6"/>
  <c r="AA516" i="6"/>
  <c r="Y516" i="6"/>
  <c r="W516" i="6"/>
  <c r="BK516" i="6"/>
  <c r="N516" i="6"/>
  <c r="BE516" i="6" s="1"/>
  <c r="BI512" i="6"/>
  <c r="BH512" i="6"/>
  <c r="BG512" i="6"/>
  <c r="BF512" i="6"/>
  <c r="AA512" i="6"/>
  <c r="AA511" i="6"/>
  <c r="Y512" i="6"/>
  <c r="Y511" i="6" s="1"/>
  <c r="W512" i="6"/>
  <c r="W511" i="6"/>
  <c r="BK512" i="6"/>
  <c r="N512" i="6"/>
  <c r="BE512" i="6"/>
  <c r="BI507" i="6"/>
  <c r="BH507" i="6"/>
  <c r="BG507" i="6"/>
  <c r="BF507" i="6"/>
  <c r="AA507" i="6"/>
  <c r="Y507" i="6"/>
  <c r="W507" i="6"/>
  <c r="BK507" i="6"/>
  <c r="N507" i="6"/>
  <c r="BE507" i="6"/>
  <c r="BI504" i="6"/>
  <c r="BH504" i="6"/>
  <c r="BG504" i="6"/>
  <c r="BF504" i="6"/>
  <c r="AA504" i="6"/>
  <c r="AA503" i="6" s="1"/>
  <c r="Y504" i="6"/>
  <c r="Y503" i="6"/>
  <c r="W504" i="6"/>
  <c r="W503" i="6"/>
  <c r="BK504" i="6"/>
  <c r="BK503" i="6"/>
  <c r="N503" i="6" s="1"/>
  <c r="N504" i="6"/>
  <c r="BE504" i="6"/>
  <c r="N92" i="6"/>
  <c r="BI500" i="6"/>
  <c r="BH500" i="6"/>
  <c r="BG500" i="6"/>
  <c r="BF500" i="6"/>
  <c r="AA500" i="6"/>
  <c r="Y500" i="6"/>
  <c r="W500" i="6"/>
  <c r="BK500" i="6"/>
  <c r="N500" i="6"/>
  <c r="BE500" i="6"/>
  <c r="BI497" i="6"/>
  <c r="BH497" i="6"/>
  <c r="BG497" i="6"/>
  <c r="BF497" i="6"/>
  <c r="AA497" i="6"/>
  <c r="Y497" i="6"/>
  <c r="W497" i="6"/>
  <c r="BK497" i="6"/>
  <c r="N497" i="6"/>
  <c r="BE497" i="6"/>
  <c r="BI493" i="6"/>
  <c r="BH493" i="6"/>
  <c r="BG493" i="6"/>
  <c r="BF493" i="6"/>
  <c r="AA493" i="6"/>
  <c r="Y493" i="6"/>
  <c r="W493" i="6"/>
  <c r="BK493" i="6"/>
  <c r="N493" i="6"/>
  <c r="BE493" i="6" s="1"/>
  <c r="BI490" i="6"/>
  <c r="BH490" i="6"/>
  <c r="BG490" i="6"/>
  <c r="BF490" i="6"/>
  <c r="AA490" i="6"/>
  <c r="Y490" i="6"/>
  <c r="W490" i="6"/>
  <c r="BK490" i="6"/>
  <c r="N490" i="6"/>
  <c r="BE490" i="6"/>
  <c r="BI467" i="6"/>
  <c r="BH467" i="6"/>
  <c r="BG467" i="6"/>
  <c r="BF467" i="6"/>
  <c r="AA467" i="6"/>
  <c r="Y467" i="6"/>
  <c r="W467" i="6"/>
  <c r="BK467" i="6"/>
  <c r="N467" i="6"/>
  <c r="BE467" i="6"/>
  <c r="BI444" i="6"/>
  <c r="BH444" i="6"/>
  <c r="BG444" i="6"/>
  <c r="BF444" i="6"/>
  <c r="AA444" i="6"/>
  <c r="Y444" i="6"/>
  <c r="W444" i="6"/>
  <c r="BK444" i="6"/>
  <c r="N444" i="6"/>
  <c r="BE444" i="6"/>
  <c r="BI441" i="6"/>
  <c r="BH441" i="6"/>
  <c r="BG441" i="6"/>
  <c r="BF441" i="6"/>
  <c r="AA441" i="6"/>
  <c r="Y441" i="6"/>
  <c r="W441" i="6"/>
  <c r="BK441" i="6"/>
  <c r="N441" i="6"/>
  <c r="BE441" i="6" s="1"/>
  <c r="BI420" i="6"/>
  <c r="BH420" i="6"/>
  <c r="BG420" i="6"/>
  <c r="BF420" i="6"/>
  <c r="AA420" i="6"/>
  <c r="Y420" i="6"/>
  <c r="W420" i="6"/>
  <c r="BK420" i="6"/>
  <c r="N420" i="6"/>
  <c r="BE420" i="6"/>
  <c r="BI394" i="6"/>
  <c r="BH394" i="6"/>
  <c r="BG394" i="6"/>
  <c r="BF394" i="6"/>
  <c r="AA394" i="6"/>
  <c r="Y394" i="6"/>
  <c r="W394" i="6"/>
  <c r="BK394" i="6"/>
  <c r="N394" i="6"/>
  <c r="BE394" i="6"/>
  <c r="BI391" i="6"/>
  <c r="BH391" i="6"/>
  <c r="BG391" i="6"/>
  <c r="BF391" i="6"/>
  <c r="AA391" i="6"/>
  <c r="Y391" i="6"/>
  <c r="W391" i="6"/>
  <c r="BK391" i="6"/>
  <c r="N391" i="6"/>
  <c r="BE391" i="6"/>
  <c r="BI388" i="6"/>
  <c r="BH388" i="6"/>
  <c r="BG388" i="6"/>
  <c r="BF388" i="6"/>
  <c r="AA388" i="6"/>
  <c r="Y388" i="6"/>
  <c r="W388" i="6"/>
  <c r="BK388" i="6"/>
  <c r="N388" i="6"/>
  <c r="BE388" i="6" s="1"/>
  <c r="BI385" i="6"/>
  <c r="BH385" i="6"/>
  <c r="BG385" i="6"/>
  <c r="BF385" i="6"/>
  <c r="AA385" i="6"/>
  <c r="Y385" i="6"/>
  <c r="W385" i="6"/>
  <c r="BK385" i="6"/>
  <c r="N385" i="6"/>
  <c r="BE385" i="6"/>
  <c r="BI381" i="6"/>
  <c r="BH381" i="6"/>
  <c r="BG381" i="6"/>
  <c r="BF381" i="6"/>
  <c r="AA381" i="6"/>
  <c r="Y381" i="6"/>
  <c r="W381" i="6"/>
  <c r="BK381" i="6"/>
  <c r="N381" i="6"/>
  <c r="BE381" i="6"/>
  <c r="BI378" i="6"/>
  <c r="BH378" i="6"/>
  <c r="BG378" i="6"/>
  <c r="BF378" i="6"/>
  <c r="AA378" i="6"/>
  <c r="Y378" i="6"/>
  <c r="W378" i="6"/>
  <c r="BK378" i="6"/>
  <c r="N378" i="6"/>
  <c r="BE378" i="6"/>
  <c r="BI375" i="6"/>
  <c r="BH375" i="6"/>
  <c r="BG375" i="6"/>
  <c r="BF375" i="6"/>
  <c r="AA375" i="6"/>
  <c r="Y375" i="6"/>
  <c r="W375" i="6"/>
  <c r="BK375" i="6"/>
  <c r="N375" i="6"/>
  <c r="BE375" i="6"/>
  <c r="BI372" i="6"/>
  <c r="BH372" i="6"/>
  <c r="BG372" i="6"/>
  <c r="BF372" i="6"/>
  <c r="AA372" i="6"/>
  <c r="Y372" i="6"/>
  <c r="W372" i="6"/>
  <c r="BK372" i="6"/>
  <c r="N372" i="6"/>
  <c r="BE372" i="6"/>
  <c r="BI369" i="6"/>
  <c r="BH369" i="6"/>
  <c r="BG369" i="6"/>
  <c r="BF369" i="6"/>
  <c r="AA369" i="6"/>
  <c r="Y369" i="6"/>
  <c r="W369" i="6"/>
  <c r="BK369" i="6"/>
  <c r="N369" i="6"/>
  <c r="BE369" i="6"/>
  <c r="BI366" i="6"/>
  <c r="BH366" i="6"/>
  <c r="BG366" i="6"/>
  <c r="BF366" i="6"/>
  <c r="AA366" i="6"/>
  <c r="Y366" i="6"/>
  <c r="W366" i="6"/>
  <c r="BK366" i="6"/>
  <c r="N366" i="6"/>
  <c r="BE366" i="6"/>
  <c r="BI359" i="6"/>
  <c r="BH359" i="6"/>
  <c r="BG359" i="6"/>
  <c r="BF359" i="6"/>
  <c r="AA359" i="6"/>
  <c r="Y359" i="6"/>
  <c r="W359" i="6"/>
  <c r="BK359" i="6"/>
  <c r="N359" i="6"/>
  <c r="BE359" i="6"/>
  <c r="BI356" i="6"/>
  <c r="BH356" i="6"/>
  <c r="BG356" i="6"/>
  <c r="BF356" i="6"/>
  <c r="AA356" i="6"/>
  <c r="Y356" i="6"/>
  <c r="W356" i="6"/>
  <c r="BK356" i="6"/>
  <c r="N356" i="6"/>
  <c r="BE356" i="6"/>
  <c r="BI353" i="6"/>
  <c r="BH353" i="6"/>
  <c r="BG353" i="6"/>
  <c r="BF353" i="6"/>
  <c r="AA353" i="6"/>
  <c r="Y353" i="6"/>
  <c r="W353" i="6"/>
  <c r="BK353" i="6"/>
  <c r="N353" i="6"/>
  <c r="BE353" i="6"/>
  <c r="BI350" i="6"/>
  <c r="BH350" i="6"/>
  <c r="BG350" i="6"/>
  <c r="BF350" i="6"/>
  <c r="AA350" i="6"/>
  <c r="Y350" i="6"/>
  <c r="W350" i="6"/>
  <c r="BK350" i="6"/>
  <c r="N350" i="6"/>
  <c r="BE350" i="6"/>
  <c r="BI329" i="6"/>
  <c r="BH329" i="6"/>
  <c r="BG329" i="6"/>
  <c r="BF329" i="6"/>
  <c r="AA329" i="6"/>
  <c r="Y329" i="6"/>
  <c r="W329" i="6"/>
  <c r="BK329" i="6"/>
  <c r="N329" i="6"/>
  <c r="BE329" i="6"/>
  <c r="BI326" i="6"/>
  <c r="BH326" i="6"/>
  <c r="BG326" i="6"/>
  <c r="BF326" i="6"/>
  <c r="AA326" i="6"/>
  <c r="Y326" i="6"/>
  <c r="W326" i="6"/>
  <c r="BK326" i="6"/>
  <c r="N326" i="6"/>
  <c r="BE326" i="6"/>
  <c r="BI325" i="6"/>
  <c r="BH325" i="6"/>
  <c r="BG325" i="6"/>
  <c r="BF325" i="6"/>
  <c r="AA325" i="6"/>
  <c r="Y325" i="6"/>
  <c r="W325" i="6"/>
  <c r="BK325" i="6"/>
  <c r="N325" i="6"/>
  <c r="BE325" i="6"/>
  <c r="BI322" i="6"/>
  <c r="BH322" i="6"/>
  <c r="BG322" i="6"/>
  <c r="BF322" i="6"/>
  <c r="AA322" i="6"/>
  <c r="Y322" i="6"/>
  <c r="W322" i="6"/>
  <c r="BK322" i="6"/>
  <c r="N322" i="6"/>
  <c r="BE322" i="6"/>
  <c r="BI301" i="6"/>
  <c r="BH301" i="6"/>
  <c r="BG301" i="6"/>
  <c r="BF301" i="6"/>
  <c r="AA301" i="6"/>
  <c r="Y301" i="6"/>
  <c r="W301" i="6"/>
  <c r="BK301" i="6"/>
  <c r="N301" i="6"/>
  <c r="BE301" i="6"/>
  <c r="BI280" i="6"/>
  <c r="BH280" i="6"/>
  <c r="BG280" i="6"/>
  <c r="BF280" i="6"/>
  <c r="AA280" i="6"/>
  <c r="Y280" i="6"/>
  <c r="W280" i="6"/>
  <c r="BK280" i="6"/>
  <c r="N280" i="6"/>
  <c r="BE280" i="6"/>
  <c r="BI277" i="6"/>
  <c r="BH277" i="6"/>
  <c r="BG277" i="6"/>
  <c r="BF277" i="6"/>
  <c r="AA277" i="6"/>
  <c r="Y277" i="6"/>
  <c r="W277" i="6"/>
  <c r="BK277" i="6"/>
  <c r="N277" i="6"/>
  <c r="BE277" i="6"/>
  <c r="BI273" i="6"/>
  <c r="BH273" i="6"/>
  <c r="BG273" i="6"/>
  <c r="BF273" i="6"/>
  <c r="AA273" i="6"/>
  <c r="Y273" i="6"/>
  <c r="W273" i="6"/>
  <c r="BK273" i="6"/>
  <c r="N273" i="6"/>
  <c r="BE273" i="6"/>
  <c r="BI250" i="6"/>
  <c r="BH250" i="6"/>
  <c r="BG250" i="6"/>
  <c r="BF250" i="6"/>
  <c r="AA250" i="6"/>
  <c r="Y250" i="6"/>
  <c r="W250" i="6"/>
  <c r="BK250" i="6"/>
  <c r="N250" i="6"/>
  <c r="BE250" i="6"/>
  <c r="BI235" i="6"/>
  <c r="BH235" i="6"/>
  <c r="BG235" i="6"/>
  <c r="BF235" i="6"/>
  <c r="AA235" i="6"/>
  <c r="Y235" i="6"/>
  <c r="W235" i="6"/>
  <c r="BK235" i="6"/>
  <c r="N235" i="6"/>
  <c r="BE235" i="6"/>
  <c r="BI219" i="6"/>
  <c r="BH219" i="6"/>
  <c r="BG219" i="6"/>
  <c r="BF219" i="6"/>
  <c r="AA219" i="6"/>
  <c r="Y219" i="6"/>
  <c r="W219" i="6"/>
  <c r="BK219" i="6"/>
  <c r="N219" i="6"/>
  <c r="BE219" i="6"/>
  <c r="BI215" i="6"/>
  <c r="BH215" i="6"/>
  <c r="BG215" i="6"/>
  <c r="BF215" i="6"/>
  <c r="AA215" i="6"/>
  <c r="Y215" i="6"/>
  <c r="W215" i="6"/>
  <c r="BK215" i="6"/>
  <c r="N215" i="6"/>
  <c r="BE215" i="6"/>
  <c r="BI211" i="6"/>
  <c r="BH211" i="6"/>
  <c r="BG211" i="6"/>
  <c r="BF211" i="6"/>
  <c r="AA211" i="6"/>
  <c r="Y211" i="6"/>
  <c r="W211" i="6"/>
  <c r="BK211" i="6"/>
  <c r="N211" i="6"/>
  <c r="BE211" i="6"/>
  <c r="BI208" i="6"/>
  <c r="BH208" i="6"/>
  <c r="BG208" i="6"/>
  <c r="BF208" i="6"/>
  <c r="AA208" i="6"/>
  <c r="Y208" i="6"/>
  <c r="W208" i="6"/>
  <c r="BK208" i="6"/>
  <c r="N208" i="6"/>
  <c r="BE208" i="6"/>
  <c r="BI193" i="6"/>
  <c r="BH193" i="6"/>
  <c r="BG193" i="6"/>
  <c r="BF193" i="6"/>
  <c r="AA193" i="6"/>
  <c r="Y193" i="6"/>
  <c r="W193" i="6"/>
  <c r="BK193" i="6"/>
  <c r="N193" i="6"/>
  <c r="BE193" i="6"/>
  <c r="BI185" i="6"/>
  <c r="BH185" i="6"/>
  <c r="BG185" i="6"/>
  <c r="BF185" i="6"/>
  <c r="AA185" i="6"/>
  <c r="Y185" i="6"/>
  <c r="W185" i="6"/>
  <c r="BK185" i="6"/>
  <c r="N185" i="6"/>
  <c r="BE185" i="6"/>
  <c r="BI178" i="6"/>
  <c r="BH178" i="6"/>
  <c r="BG178" i="6"/>
  <c r="BF178" i="6"/>
  <c r="AA178" i="6"/>
  <c r="Y178" i="6"/>
  <c r="W178" i="6"/>
  <c r="BK178" i="6"/>
  <c r="N178" i="6"/>
  <c r="BE178" i="6"/>
  <c r="BI171" i="6"/>
  <c r="BH171" i="6"/>
  <c r="BG171" i="6"/>
  <c r="BF171" i="6"/>
  <c r="AA171" i="6"/>
  <c r="Y171" i="6"/>
  <c r="W171" i="6"/>
  <c r="BK171" i="6"/>
  <c r="N171" i="6"/>
  <c r="BE171" i="6"/>
  <c r="BI164" i="6"/>
  <c r="BH164" i="6"/>
  <c r="BG164" i="6"/>
  <c r="BF164" i="6"/>
  <c r="AA164" i="6"/>
  <c r="Y164" i="6"/>
  <c r="W164" i="6"/>
  <c r="BK164" i="6"/>
  <c r="N164" i="6"/>
  <c r="BE164" i="6"/>
  <c r="BI157" i="6"/>
  <c r="BH157" i="6"/>
  <c r="BG157" i="6"/>
  <c r="BF157" i="6"/>
  <c r="AA157" i="6"/>
  <c r="Y157" i="6"/>
  <c r="W157" i="6"/>
  <c r="BK157" i="6"/>
  <c r="N157" i="6"/>
  <c r="BE157" i="6"/>
  <c r="BI145" i="6"/>
  <c r="BH145" i="6"/>
  <c r="BG145" i="6"/>
  <c r="BF145" i="6"/>
  <c r="AA145" i="6"/>
  <c r="Y145" i="6"/>
  <c r="W145" i="6"/>
  <c r="BK145" i="6"/>
  <c r="N145" i="6"/>
  <c r="BE145" i="6"/>
  <c r="BI141" i="6"/>
  <c r="BH141" i="6"/>
  <c r="H36" i="6" s="1"/>
  <c r="BC95" i="1" s="1"/>
  <c r="BG141" i="6"/>
  <c r="BF141" i="6"/>
  <c r="AA141" i="6"/>
  <c r="AA140" i="6"/>
  <c r="Y141" i="6"/>
  <c r="W141" i="6"/>
  <c r="W140" i="6"/>
  <c r="BK141" i="6"/>
  <c r="N141" i="6"/>
  <c r="BE141" i="6" s="1"/>
  <c r="F132" i="6"/>
  <c r="F130" i="6"/>
  <c r="BI118" i="6"/>
  <c r="BH118" i="6"/>
  <c r="BG118" i="6"/>
  <c r="BF118" i="6"/>
  <c r="BI117" i="6"/>
  <c r="BH117" i="6"/>
  <c r="BG117" i="6"/>
  <c r="BF117" i="6"/>
  <c r="BI116" i="6"/>
  <c r="BH116" i="6"/>
  <c r="BG116" i="6"/>
  <c r="BF116" i="6"/>
  <c r="BI115" i="6"/>
  <c r="BH115" i="6"/>
  <c r="BG115" i="6"/>
  <c r="BF115" i="6"/>
  <c r="BI114" i="6"/>
  <c r="BH114" i="6"/>
  <c r="BG114" i="6"/>
  <c r="BF114" i="6"/>
  <c r="BI113" i="6"/>
  <c r="BH113" i="6"/>
  <c r="BG113" i="6"/>
  <c r="BF113" i="6"/>
  <c r="F82" i="6"/>
  <c r="F80" i="6"/>
  <c r="O22" i="6"/>
  <c r="E22" i="6"/>
  <c r="M135" i="6" s="1"/>
  <c r="O21" i="6"/>
  <c r="O19" i="6"/>
  <c r="E19" i="6"/>
  <c r="O18" i="6"/>
  <c r="O16" i="6"/>
  <c r="E16" i="6"/>
  <c r="F85" i="6" s="1"/>
  <c r="O15" i="6"/>
  <c r="O13" i="6"/>
  <c r="E13" i="6"/>
  <c r="F134" i="6" s="1"/>
  <c r="O12" i="6"/>
  <c r="O10" i="6"/>
  <c r="M132" i="6" s="1"/>
  <c r="F6" i="6"/>
  <c r="F78" i="6" s="1"/>
  <c r="AY93" i="1"/>
  <c r="AX93" i="1"/>
  <c r="BI153" i="5"/>
  <c r="BH153" i="5"/>
  <c r="BG153" i="5"/>
  <c r="BF153" i="5"/>
  <c r="BK153" i="5"/>
  <c r="N153" i="5" s="1"/>
  <c r="BE153" i="5" s="1"/>
  <c r="BI152" i="5"/>
  <c r="BH152" i="5"/>
  <c r="BG152" i="5"/>
  <c r="BF152" i="5"/>
  <c r="BK152" i="5"/>
  <c r="N152" i="5"/>
  <c r="BE152" i="5" s="1"/>
  <c r="BI151" i="5"/>
  <c r="BH151" i="5"/>
  <c r="BG151" i="5"/>
  <c r="BF151" i="5"/>
  <c r="BK151" i="5"/>
  <c r="N151" i="5" s="1"/>
  <c r="BE151" i="5"/>
  <c r="BI150" i="5"/>
  <c r="BH150" i="5"/>
  <c r="BG150" i="5"/>
  <c r="BF150" i="5"/>
  <c r="BK150" i="5"/>
  <c r="N150" i="5"/>
  <c r="BE150" i="5" s="1"/>
  <c r="BI149" i="5"/>
  <c r="BH149" i="5"/>
  <c r="BG149" i="5"/>
  <c r="BF149" i="5"/>
  <c r="BK149" i="5"/>
  <c r="BK148" i="5" s="1"/>
  <c r="N148" i="5" s="1"/>
  <c r="N95" i="5" s="1"/>
  <c r="BI147" i="5"/>
  <c r="BH147" i="5"/>
  <c r="BG147" i="5"/>
  <c r="BF147" i="5"/>
  <c r="AA147" i="5"/>
  <c r="Y147" i="5"/>
  <c r="W147" i="5"/>
  <c r="BK147" i="5"/>
  <c r="BK145" i="5" s="1"/>
  <c r="N145" i="5" s="1"/>
  <c r="N94" i="5" s="1"/>
  <c r="N147" i="5"/>
  <c r="BE147" i="5"/>
  <c r="BI146" i="5"/>
  <c r="BH146" i="5"/>
  <c r="BG146" i="5"/>
  <c r="BF146" i="5"/>
  <c r="AA146" i="5"/>
  <c r="AA145" i="5"/>
  <c r="Y146" i="5"/>
  <c r="Y145" i="5"/>
  <c r="W146" i="5"/>
  <c r="W145" i="5" s="1"/>
  <c r="BK146" i="5"/>
  <c r="N146" i="5"/>
  <c r="BE146" i="5" s="1"/>
  <c r="BI144" i="5"/>
  <c r="BH144" i="5"/>
  <c r="BG144" i="5"/>
  <c r="BF144" i="5"/>
  <c r="AA144" i="5"/>
  <c r="Y144" i="5"/>
  <c r="W144" i="5"/>
  <c r="BK144" i="5"/>
  <c r="N144" i="5"/>
  <c r="BE144" i="5" s="1"/>
  <c r="BI143" i="5"/>
  <c r="BH143" i="5"/>
  <c r="BG143" i="5"/>
  <c r="BF143" i="5"/>
  <c r="AA143" i="5"/>
  <c r="Y143" i="5"/>
  <c r="W143" i="5"/>
  <c r="BK143" i="5"/>
  <c r="N143" i="5"/>
  <c r="BE143" i="5"/>
  <c r="BI142" i="5"/>
  <c r="BH142" i="5"/>
  <c r="BG142" i="5"/>
  <c r="BF142" i="5"/>
  <c r="AA142" i="5"/>
  <c r="Y142" i="5"/>
  <c r="W142" i="5"/>
  <c r="BK142" i="5"/>
  <c r="N142" i="5"/>
  <c r="BE142" i="5"/>
  <c r="BI141" i="5"/>
  <c r="BH141" i="5"/>
  <c r="BG141" i="5"/>
  <c r="BF141" i="5"/>
  <c r="AA141" i="5"/>
  <c r="Y141" i="5"/>
  <c r="W141" i="5"/>
  <c r="BK141" i="5"/>
  <c r="N141" i="5"/>
  <c r="BE141" i="5"/>
  <c r="BI140" i="5"/>
  <c r="BH140" i="5"/>
  <c r="BG140" i="5"/>
  <c r="BF140" i="5"/>
  <c r="AA140" i="5"/>
  <c r="Y140" i="5"/>
  <c r="W140" i="5"/>
  <c r="BK140" i="5"/>
  <c r="N140" i="5"/>
  <c r="BE140" i="5" s="1"/>
  <c r="BI139" i="5"/>
  <c r="BH139" i="5"/>
  <c r="BG139" i="5"/>
  <c r="BF139" i="5"/>
  <c r="AA139" i="5"/>
  <c r="Y139" i="5"/>
  <c r="W139" i="5"/>
  <c r="BK139" i="5"/>
  <c r="N139" i="5"/>
  <c r="BE139" i="5"/>
  <c r="BI138" i="5"/>
  <c r="BH138" i="5"/>
  <c r="BG138" i="5"/>
  <c r="BF138" i="5"/>
  <c r="AA138" i="5"/>
  <c r="Y138" i="5"/>
  <c r="W138" i="5"/>
  <c r="BK138" i="5"/>
  <c r="N138" i="5"/>
  <c r="BE138" i="5"/>
  <c r="BI137" i="5"/>
  <c r="BH137" i="5"/>
  <c r="BG137" i="5"/>
  <c r="BF137" i="5"/>
  <c r="AA137" i="5"/>
  <c r="Y137" i="5"/>
  <c r="W137" i="5"/>
  <c r="BK137" i="5"/>
  <c r="N137" i="5"/>
  <c r="BE137" i="5"/>
  <c r="BI136" i="5"/>
  <c r="BH136" i="5"/>
  <c r="BG136" i="5"/>
  <c r="BF136" i="5"/>
  <c r="AA136" i="5"/>
  <c r="Y136" i="5"/>
  <c r="W136" i="5"/>
  <c r="BK136" i="5"/>
  <c r="N136" i="5"/>
  <c r="BE136" i="5" s="1"/>
  <c r="BI135" i="5"/>
  <c r="BH135" i="5"/>
  <c r="BG135" i="5"/>
  <c r="BF135" i="5"/>
  <c r="AA135" i="5"/>
  <c r="Y135" i="5"/>
  <c r="Y132" i="5" s="1"/>
  <c r="W135" i="5"/>
  <c r="BK135" i="5"/>
  <c r="N135" i="5"/>
  <c r="BE135" i="5"/>
  <c r="BI134" i="5"/>
  <c r="BH134" i="5"/>
  <c r="BG134" i="5"/>
  <c r="BF134" i="5"/>
  <c r="AA134" i="5"/>
  <c r="AA132" i="5" s="1"/>
  <c r="Y134" i="5"/>
  <c r="W134" i="5"/>
  <c r="BK134" i="5"/>
  <c r="N134" i="5"/>
  <c r="BE134" i="5"/>
  <c r="BI133" i="5"/>
  <c r="BH133" i="5"/>
  <c r="BG133" i="5"/>
  <c r="BF133" i="5"/>
  <c r="AA133" i="5"/>
  <c r="Y133" i="5"/>
  <c r="W133" i="5"/>
  <c r="W132" i="5"/>
  <c r="BK133" i="5"/>
  <c r="BK132" i="5" s="1"/>
  <c r="N132" i="5" s="1"/>
  <c r="N93" i="5" s="1"/>
  <c r="N133" i="5"/>
  <c r="BE133" i="5"/>
  <c r="BI131" i="5"/>
  <c r="BH131" i="5"/>
  <c r="H37" i="5" s="1"/>
  <c r="BC93" i="1" s="1"/>
  <c r="BG131" i="5"/>
  <c r="BF131" i="5"/>
  <c r="AA131" i="5"/>
  <c r="Y131" i="5"/>
  <c r="W131" i="5"/>
  <c r="BK131" i="5"/>
  <c r="N131" i="5"/>
  <c r="BE131" i="5"/>
  <c r="BI130" i="5"/>
  <c r="BH130" i="5"/>
  <c r="BG130" i="5"/>
  <c r="BF130" i="5"/>
  <c r="AA130" i="5"/>
  <c r="Y130" i="5"/>
  <c r="W130" i="5"/>
  <c r="BK130" i="5"/>
  <c r="N130" i="5"/>
  <c r="BE130" i="5" s="1"/>
  <c r="BI129" i="5"/>
  <c r="BH129" i="5"/>
  <c r="BG129" i="5"/>
  <c r="BF129" i="5"/>
  <c r="AA129" i="5"/>
  <c r="Y129" i="5"/>
  <c r="W129" i="5"/>
  <c r="W126" i="5" s="1"/>
  <c r="BK129" i="5"/>
  <c r="N129" i="5"/>
  <c r="BE129" i="5"/>
  <c r="BI128" i="5"/>
  <c r="BH128" i="5"/>
  <c r="BG128" i="5"/>
  <c r="BF128" i="5"/>
  <c r="AA128" i="5"/>
  <c r="AA126" i="5" s="1"/>
  <c r="AA125" i="5" s="1"/>
  <c r="AA124" i="5" s="1"/>
  <c r="Y128" i="5"/>
  <c r="W128" i="5"/>
  <c r="BK128" i="5"/>
  <c r="N128" i="5"/>
  <c r="BE128" i="5"/>
  <c r="BI127" i="5"/>
  <c r="BH127" i="5"/>
  <c r="BG127" i="5"/>
  <c r="BF127" i="5"/>
  <c r="AA127" i="5"/>
  <c r="Y127" i="5"/>
  <c r="Y126" i="5"/>
  <c r="W127" i="5"/>
  <c r="BK127" i="5"/>
  <c r="N127" i="5"/>
  <c r="BE127" i="5" s="1"/>
  <c r="F118" i="5"/>
  <c r="F116" i="5"/>
  <c r="BI103" i="5"/>
  <c r="BH103" i="5"/>
  <c r="BG103" i="5"/>
  <c r="BF103" i="5"/>
  <c r="BI102" i="5"/>
  <c r="BH102" i="5"/>
  <c r="BG102" i="5"/>
  <c r="BF102" i="5"/>
  <c r="BI101" i="5"/>
  <c r="BH101" i="5"/>
  <c r="BG101" i="5"/>
  <c r="BF101" i="5"/>
  <c r="BI100" i="5"/>
  <c r="BH100" i="5"/>
  <c r="BG100" i="5"/>
  <c r="BF100" i="5"/>
  <c r="BI99" i="5"/>
  <c r="BH99" i="5"/>
  <c r="BG99" i="5"/>
  <c r="BF99" i="5"/>
  <c r="BI98" i="5"/>
  <c r="BH98" i="5"/>
  <c r="BG98" i="5"/>
  <c r="BF98" i="5"/>
  <c r="H35" i="5"/>
  <c r="BA93" i="1" s="1"/>
  <c r="F83" i="5"/>
  <c r="F81" i="5"/>
  <c r="O23" i="5"/>
  <c r="E23" i="5"/>
  <c r="M121" i="5" s="1"/>
  <c r="O22" i="5"/>
  <c r="O20" i="5"/>
  <c r="E20" i="5"/>
  <c r="O19" i="5"/>
  <c r="O17" i="5"/>
  <c r="E17" i="5"/>
  <c r="F86" i="5" s="1"/>
  <c r="F121" i="5"/>
  <c r="O16" i="5"/>
  <c r="O14" i="5"/>
  <c r="E14" i="5"/>
  <c r="F120" i="5" s="1"/>
  <c r="O13" i="5"/>
  <c r="O11" i="5"/>
  <c r="M118" i="5" s="1"/>
  <c r="F6" i="5"/>
  <c r="F113" i="5" s="1"/>
  <c r="AY92" i="1"/>
  <c r="AX92" i="1"/>
  <c r="BI145" i="4"/>
  <c r="BH145" i="4"/>
  <c r="BG145" i="4"/>
  <c r="BF145" i="4"/>
  <c r="BK145" i="4"/>
  <c r="N145" i="4"/>
  <c r="BE145" i="4"/>
  <c r="BI144" i="4"/>
  <c r="BH144" i="4"/>
  <c r="BG144" i="4"/>
  <c r="BF144" i="4"/>
  <c r="BK144" i="4"/>
  <c r="N144" i="4" s="1"/>
  <c r="BE144" i="4" s="1"/>
  <c r="BI143" i="4"/>
  <c r="BH143" i="4"/>
  <c r="BG143" i="4"/>
  <c r="BF143" i="4"/>
  <c r="BK143" i="4"/>
  <c r="N143" i="4" s="1"/>
  <c r="BE143" i="4" s="1"/>
  <c r="BI142" i="4"/>
  <c r="BH142" i="4"/>
  <c r="BG142" i="4"/>
  <c r="BF142" i="4"/>
  <c r="BK142" i="4"/>
  <c r="N142" i="4"/>
  <c r="BE142" i="4" s="1"/>
  <c r="BI141" i="4"/>
  <c r="BH141" i="4"/>
  <c r="BG141" i="4"/>
  <c r="BF141" i="4"/>
  <c r="BK141" i="4"/>
  <c r="N141" i="4" s="1"/>
  <c r="BE141" i="4" s="1"/>
  <c r="BI139" i="4"/>
  <c r="BH139" i="4"/>
  <c r="BG139" i="4"/>
  <c r="BF139" i="4"/>
  <c r="AA139" i="4"/>
  <c r="AA138" i="4" s="1"/>
  <c r="Y139" i="4"/>
  <c r="Y138" i="4"/>
  <c r="W139" i="4"/>
  <c r="W138" i="4"/>
  <c r="BK139" i="4"/>
  <c r="BK138" i="4" s="1"/>
  <c r="N138" i="4" s="1"/>
  <c r="N95" i="4" s="1"/>
  <c r="N139" i="4"/>
  <c r="BE139" i="4" s="1"/>
  <c r="BI137" i="4"/>
  <c r="BH137" i="4"/>
  <c r="BG137" i="4"/>
  <c r="BF137" i="4"/>
  <c r="AA137" i="4"/>
  <c r="AA135" i="4" s="1"/>
  <c r="Y137" i="4"/>
  <c r="W137" i="4"/>
  <c r="BK137" i="4"/>
  <c r="N137" i="4"/>
  <c r="BE137" i="4"/>
  <c r="BI136" i="4"/>
  <c r="BH136" i="4"/>
  <c r="BG136" i="4"/>
  <c r="BF136" i="4"/>
  <c r="AA136" i="4"/>
  <c r="Y136" i="4"/>
  <c r="Y135" i="4"/>
  <c r="W136" i="4"/>
  <c r="W135" i="4" s="1"/>
  <c r="BK136" i="4"/>
  <c r="BK135" i="4" s="1"/>
  <c r="N135" i="4" s="1"/>
  <c r="N94" i="4" s="1"/>
  <c r="N136" i="4"/>
  <c r="BE136" i="4"/>
  <c r="BI134" i="4"/>
  <c r="BH134" i="4"/>
  <c r="BG134" i="4"/>
  <c r="BF134" i="4"/>
  <c r="AA134" i="4"/>
  <c r="Y134" i="4"/>
  <c r="W134" i="4"/>
  <c r="BK134" i="4"/>
  <c r="N134" i="4"/>
  <c r="BE134" i="4" s="1"/>
  <c r="BI133" i="4"/>
  <c r="BH133" i="4"/>
  <c r="BG133" i="4"/>
  <c r="BF133" i="4"/>
  <c r="AA133" i="4"/>
  <c r="Y133" i="4"/>
  <c r="Y130" i="4" s="1"/>
  <c r="W133" i="4"/>
  <c r="BK133" i="4"/>
  <c r="N133" i="4"/>
  <c r="BE133" i="4" s="1"/>
  <c r="BI132" i="4"/>
  <c r="BH132" i="4"/>
  <c r="BG132" i="4"/>
  <c r="BF132" i="4"/>
  <c r="AA132" i="4"/>
  <c r="Y132" i="4"/>
  <c r="W132" i="4"/>
  <c r="W130" i="4" s="1"/>
  <c r="W126" i="4" s="1"/>
  <c r="W125" i="4" s="1"/>
  <c r="AU92" i="1" s="1"/>
  <c r="BK132" i="4"/>
  <c r="N132" i="4"/>
  <c r="BE132" i="4"/>
  <c r="BI131" i="4"/>
  <c r="BH131" i="4"/>
  <c r="BG131" i="4"/>
  <c r="BF131" i="4"/>
  <c r="AA131" i="4"/>
  <c r="AA130" i="4" s="1"/>
  <c r="Y131" i="4"/>
  <c r="W131" i="4"/>
  <c r="BK131" i="4"/>
  <c r="BK130" i="4" s="1"/>
  <c r="N130" i="4"/>
  <c r="N93" i="4" s="1"/>
  <c r="N131" i="4"/>
  <c r="BE131" i="4" s="1"/>
  <c r="BI129" i="4"/>
  <c r="BH129" i="4"/>
  <c r="BG129" i="4"/>
  <c r="BF129" i="4"/>
  <c r="AA129" i="4"/>
  <c r="AA127" i="4" s="1"/>
  <c r="Y129" i="4"/>
  <c r="W129" i="4"/>
  <c r="BK129" i="4"/>
  <c r="N129" i="4"/>
  <c r="BE129" i="4"/>
  <c r="BI128" i="4"/>
  <c r="BH128" i="4"/>
  <c r="BG128" i="4"/>
  <c r="BF128" i="4"/>
  <c r="AA128" i="4"/>
  <c r="Y128" i="4"/>
  <c r="Y127" i="4" s="1"/>
  <c r="Y126" i="4"/>
  <c r="Y125" i="4" s="1"/>
  <c r="W128" i="4"/>
  <c r="W127" i="4"/>
  <c r="BK128" i="4"/>
  <c r="BK127" i="4"/>
  <c r="N128" i="4"/>
  <c r="BE128" i="4"/>
  <c r="F119" i="4"/>
  <c r="F117" i="4"/>
  <c r="BI104" i="4"/>
  <c r="BH104" i="4"/>
  <c r="BG104" i="4"/>
  <c r="BF104" i="4"/>
  <c r="BI103" i="4"/>
  <c r="BH103" i="4"/>
  <c r="BG103" i="4"/>
  <c r="BF103" i="4"/>
  <c r="BI102" i="4"/>
  <c r="BH102" i="4"/>
  <c r="BG102" i="4"/>
  <c r="BF102" i="4"/>
  <c r="BI101" i="4"/>
  <c r="BH101" i="4"/>
  <c r="BG101" i="4"/>
  <c r="BF101" i="4"/>
  <c r="BI100" i="4"/>
  <c r="H38" i="4" s="1"/>
  <c r="BD92" i="1" s="1"/>
  <c r="BH100" i="4"/>
  <c r="BG100" i="4"/>
  <c r="BF100" i="4"/>
  <c r="BI99" i="4"/>
  <c r="BH99" i="4"/>
  <c r="H37" i="4" s="1"/>
  <c r="BC92" i="1"/>
  <c r="BG99" i="4"/>
  <c r="BF99" i="4"/>
  <c r="H35" i="4" s="1"/>
  <c r="BA92" i="1" s="1"/>
  <c r="F83" i="4"/>
  <c r="F81" i="4"/>
  <c r="O23" i="4"/>
  <c r="E23" i="4"/>
  <c r="M122" i="4" s="1"/>
  <c r="O22" i="4"/>
  <c r="O20" i="4"/>
  <c r="E20" i="4"/>
  <c r="M121" i="4" s="1"/>
  <c r="O19" i="4"/>
  <c r="O17" i="4"/>
  <c r="E17" i="4"/>
  <c r="F86" i="4" s="1"/>
  <c r="O16" i="4"/>
  <c r="O14" i="4"/>
  <c r="E14" i="4"/>
  <c r="F121" i="4" s="1"/>
  <c r="O13" i="4"/>
  <c r="O11" i="4"/>
  <c r="M83" i="4" s="1"/>
  <c r="F6" i="4"/>
  <c r="AY91" i="1"/>
  <c r="AX91" i="1"/>
  <c r="BI189" i="3"/>
  <c r="BH189" i="3"/>
  <c r="BG189" i="3"/>
  <c r="BF189" i="3"/>
  <c r="BK189" i="3"/>
  <c r="N189" i="3" s="1"/>
  <c r="BE189" i="3" s="1"/>
  <c r="BI188" i="3"/>
  <c r="BH188" i="3"/>
  <c r="BG188" i="3"/>
  <c r="BF188" i="3"/>
  <c r="BK188" i="3"/>
  <c r="BI187" i="3"/>
  <c r="BH187" i="3"/>
  <c r="BG187" i="3"/>
  <c r="BF187" i="3"/>
  <c r="BK187" i="3"/>
  <c r="N187" i="3"/>
  <c r="BE187" i="3" s="1"/>
  <c r="BI186" i="3"/>
  <c r="BH186" i="3"/>
  <c r="BG186" i="3"/>
  <c r="BF186" i="3"/>
  <c r="BK186" i="3"/>
  <c r="N186" i="3" s="1"/>
  <c r="BE186" i="3" s="1"/>
  <c r="BI185" i="3"/>
  <c r="BH185" i="3"/>
  <c r="BG185" i="3"/>
  <c r="BF185" i="3"/>
  <c r="BK185" i="3"/>
  <c r="N185" i="3"/>
  <c r="BE185" i="3" s="1"/>
  <c r="BI183" i="3"/>
  <c r="BH183" i="3"/>
  <c r="BG183" i="3"/>
  <c r="BF183" i="3"/>
  <c r="AA183" i="3"/>
  <c r="Y183" i="3"/>
  <c r="W183" i="3"/>
  <c r="BK183" i="3"/>
  <c r="N183" i="3"/>
  <c r="BE183" i="3"/>
  <c r="BI182" i="3"/>
  <c r="BH182" i="3"/>
  <c r="BG182" i="3"/>
  <c r="BF182" i="3"/>
  <c r="AA182" i="3"/>
  <c r="Y182" i="3"/>
  <c r="W182" i="3"/>
  <c r="BK182" i="3"/>
  <c r="N182" i="3"/>
  <c r="BE182" i="3"/>
  <c r="BI181" i="3"/>
  <c r="BH181" i="3"/>
  <c r="BG181" i="3"/>
  <c r="BF181" i="3"/>
  <c r="AA181" i="3"/>
  <c r="Y181" i="3"/>
  <c r="W181" i="3"/>
  <c r="BK181" i="3"/>
  <c r="N181" i="3"/>
  <c r="BE181" i="3"/>
  <c r="BI180" i="3"/>
  <c r="BH180" i="3"/>
  <c r="BG180" i="3"/>
  <c r="BF180" i="3"/>
  <c r="AA180" i="3"/>
  <c r="Y180" i="3"/>
  <c r="W180" i="3"/>
  <c r="BK180" i="3"/>
  <c r="N180" i="3"/>
  <c r="BE180" i="3" s="1"/>
  <c r="BI179" i="3"/>
  <c r="BH179" i="3"/>
  <c r="BG179" i="3"/>
  <c r="BF179" i="3"/>
  <c r="AA179" i="3"/>
  <c r="Y179" i="3"/>
  <c r="W179" i="3"/>
  <c r="BK179" i="3"/>
  <c r="N179" i="3"/>
  <c r="BE179" i="3"/>
  <c r="BI178" i="3"/>
  <c r="BH178" i="3"/>
  <c r="BG178" i="3"/>
  <c r="BF178" i="3"/>
  <c r="AA178" i="3"/>
  <c r="Y178" i="3"/>
  <c r="W178" i="3"/>
  <c r="BK178" i="3"/>
  <c r="N178" i="3"/>
  <c r="BE178" i="3"/>
  <c r="BI177" i="3"/>
  <c r="BH177" i="3"/>
  <c r="BG177" i="3"/>
  <c r="BF177" i="3"/>
  <c r="AA177" i="3"/>
  <c r="Y177" i="3"/>
  <c r="W177" i="3"/>
  <c r="BK177" i="3"/>
  <c r="N177" i="3"/>
  <c r="BE177" i="3"/>
  <c r="BI176" i="3"/>
  <c r="BH176" i="3"/>
  <c r="BG176" i="3"/>
  <c r="BF176" i="3"/>
  <c r="AA176" i="3"/>
  <c r="AA172" i="3" s="1"/>
  <c r="Y176" i="3"/>
  <c r="W176" i="3"/>
  <c r="BK176" i="3"/>
  <c r="N176" i="3"/>
  <c r="BE176" i="3" s="1"/>
  <c r="BI175" i="3"/>
  <c r="BH175" i="3"/>
  <c r="BG175" i="3"/>
  <c r="BF175" i="3"/>
  <c r="AA175" i="3"/>
  <c r="Y175" i="3"/>
  <c r="W175" i="3"/>
  <c r="BK175" i="3"/>
  <c r="N175" i="3"/>
  <c r="BE175" i="3"/>
  <c r="BI174" i="3"/>
  <c r="BH174" i="3"/>
  <c r="BG174" i="3"/>
  <c r="BF174" i="3"/>
  <c r="AA174" i="3"/>
  <c r="Y174" i="3"/>
  <c r="W174" i="3"/>
  <c r="BK174" i="3"/>
  <c r="N174" i="3"/>
  <c r="BE174" i="3"/>
  <c r="BI173" i="3"/>
  <c r="BH173" i="3"/>
  <c r="BG173" i="3"/>
  <c r="BF173" i="3"/>
  <c r="AA173" i="3"/>
  <c r="Y173" i="3"/>
  <c r="W173" i="3"/>
  <c r="W172" i="3"/>
  <c r="BK173" i="3"/>
  <c r="N173" i="3"/>
  <c r="BE173" i="3"/>
  <c r="BI171" i="3"/>
  <c r="BH171" i="3"/>
  <c r="BG171" i="3"/>
  <c r="BF171" i="3"/>
  <c r="AA171" i="3"/>
  <c r="Y171" i="3"/>
  <c r="W171" i="3"/>
  <c r="BK171" i="3"/>
  <c r="N171" i="3"/>
  <c r="BE171" i="3"/>
  <c r="BI170" i="3"/>
  <c r="BH170" i="3"/>
  <c r="BG170" i="3"/>
  <c r="BF170" i="3"/>
  <c r="AA170" i="3"/>
  <c r="Y170" i="3"/>
  <c r="W170" i="3"/>
  <c r="BK170" i="3"/>
  <c r="N170" i="3"/>
  <c r="BE170" i="3"/>
  <c r="BI169" i="3"/>
  <c r="BH169" i="3"/>
  <c r="BG169" i="3"/>
  <c r="BF169" i="3"/>
  <c r="AA169" i="3"/>
  <c r="Y169" i="3"/>
  <c r="W169" i="3"/>
  <c r="BK169" i="3"/>
  <c r="N169" i="3"/>
  <c r="BE169" i="3"/>
  <c r="BI168" i="3"/>
  <c r="BH168" i="3"/>
  <c r="BG168" i="3"/>
  <c r="BF168" i="3"/>
  <c r="AA168" i="3"/>
  <c r="Y168" i="3"/>
  <c r="W168" i="3"/>
  <c r="BK168" i="3"/>
  <c r="N168" i="3"/>
  <c r="BE168" i="3"/>
  <c r="BI167" i="3"/>
  <c r="BH167" i="3"/>
  <c r="BG167" i="3"/>
  <c r="BF167" i="3"/>
  <c r="AA167" i="3"/>
  <c r="Y167" i="3"/>
  <c r="W167" i="3"/>
  <c r="W165" i="3" s="1"/>
  <c r="BK167" i="3"/>
  <c r="N167" i="3"/>
  <c r="BE167" i="3"/>
  <c r="BI166" i="3"/>
  <c r="BH166" i="3"/>
  <c r="BG166" i="3"/>
  <c r="BF166" i="3"/>
  <c r="AA166" i="3"/>
  <c r="AA165" i="3"/>
  <c r="Y166" i="3"/>
  <c r="Y165" i="3"/>
  <c r="W166" i="3"/>
  <c r="BK166" i="3"/>
  <c r="N166" i="3"/>
  <c r="BE166" i="3" s="1"/>
  <c r="BI164" i="3"/>
  <c r="BH164" i="3"/>
  <c r="BG164" i="3"/>
  <c r="BF164" i="3"/>
  <c r="AA164" i="3"/>
  <c r="Y164" i="3"/>
  <c r="W164" i="3"/>
  <c r="BK164" i="3"/>
  <c r="N164" i="3"/>
  <c r="BE164" i="3"/>
  <c r="BI163" i="3"/>
  <c r="BH163" i="3"/>
  <c r="BG163" i="3"/>
  <c r="BF163" i="3"/>
  <c r="AA163" i="3"/>
  <c r="Y163" i="3"/>
  <c r="W163" i="3"/>
  <c r="BK163" i="3"/>
  <c r="N163" i="3"/>
  <c r="BE163" i="3"/>
  <c r="BI162" i="3"/>
  <c r="BH162" i="3"/>
  <c r="BG162" i="3"/>
  <c r="BF162" i="3"/>
  <c r="AA162" i="3"/>
  <c r="Y162" i="3"/>
  <c r="W162" i="3"/>
  <c r="BK162" i="3"/>
  <c r="N162" i="3"/>
  <c r="BE162" i="3"/>
  <c r="BI161" i="3"/>
  <c r="BH161" i="3"/>
  <c r="BG161" i="3"/>
  <c r="BF161" i="3"/>
  <c r="AA161" i="3"/>
  <c r="Y161" i="3"/>
  <c r="W161" i="3"/>
  <c r="BK161" i="3"/>
  <c r="N161" i="3"/>
  <c r="BE161" i="3"/>
  <c r="BI160" i="3"/>
  <c r="BH160" i="3"/>
  <c r="BG160" i="3"/>
  <c r="BF160" i="3"/>
  <c r="AA160" i="3"/>
  <c r="AA156" i="3" s="1"/>
  <c r="Y160" i="3"/>
  <c r="W160" i="3"/>
  <c r="BK160" i="3"/>
  <c r="N160" i="3"/>
  <c r="BE160" i="3"/>
  <c r="BI159" i="3"/>
  <c r="BH159" i="3"/>
  <c r="BG159" i="3"/>
  <c r="BF159" i="3"/>
  <c r="AA159" i="3"/>
  <c r="Y159" i="3"/>
  <c r="Y156" i="3" s="1"/>
  <c r="W159" i="3"/>
  <c r="BK159" i="3"/>
  <c r="N159" i="3"/>
  <c r="BE159" i="3"/>
  <c r="BI158" i="3"/>
  <c r="BH158" i="3"/>
  <c r="BG158" i="3"/>
  <c r="BF158" i="3"/>
  <c r="AA158" i="3"/>
  <c r="Y158" i="3"/>
  <c r="W158" i="3"/>
  <c r="BK158" i="3"/>
  <c r="BK156" i="3" s="1"/>
  <c r="N156" i="3" s="1"/>
  <c r="N94" i="3" s="1"/>
  <c r="N158" i="3"/>
  <c r="BE158" i="3"/>
  <c r="BI157" i="3"/>
  <c r="BH157" i="3"/>
  <c r="BG157" i="3"/>
  <c r="BF157" i="3"/>
  <c r="AA157" i="3"/>
  <c r="Y157" i="3"/>
  <c r="W157" i="3"/>
  <c r="W156" i="3"/>
  <c r="BK157" i="3"/>
  <c r="N157" i="3"/>
  <c r="BE157" i="3"/>
  <c r="BI155" i="3"/>
  <c r="BH155" i="3"/>
  <c r="BG155" i="3"/>
  <c r="BF155" i="3"/>
  <c r="AA155" i="3"/>
  <c r="Y155" i="3"/>
  <c r="W155" i="3"/>
  <c r="BK155" i="3"/>
  <c r="N155" i="3"/>
  <c r="BE155" i="3"/>
  <c r="BI154" i="3"/>
  <c r="BH154" i="3"/>
  <c r="BG154" i="3"/>
  <c r="BF154" i="3"/>
  <c r="AA154" i="3"/>
  <c r="Y154" i="3"/>
  <c r="W154" i="3"/>
  <c r="BK154" i="3"/>
  <c r="N154" i="3"/>
  <c r="BE154" i="3"/>
  <c r="BI152" i="3"/>
  <c r="BH152" i="3"/>
  <c r="BG152" i="3"/>
  <c r="BF152" i="3"/>
  <c r="AA152" i="3"/>
  <c r="Y152" i="3"/>
  <c r="W152" i="3"/>
  <c r="BK152" i="3"/>
  <c r="N152" i="3"/>
  <c r="BE152" i="3"/>
  <c r="BI151" i="3"/>
  <c r="BH151" i="3"/>
  <c r="BG151" i="3"/>
  <c r="BF151" i="3"/>
  <c r="AA151" i="3"/>
  <c r="Y151" i="3"/>
  <c r="W151" i="3"/>
  <c r="BK151" i="3"/>
  <c r="N151" i="3"/>
  <c r="BE151" i="3"/>
  <c r="BI150" i="3"/>
  <c r="BH150" i="3"/>
  <c r="BG150" i="3"/>
  <c r="BF150" i="3"/>
  <c r="AA150" i="3"/>
  <c r="Y150" i="3"/>
  <c r="W150" i="3"/>
  <c r="BK150" i="3"/>
  <c r="N150" i="3"/>
  <c r="BE150" i="3"/>
  <c r="BI149" i="3"/>
  <c r="BH149" i="3"/>
  <c r="BG149" i="3"/>
  <c r="BF149" i="3"/>
  <c r="AA149" i="3"/>
  <c r="AA146" i="3" s="1"/>
  <c r="Y149" i="3"/>
  <c r="W149" i="3"/>
  <c r="BK149" i="3"/>
  <c r="N149" i="3"/>
  <c r="BE149" i="3"/>
  <c r="BI148" i="3"/>
  <c r="BH148" i="3"/>
  <c r="BG148" i="3"/>
  <c r="BF148" i="3"/>
  <c r="AA148" i="3"/>
  <c r="Y148" i="3"/>
  <c r="Y146" i="3" s="1"/>
  <c r="W148" i="3"/>
  <c r="BK148" i="3"/>
  <c r="N148" i="3"/>
  <c r="BE148" i="3"/>
  <c r="BI147" i="3"/>
  <c r="BH147" i="3"/>
  <c r="BG147" i="3"/>
  <c r="BF147" i="3"/>
  <c r="AA147" i="3"/>
  <c r="Y147" i="3"/>
  <c r="W147" i="3"/>
  <c r="W146" i="3"/>
  <c r="BK147" i="3"/>
  <c r="N147" i="3"/>
  <c r="BE147" i="3"/>
  <c r="BI144" i="3"/>
  <c r="BH144" i="3"/>
  <c r="BG144" i="3"/>
  <c r="BF144" i="3"/>
  <c r="AA144" i="3"/>
  <c r="Y144" i="3"/>
  <c r="W144" i="3"/>
  <c r="BK144" i="3"/>
  <c r="N144" i="3"/>
  <c r="BE144" i="3"/>
  <c r="BI143" i="3"/>
  <c r="BH143" i="3"/>
  <c r="BG143" i="3"/>
  <c r="BF143" i="3"/>
  <c r="AA143" i="3"/>
  <c r="Y143" i="3"/>
  <c r="W143" i="3"/>
  <c r="BK143" i="3"/>
  <c r="N143" i="3"/>
  <c r="BE143" i="3"/>
  <c r="BI142" i="3"/>
  <c r="BH142" i="3"/>
  <c r="BG142" i="3"/>
  <c r="BF142" i="3"/>
  <c r="AA142" i="3"/>
  <c r="Y142" i="3"/>
  <c r="W142" i="3"/>
  <c r="BK142" i="3"/>
  <c r="N142" i="3"/>
  <c r="BE142" i="3"/>
  <c r="BI141" i="3"/>
  <c r="BH141" i="3"/>
  <c r="BG141" i="3"/>
  <c r="BF141" i="3"/>
  <c r="AA141" i="3"/>
  <c r="Y141" i="3"/>
  <c r="W141" i="3"/>
  <c r="BK141" i="3"/>
  <c r="N141" i="3"/>
  <c r="BE141" i="3"/>
  <c r="BI140" i="3"/>
  <c r="BH140" i="3"/>
  <c r="BG140" i="3"/>
  <c r="BF140" i="3"/>
  <c r="AA140" i="3"/>
  <c r="Y140" i="3"/>
  <c r="W140" i="3"/>
  <c r="BK140" i="3"/>
  <c r="N140" i="3"/>
  <c r="BE140" i="3"/>
  <c r="BI139" i="3"/>
  <c r="BH139" i="3"/>
  <c r="BG139" i="3"/>
  <c r="BF139" i="3"/>
  <c r="AA139" i="3"/>
  <c r="Y139" i="3"/>
  <c r="W139" i="3"/>
  <c r="BK139" i="3"/>
  <c r="N139" i="3"/>
  <c r="BE139" i="3"/>
  <c r="BI138" i="3"/>
  <c r="BH138" i="3"/>
  <c r="BG138" i="3"/>
  <c r="BF138" i="3"/>
  <c r="AA138" i="3"/>
  <c r="Y138" i="3"/>
  <c r="W138" i="3"/>
  <c r="BK138" i="3"/>
  <c r="N138" i="3"/>
  <c r="BE138" i="3"/>
  <c r="BI137" i="3"/>
  <c r="BH137" i="3"/>
  <c r="BG137" i="3"/>
  <c r="BF137" i="3"/>
  <c r="AA137" i="3"/>
  <c r="Y137" i="3"/>
  <c r="W137" i="3"/>
  <c r="BK137" i="3"/>
  <c r="N137" i="3"/>
  <c r="BE137" i="3"/>
  <c r="BI136" i="3"/>
  <c r="BH136" i="3"/>
  <c r="BG136" i="3"/>
  <c r="BF136" i="3"/>
  <c r="AA136" i="3"/>
  <c r="Y136" i="3"/>
  <c r="Y133" i="3" s="1"/>
  <c r="W136" i="3"/>
  <c r="BK136" i="3"/>
  <c r="N136" i="3"/>
  <c r="BE136" i="3"/>
  <c r="BI135" i="3"/>
  <c r="BH135" i="3"/>
  <c r="BG135" i="3"/>
  <c r="BF135" i="3"/>
  <c r="AA135" i="3"/>
  <c r="Y135" i="3"/>
  <c r="W135" i="3"/>
  <c r="BK135" i="3"/>
  <c r="BK133" i="3" s="1"/>
  <c r="N133" i="3" s="1"/>
  <c r="N91" i="3" s="1"/>
  <c r="N135" i="3"/>
  <c r="BE135" i="3"/>
  <c r="BI134" i="3"/>
  <c r="BH134" i="3"/>
  <c r="BG134" i="3"/>
  <c r="BF134" i="3"/>
  <c r="AA134" i="3"/>
  <c r="AA133" i="3"/>
  <c r="Y134" i="3"/>
  <c r="W134" i="3"/>
  <c r="W133" i="3"/>
  <c r="BK134" i="3"/>
  <c r="N134" i="3"/>
  <c r="BE134" i="3"/>
  <c r="BI132" i="3"/>
  <c r="BH132" i="3"/>
  <c r="BG132" i="3"/>
  <c r="BF132" i="3"/>
  <c r="AA132" i="3"/>
  <c r="Y132" i="3"/>
  <c r="W132" i="3"/>
  <c r="BK132" i="3"/>
  <c r="N132" i="3"/>
  <c r="BE132" i="3"/>
  <c r="BI131" i="3"/>
  <c r="BH131" i="3"/>
  <c r="BG131" i="3"/>
  <c r="BF131" i="3"/>
  <c r="AA131" i="3"/>
  <c r="Y131" i="3"/>
  <c r="W131" i="3"/>
  <c r="BK131" i="3"/>
  <c r="BK126" i="3" s="1"/>
  <c r="N131" i="3"/>
  <c r="BE131" i="3"/>
  <c r="BI130" i="3"/>
  <c r="BH130" i="3"/>
  <c r="BG130" i="3"/>
  <c r="BF130" i="3"/>
  <c r="AA130" i="3"/>
  <c r="Y130" i="3"/>
  <c r="W130" i="3"/>
  <c r="BK130" i="3"/>
  <c r="N130" i="3"/>
  <c r="BE130" i="3"/>
  <c r="BI129" i="3"/>
  <c r="BH129" i="3"/>
  <c r="BG129" i="3"/>
  <c r="BF129" i="3"/>
  <c r="H34" i="3" s="1"/>
  <c r="BA91" i="1" s="1"/>
  <c r="AA129" i="3"/>
  <c r="Y129" i="3"/>
  <c r="W129" i="3"/>
  <c r="BK129" i="3"/>
  <c r="N129" i="3"/>
  <c r="BE129" i="3"/>
  <c r="BI128" i="3"/>
  <c r="BH128" i="3"/>
  <c r="H36" i="3" s="1"/>
  <c r="BC91" i="1" s="1"/>
  <c r="BG128" i="3"/>
  <c r="BF128" i="3"/>
  <c r="AA128" i="3"/>
  <c r="Y128" i="3"/>
  <c r="W128" i="3"/>
  <c r="BK128" i="3"/>
  <c r="N128" i="3"/>
  <c r="BE128" i="3"/>
  <c r="BI127" i="3"/>
  <c r="BH127" i="3"/>
  <c r="BG127" i="3"/>
  <c r="BF127" i="3"/>
  <c r="AA127" i="3"/>
  <c r="AA126" i="3"/>
  <c r="Y127" i="3"/>
  <c r="W127" i="3"/>
  <c r="W126" i="3"/>
  <c r="BK127" i="3"/>
  <c r="N127" i="3"/>
  <c r="BE127" i="3"/>
  <c r="F119" i="3"/>
  <c r="F117" i="3"/>
  <c r="BI105" i="3"/>
  <c r="BH105" i="3"/>
  <c r="BG105" i="3"/>
  <c r="BF105" i="3"/>
  <c r="BI104" i="3"/>
  <c r="BH104" i="3"/>
  <c r="BG104" i="3"/>
  <c r="BF104" i="3"/>
  <c r="BI103" i="3"/>
  <c r="BH103" i="3"/>
  <c r="BG103" i="3"/>
  <c r="BF103" i="3"/>
  <c r="BI102" i="3"/>
  <c r="BH102" i="3"/>
  <c r="BG102" i="3"/>
  <c r="BF102" i="3"/>
  <c r="BI101" i="3"/>
  <c r="BH101" i="3"/>
  <c r="BG101" i="3"/>
  <c r="BF101" i="3"/>
  <c r="BI100" i="3"/>
  <c r="BH100" i="3"/>
  <c r="BG100" i="3"/>
  <c r="BF100" i="3"/>
  <c r="F82" i="3"/>
  <c r="F80" i="3"/>
  <c r="O22" i="3"/>
  <c r="E22" i="3"/>
  <c r="M122" i="3" s="1"/>
  <c r="O21" i="3"/>
  <c r="O19" i="3"/>
  <c r="E19" i="3"/>
  <c r="M121" i="3" s="1"/>
  <c r="O18" i="3"/>
  <c r="O16" i="3"/>
  <c r="E16" i="3"/>
  <c r="F122" i="3" s="1"/>
  <c r="O15" i="3"/>
  <c r="O13" i="3"/>
  <c r="E13" i="3"/>
  <c r="F121" i="3" s="1"/>
  <c r="O12" i="3"/>
  <c r="O10" i="3"/>
  <c r="M119" i="3" s="1"/>
  <c r="F6" i="3"/>
  <c r="F78" i="3" s="1"/>
  <c r="AY89" i="1"/>
  <c r="AX89" i="1"/>
  <c r="N108" i="2"/>
  <c r="BI802" i="2"/>
  <c r="BH802" i="2"/>
  <c r="BG802" i="2"/>
  <c r="BF802" i="2"/>
  <c r="AA802" i="2"/>
  <c r="AA801" i="2" s="1"/>
  <c r="Y802" i="2"/>
  <c r="Y801" i="2" s="1"/>
  <c r="W802" i="2"/>
  <c r="W801" i="2" s="1"/>
  <c r="BK802" i="2"/>
  <c r="BK801" i="2" s="1"/>
  <c r="N801" i="2" s="1"/>
  <c r="N107" i="2" s="1"/>
  <c r="N802" i="2"/>
  <c r="BE802" i="2"/>
  <c r="BI800" i="2"/>
  <c r="BH800" i="2"/>
  <c r="BG800" i="2"/>
  <c r="BF800" i="2"/>
  <c r="AA800" i="2"/>
  <c r="Y800" i="2"/>
  <c r="W800" i="2"/>
  <c r="BK800" i="2"/>
  <c r="N800" i="2"/>
  <c r="BE800" i="2" s="1"/>
  <c r="BI799" i="2"/>
  <c r="BH799" i="2"/>
  <c r="BG799" i="2"/>
  <c r="BF799" i="2"/>
  <c r="AA799" i="2"/>
  <c r="Y799" i="2"/>
  <c r="W799" i="2"/>
  <c r="W798" i="2" s="1"/>
  <c r="BK799" i="2"/>
  <c r="BK798" i="2" s="1"/>
  <c r="N799" i="2"/>
  <c r="BE799" i="2" s="1"/>
  <c r="BI795" i="2"/>
  <c r="BH795" i="2"/>
  <c r="BG795" i="2"/>
  <c r="BF795" i="2"/>
  <c r="AA795" i="2"/>
  <c r="Y795" i="2"/>
  <c r="W795" i="2"/>
  <c r="BK795" i="2"/>
  <c r="N795" i="2"/>
  <c r="BE795" i="2" s="1"/>
  <c r="BI794" i="2"/>
  <c r="BH794" i="2"/>
  <c r="BG794" i="2"/>
  <c r="BF794" i="2"/>
  <c r="AA794" i="2"/>
  <c r="Y794" i="2"/>
  <c r="W794" i="2"/>
  <c r="BK794" i="2"/>
  <c r="N794" i="2"/>
  <c r="BE794" i="2"/>
  <c r="BI793" i="2"/>
  <c r="BH793" i="2"/>
  <c r="BG793" i="2"/>
  <c r="BF793" i="2"/>
  <c r="AA793" i="2"/>
  <c r="Y793" i="2"/>
  <c r="W793" i="2"/>
  <c r="BK793" i="2"/>
  <c r="N793" i="2"/>
  <c r="BE793" i="2" s="1"/>
  <c r="BI792" i="2"/>
  <c r="BH792" i="2"/>
  <c r="BG792" i="2"/>
  <c r="BF792" i="2"/>
  <c r="AA792" i="2"/>
  <c r="Y792" i="2"/>
  <c r="W792" i="2"/>
  <c r="BK792" i="2"/>
  <c r="N792" i="2"/>
  <c r="BE792" i="2" s="1"/>
  <c r="BI791" i="2"/>
  <c r="BH791" i="2"/>
  <c r="BG791" i="2"/>
  <c r="BF791" i="2"/>
  <c r="AA791" i="2"/>
  <c r="Y791" i="2"/>
  <c r="W791" i="2"/>
  <c r="BK791" i="2"/>
  <c r="N791" i="2"/>
  <c r="BE791" i="2" s="1"/>
  <c r="BI790" i="2"/>
  <c r="BH790" i="2"/>
  <c r="BG790" i="2"/>
  <c r="BF790" i="2"/>
  <c r="AA790" i="2"/>
  <c r="Y790" i="2"/>
  <c r="W790" i="2"/>
  <c r="BK790" i="2"/>
  <c r="N790" i="2"/>
  <c r="BE790" i="2" s="1"/>
  <c r="BI787" i="2"/>
  <c r="BH787" i="2"/>
  <c r="BG787" i="2"/>
  <c r="BF787" i="2"/>
  <c r="AA787" i="2"/>
  <c r="Y787" i="2"/>
  <c r="W787" i="2"/>
  <c r="BK787" i="2"/>
  <c r="N787" i="2"/>
  <c r="BE787" i="2" s="1"/>
  <c r="BI784" i="2"/>
  <c r="BH784" i="2"/>
  <c r="BG784" i="2"/>
  <c r="BF784" i="2"/>
  <c r="AA784" i="2"/>
  <c r="Y784" i="2"/>
  <c r="W784" i="2"/>
  <c r="BK784" i="2"/>
  <c r="N784" i="2"/>
  <c r="BE784" i="2" s="1"/>
  <c r="BI781" i="2"/>
  <c r="BH781" i="2"/>
  <c r="BG781" i="2"/>
  <c r="BF781" i="2"/>
  <c r="AA781" i="2"/>
  <c r="Y781" i="2"/>
  <c r="W781" i="2"/>
  <c r="BK781" i="2"/>
  <c r="N781" i="2"/>
  <c r="BE781" i="2" s="1"/>
  <c r="BI777" i="2"/>
  <c r="BH777" i="2"/>
  <c r="BG777" i="2"/>
  <c r="BF777" i="2"/>
  <c r="AA777" i="2"/>
  <c r="Y777" i="2"/>
  <c r="W777" i="2"/>
  <c r="BK777" i="2"/>
  <c r="N777" i="2"/>
  <c r="BE777" i="2" s="1"/>
  <c r="BI770" i="2"/>
  <c r="BH770" i="2"/>
  <c r="BG770" i="2"/>
  <c r="BF770" i="2"/>
  <c r="AA770" i="2"/>
  <c r="Y770" i="2"/>
  <c r="W770" i="2"/>
  <c r="BK770" i="2"/>
  <c r="N770" i="2"/>
  <c r="BE770" i="2" s="1"/>
  <c r="BI749" i="2"/>
  <c r="BH749" i="2"/>
  <c r="BG749" i="2"/>
  <c r="BF749" i="2"/>
  <c r="AA749" i="2"/>
  <c r="Y749" i="2"/>
  <c r="W749" i="2"/>
  <c r="BK749" i="2"/>
  <c r="N749" i="2"/>
  <c r="BE749" i="2" s="1"/>
  <c r="BI746" i="2"/>
  <c r="BH746" i="2"/>
  <c r="BG746" i="2"/>
  <c r="BF746" i="2"/>
  <c r="AA746" i="2"/>
  <c r="Y746" i="2"/>
  <c r="W746" i="2"/>
  <c r="BK746" i="2"/>
  <c r="N746" i="2"/>
  <c r="BE746" i="2" s="1"/>
  <c r="BI742" i="2"/>
  <c r="BH742" i="2"/>
  <c r="BG742" i="2"/>
  <c r="BF742" i="2"/>
  <c r="AA742" i="2"/>
  <c r="Y742" i="2"/>
  <c r="W742" i="2"/>
  <c r="BK742" i="2"/>
  <c r="N742" i="2"/>
  <c r="BE742" i="2" s="1"/>
  <c r="BI739" i="2"/>
  <c r="BH739" i="2"/>
  <c r="BG739" i="2"/>
  <c r="BF739" i="2"/>
  <c r="AA739" i="2"/>
  <c r="Y739" i="2"/>
  <c r="W739" i="2"/>
  <c r="BK739" i="2"/>
  <c r="N739" i="2"/>
  <c r="BE739" i="2" s="1"/>
  <c r="BI735" i="2"/>
  <c r="BH735" i="2"/>
  <c r="BG735" i="2"/>
  <c r="BF735" i="2"/>
  <c r="AA735" i="2"/>
  <c r="Y735" i="2"/>
  <c r="W735" i="2"/>
  <c r="BK735" i="2"/>
  <c r="N735" i="2"/>
  <c r="BE735" i="2" s="1"/>
  <c r="BI732" i="2"/>
  <c r="BH732" i="2"/>
  <c r="BG732" i="2"/>
  <c r="BF732" i="2"/>
  <c r="AA732" i="2"/>
  <c r="AA731" i="2" s="1"/>
  <c r="Y732" i="2"/>
  <c r="Y731" i="2" s="1"/>
  <c r="W732" i="2"/>
  <c r="W731" i="2" s="1"/>
  <c r="BK732" i="2"/>
  <c r="BK731" i="2" s="1"/>
  <c r="N731" i="2" s="1"/>
  <c r="N100" i="2" s="1"/>
  <c r="N732" i="2"/>
  <c r="BE732" i="2"/>
  <c r="BI728" i="2"/>
  <c r="BH728" i="2"/>
  <c r="BG728" i="2"/>
  <c r="BF728" i="2"/>
  <c r="AA728" i="2"/>
  <c r="Y728" i="2"/>
  <c r="W728" i="2"/>
  <c r="BK728" i="2"/>
  <c r="N728" i="2"/>
  <c r="BE728" i="2" s="1"/>
  <c r="BI725" i="2"/>
  <c r="BH725" i="2"/>
  <c r="BG725" i="2"/>
  <c r="BF725" i="2"/>
  <c r="AA725" i="2"/>
  <c r="Y725" i="2"/>
  <c r="W725" i="2"/>
  <c r="BK725" i="2"/>
  <c r="N725" i="2"/>
  <c r="BE725" i="2" s="1"/>
  <c r="BI722" i="2"/>
  <c r="BH722" i="2"/>
  <c r="BG722" i="2"/>
  <c r="BF722" i="2"/>
  <c r="AA722" i="2"/>
  <c r="Y722" i="2"/>
  <c r="W722" i="2"/>
  <c r="BK722" i="2"/>
  <c r="N722" i="2"/>
  <c r="BE722" i="2" s="1"/>
  <c r="BI719" i="2"/>
  <c r="BH719" i="2"/>
  <c r="BG719" i="2"/>
  <c r="BF719" i="2"/>
  <c r="AA719" i="2"/>
  <c r="Y719" i="2"/>
  <c r="W719" i="2"/>
  <c r="BK719" i="2"/>
  <c r="N719" i="2"/>
  <c r="BE719" i="2" s="1"/>
  <c r="BI714" i="2"/>
  <c r="BH714" i="2"/>
  <c r="BG714" i="2"/>
  <c r="BF714" i="2"/>
  <c r="AA714" i="2"/>
  <c r="Y714" i="2"/>
  <c r="W714" i="2"/>
  <c r="BK714" i="2"/>
  <c r="N714" i="2"/>
  <c r="BE714" i="2" s="1"/>
  <c r="BI710" i="2"/>
  <c r="BH710" i="2"/>
  <c r="BG710" i="2"/>
  <c r="BF710" i="2"/>
  <c r="AA710" i="2"/>
  <c r="Y710" i="2"/>
  <c r="W710" i="2"/>
  <c r="BK710" i="2"/>
  <c r="N710" i="2"/>
  <c r="BE710" i="2" s="1"/>
  <c r="BI705" i="2"/>
  <c r="BH705" i="2"/>
  <c r="BG705" i="2"/>
  <c r="BF705" i="2"/>
  <c r="AA705" i="2"/>
  <c r="Y705" i="2"/>
  <c r="W705" i="2"/>
  <c r="BK705" i="2"/>
  <c r="N705" i="2"/>
  <c r="BE705" i="2" s="1"/>
  <c r="BI701" i="2"/>
  <c r="BH701" i="2"/>
  <c r="BG701" i="2"/>
  <c r="BF701" i="2"/>
  <c r="AA701" i="2"/>
  <c r="Y701" i="2"/>
  <c r="W701" i="2"/>
  <c r="BK701" i="2"/>
  <c r="N701" i="2"/>
  <c r="BE701" i="2" s="1"/>
  <c r="BI697" i="2"/>
  <c r="BH697" i="2"/>
  <c r="BG697" i="2"/>
  <c r="BF697" i="2"/>
  <c r="AA697" i="2"/>
  <c r="Y697" i="2"/>
  <c r="W697" i="2"/>
  <c r="BK697" i="2"/>
  <c r="N697" i="2"/>
  <c r="BE697" i="2" s="1"/>
  <c r="BI696" i="2"/>
  <c r="BH696" i="2"/>
  <c r="BG696" i="2"/>
  <c r="BF696" i="2"/>
  <c r="AA696" i="2"/>
  <c r="Y696" i="2"/>
  <c r="W696" i="2"/>
  <c r="BK696" i="2"/>
  <c r="N696" i="2"/>
  <c r="BE696" i="2" s="1"/>
  <c r="BI692" i="2"/>
  <c r="BH692" i="2"/>
  <c r="BG692" i="2"/>
  <c r="BF692" i="2"/>
  <c r="AA692" i="2"/>
  <c r="Y692" i="2"/>
  <c r="W692" i="2"/>
  <c r="BK692" i="2"/>
  <c r="N692" i="2"/>
  <c r="BE692" i="2" s="1"/>
  <c r="BI686" i="2"/>
  <c r="BH686" i="2"/>
  <c r="BG686" i="2"/>
  <c r="BF686" i="2"/>
  <c r="AA686" i="2"/>
  <c r="Y686" i="2"/>
  <c r="W686" i="2"/>
  <c r="BK686" i="2"/>
  <c r="N686" i="2"/>
  <c r="BE686" i="2" s="1"/>
  <c r="BI682" i="2"/>
  <c r="BH682" i="2"/>
  <c r="BG682" i="2"/>
  <c r="BF682" i="2"/>
  <c r="AA682" i="2"/>
  <c r="Y682" i="2"/>
  <c r="W682" i="2"/>
  <c r="BK682" i="2"/>
  <c r="N682" i="2"/>
  <c r="BE682" i="2" s="1"/>
  <c r="BI661" i="2"/>
  <c r="BH661" i="2"/>
  <c r="BG661" i="2"/>
  <c r="BF661" i="2"/>
  <c r="AA661" i="2"/>
  <c r="Y661" i="2"/>
  <c r="W661" i="2"/>
  <c r="BK661" i="2"/>
  <c r="N661" i="2"/>
  <c r="BE661" i="2" s="1"/>
  <c r="BI660" i="2"/>
  <c r="BH660" i="2"/>
  <c r="BG660" i="2"/>
  <c r="BF660" i="2"/>
  <c r="AA660" i="2"/>
  <c r="Y660" i="2"/>
  <c r="W660" i="2"/>
  <c r="BK660" i="2"/>
  <c r="N660" i="2"/>
  <c r="BE660" i="2"/>
  <c r="BI656" i="2"/>
  <c r="BH656" i="2"/>
  <c r="BG656" i="2"/>
  <c r="BF656" i="2"/>
  <c r="AA656" i="2"/>
  <c r="Y656" i="2"/>
  <c r="W656" i="2"/>
  <c r="BK656" i="2"/>
  <c r="N656" i="2"/>
  <c r="BE656" i="2" s="1"/>
  <c r="BI655" i="2"/>
  <c r="BH655" i="2"/>
  <c r="BG655" i="2"/>
  <c r="BF655" i="2"/>
  <c r="AA655" i="2"/>
  <c r="Y655" i="2"/>
  <c r="W655" i="2"/>
  <c r="BK655" i="2"/>
  <c r="N655" i="2"/>
  <c r="BE655" i="2" s="1"/>
  <c r="BI651" i="2"/>
  <c r="BH651" i="2"/>
  <c r="BG651" i="2"/>
  <c r="BF651" i="2"/>
  <c r="AA651" i="2"/>
  <c r="Y651" i="2"/>
  <c r="W651" i="2"/>
  <c r="BK651" i="2"/>
  <c r="N651" i="2"/>
  <c r="BE651" i="2" s="1"/>
  <c r="BI647" i="2"/>
  <c r="BH647" i="2"/>
  <c r="BG647" i="2"/>
  <c r="BF647" i="2"/>
  <c r="AA647" i="2"/>
  <c r="Y647" i="2"/>
  <c r="W647" i="2"/>
  <c r="BK647" i="2"/>
  <c r="N647" i="2"/>
  <c r="BE647" i="2" s="1"/>
  <c r="BI640" i="2"/>
  <c r="BH640" i="2"/>
  <c r="BG640" i="2"/>
  <c r="BF640" i="2"/>
  <c r="AA640" i="2"/>
  <c r="Y640" i="2"/>
  <c r="W640" i="2"/>
  <c r="BK640" i="2"/>
  <c r="N640" i="2"/>
  <c r="BE640" i="2" s="1"/>
  <c r="BI639" i="2"/>
  <c r="BH639" i="2"/>
  <c r="BG639" i="2"/>
  <c r="BF639" i="2"/>
  <c r="AA639" i="2"/>
  <c r="Y639" i="2"/>
  <c r="W639" i="2"/>
  <c r="BK639" i="2"/>
  <c r="N639" i="2"/>
  <c r="BE639" i="2" s="1"/>
  <c r="BI638" i="2"/>
  <c r="BH638" i="2"/>
  <c r="BG638" i="2"/>
  <c r="BF638" i="2"/>
  <c r="AA638" i="2"/>
  <c r="Y638" i="2"/>
  <c r="W638" i="2"/>
  <c r="BK638" i="2"/>
  <c r="N638" i="2"/>
  <c r="BE638" i="2" s="1"/>
  <c r="BI637" i="2"/>
  <c r="BH637" i="2"/>
  <c r="BG637" i="2"/>
  <c r="BF637" i="2"/>
  <c r="AA637" i="2"/>
  <c r="Y637" i="2"/>
  <c r="W637" i="2"/>
  <c r="BK637" i="2"/>
  <c r="N637" i="2"/>
  <c r="BE637" i="2" s="1"/>
  <c r="BI633" i="2"/>
  <c r="BH633" i="2"/>
  <c r="BG633" i="2"/>
  <c r="BF633" i="2"/>
  <c r="AA633" i="2"/>
  <c r="Y633" i="2"/>
  <c r="W633" i="2"/>
  <c r="BK633" i="2"/>
  <c r="N633" i="2"/>
  <c r="BE633" i="2" s="1"/>
  <c r="BI630" i="2"/>
  <c r="BH630" i="2"/>
  <c r="BG630" i="2"/>
  <c r="BF630" i="2"/>
  <c r="AA630" i="2"/>
  <c r="Y630" i="2"/>
  <c r="W630" i="2"/>
  <c r="BK630" i="2"/>
  <c r="N630" i="2"/>
  <c r="BE630" i="2" s="1"/>
  <c r="BI623" i="2"/>
  <c r="BH623" i="2"/>
  <c r="BG623" i="2"/>
  <c r="BF623" i="2"/>
  <c r="AA623" i="2"/>
  <c r="Y623" i="2"/>
  <c r="W623" i="2"/>
  <c r="BK623" i="2"/>
  <c r="N623" i="2"/>
  <c r="BE623" i="2" s="1"/>
  <c r="BI614" i="2"/>
  <c r="BH614" i="2"/>
  <c r="BG614" i="2"/>
  <c r="BF614" i="2"/>
  <c r="AA614" i="2"/>
  <c r="Y614" i="2"/>
  <c r="W614" i="2"/>
  <c r="BK614" i="2"/>
  <c r="N614" i="2"/>
  <c r="BE614" i="2" s="1"/>
  <c r="BI609" i="2"/>
  <c r="BH609" i="2"/>
  <c r="BG609" i="2"/>
  <c r="BF609" i="2"/>
  <c r="AA609" i="2"/>
  <c r="Y609" i="2"/>
  <c r="W609" i="2"/>
  <c r="BK609" i="2"/>
  <c r="N609" i="2"/>
  <c r="BE609" i="2" s="1"/>
  <c r="BI600" i="2"/>
  <c r="BH600" i="2"/>
  <c r="BG600" i="2"/>
  <c r="BF600" i="2"/>
  <c r="AA600" i="2"/>
  <c r="Y600" i="2"/>
  <c r="W600" i="2"/>
  <c r="BK600" i="2"/>
  <c r="N600" i="2"/>
  <c r="BE600" i="2" s="1"/>
  <c r="BI596" i="2"/>
  <c r="BH596" i="2"/>
  <c r="BG596" i="2"/>
  <c r="BF596" i="2"/>
  <c r="AA596" i="2"/>
  <c r="Y596" i="2"/>
  <c r="W596" i="2"/>
  <c r="BK596" i="2"/>
  <c r="N596" i="2"/>
  <c r="BE596" i="2"/>
  <c r="BI592" i="2"/>
  <c r="BH592" i="2"/>
  <c r="BG592" i="2"/>
  <c r="BF592" i="2"/>
  <c r="AA592" i="2"/>
  <c r="Y592" i="2"/>
  <c r="W592" i="2"/>
  <c r="BK592" i="2"/>
  <c r="N592" i="2"/>
  <c r="BE592" i="2" s="1"/>
  <c r="BI577" i="2"/>
  <c r="BH577" i="2"/>
  <c r="BG577" i="2"/>
  <c r="BF577" i="2"/>
  <c r="AA577" i="2"/>
  <c r="Y577" i="2"/>
  <c r="W577" i="2"/>
  <c r="BK577" i="2"/>
  <c r="N577" i="2"/>
  <c r="BE577" i="2" s="1"/>
  <c r="BI571" i="2"/>
  <c r="BH571" i="2"/>
  <c r="BG571" i="2"/>
  <c r="BF571" i="2"/>
  <c r="AA571" i="2"/>
  <c r="Y571" i="2"/>
  <c r="W571" i="2"/>
  <c r="BK571" i="2"/>
  <c r="N571" i="2"/>
  <c r="BE571" i="2" s="1"/>
  <c r="BI567" i="2"/>
  <c r="BH567" i="2"/>
  <c r="BG567" i="2"/>
  <c r="BF567" i="2"/>
  <c r="AA567" i="2"/>
  <c r="Y567" i="2"/>
  <c r="W567" i="2"/>
  <c r="BK567" i="2"/>
  <c r="N567" i="2"/>
  <c r="BE567" i="2" s="1"/>
  <c r="BI560" i="2"/>
  <c r="BH560" i="2"/>
  <c r="BG560" i="2"/>
  <c r="BF560" i="2"/>
  <c r="AA560" i="2"/>
  <c r="Y560" i="2"/>
  <c r="W560" i="2"/>
  <c r="BK560" i="2"/>
  <c r="N560" i="2"/>
  <c r="BE560" i="2" s="1"/>
  <c r="BI557" i="2"/>
  <c r="BH557" i="2"/>
  <c r="BG557" i="2"/>
  <c r="BF557" i="2"/>
  <c r="AA557" i="2"/>
  <c r="Y557" i="2"/>
  <c r="W557" i="2"/>
  <c r="BK557" i="2"/>
  <c r="N557" i="2"/>
  <c r="BE557" i="2" s="1"/>
  <c r="BI553" i="2"/>
  <c r="BH553" i="2"/>
  <c r="BG553" i="2"/>
  <c r="BF553" i="2"/>
  <c r="AA553" i="2"/>
  <c r="Y553" i="2"/>
  <c r="W553" i="2"/>
  <c r="BK553" i="2"/>
  <c r="N553" i="2"/>
  <c r="BE553" i="2"/>
  <c r="BI549" i="2"/>
  <c r="BH549" i="2"/>
  <c r="BG549" i="2"/>
  <c r="BF549" i="2"/>
  <c r="AA549" i="2"/>
  <c r="Y549" i="2"/>
  <c r="W549" i="2"/>
  <c r="BK549" i="2"/>
  <c r="N549" i="2"/>
  <c r="BE549" i="2" s="1"/>
  <c r="BI545" i="2"/>
  <c r="BH545" i="2"/>
  <c r="BG545" i="2"/>
  <c r="BF545" i="2"/>
  <c r="AA545" i="2"/>
  <c r="Y545" i="2"/>
  <c r="W545" i="2"/>
  <c r="BK545" i="2"/>
  <c r="N545" i="2"/>
  <c r="BE545" i="2" s="1"/>
  <c r="BI541" i="2"/>
  <c r="BH541" i="2"/>
  <c r="BG541" i="2"/>
  <c r="BF541" i="2"/>
  <c r="AA541" i="2"/>
  <c r="Y541" i="2"/>
  <c r="W541" i="2"/>
  <c r="BK541" i="2"/>
  <c r="N541" i="2"/>
  <c r="BE541" i="2"/>
  <c r="BI537" i="2"/>
  <c r="BH537" i="2"/>
  <c r="BG537" i="2"/>
  <c r="BF537" i="2"/>
  <c r="AA537" i="2"/>
  <c r="Y537" i="2"/>
  <c r="W537" i="2"/>
  <c r="BK537" i="2"/>
  <c r="N537" i="2"/>
  <c r="BE537" i="2" s="1"/>
  <c r="BI536" i="2"/>
  <c r="BH536" i="2"/>
  <c r="BG536" i="2"/>
  <c r="BF536" i="2"/>
  <c r="AA536" i="2"/>
  <c r="Y536" i="2"/>
  <c r="W536" i="2"/>
  <c r="BK536" i="2"/>
  <c r="N536" i="2"/>
  <c r="BE536" i="2" s="1"/>
  <c r="BI532" i="2"/>
  <c r="BH532" i="2"/>
  <c r="BG532" i="2"/>
  <c r="BF532" i="2"/>
  <c r="AA532" i="2"/>
  <c r="Y532" i="2"/>
  <c r="W532" i="2"/>
  <c r="BK532" i="2"/>
  <c r="N532" i="2"/>
  <c r="BE532" i="2" s="1"/>
  <c r="BI522" i="2"/>
  <c r="BH522" i="2"/>
  <c r="BG522" i="2"/>
  <c r="BF522" i="2"/>
  <c r="AA522" i="2"/>
  <c r="Y522" i="2"/>
  <c r="W522" i="2"/>
  <c r="BK522" i="2"/>
  <c r="N522" i="2"/>
  <c r="BE522" i="2" s="1"/>
  <c r="BI517" i="2"/>
  <c r="BH517" i="2"/>
  <c r="BG517" i="2"/>
  <c r="BF517" i="2"/>
  <c r="AA517" i="2"/>
  <c r="Y517" i="2"/>
  <c r="W517" i="2"/>
  <c r="BK517" i="2"/>
  <c r="N517" i="2"/>
  <c r="BE517" i="2" s="1"/>
  <c r="BI509" i="2"/>
  <c r="BH509" i="2"/>
  <c r="BG509" i="2"/>
  <c r="BF509" i="2"/>
  <c r="AA509" i="2"/>
  <c r="Y509" i="2"/>
  <c r="W509" i="2"/>
  <c r="BK509" i="2"/>
  <c r="N509" i="2"/>
  <c r="BE509" i="2"/>
  <c r="BI505" i="2"/>
  <c r="BH505" i="2"/>
  <c r="BG505" i="2"/>
  <c r="BF505" i="2"/>
  <c r="AA505" i="2"/>
  <c r="Y505" i="2"/>
  <c r="W505" i="2"/>
  <c r="BK505" i="2"/>
  <c r="N505" i="2"/>
  <c r="BE505" i="2"/>
  <c r="BI496" i="2"/>
  <c r="BH496" i="2"/>
  <c r="BG496" i="2"/>
  <c r="BF496" i="2"/>
  <c r="AA496" i="2"/>
  <c r="Y496" i="2"/>
  <c r="W496" i="2"/>
  <c r="BK496" i="2"/>
  <c r="N496" i="2"/>
  <c r="BE496" i="2" s="1"/>
  <c r="BI493" i="2"/>
  <c r="BH493" i="2"/>
  <c r="BG493" i="2"/>
  <c r="BF493" i="2"/>
  <c r="AA493" i="2"/>
  <c r="Y493" i="2"/>
  <c r="W493" i="2"/>
  <c r="BK493" i="2"/>
  <c r="N493" i="2"/>
  <c r="BE493" i="2" s="1"/>
  <c r="BI489" i="2"/>
  <c r="BH489" i="2"/>
  <c r="BG489" i="2"/>
  <c r="BF489" i="2"/>
  <c r="AA489" i="2"/>
  <c r="Y489" i="2"/>
  <c r="W489" i="2"/>
  <c r="BK489" i="2"/>
  <c r="N489" i="2"/>
  <c r="BE489" i="2"/>
  <c r="BI488" i="2"/>
  <c r="BH488" i="2"/>
  <c r="BG488" i="2"/>
  <c r="BF488" i="2"/>
  <c r="AA488" i="2"/>
  <c r="Y488" i="2"/>
  <c r="W488" i="2"/>
  <c r="BK488" i="2"/>
  <c r="N488" i="2"/>
  <c r="BE488" i="2"/>
  <c r="BI483" i="2"/>
  <c r="BH483" i="2"/>
  <c r="BG483" i="2"/>
  <c r="BF483" i="2"/>
  <c r="AA483" i="2"/>
  <c r="Y483" i="2"/>
  <c r="W483" i="2"/>
  <c r="BK483" i="2"/>
  <c r="N483" i="2"/>
  <c r="BE483" i="2" s="1"/>
  <c r="BI480" i="2"/>
  <c r="BH480" i="2"/>
  <c r="BG480" i="2"/>
  <c r="BF480" i="2"/>
  <c r="AA480" i="2"/>
  <c r="Y480" i="2"/>
  <c r="W480" i="2"/>
  <c r="BK480" i="2"/>
  <c r="N480" i="2"/>
  <c r="BE480" i="2" s="1"/>
  <c r="BI471" i="2"/>
  <c r="BH471" i="2"/>
  <c r="BG471" i="2"/>
  <c r="BF471" i="2"/>
  <c r="AA471" i="2"/>
  <c r="Y471" i="2"/>
  <c r="W471" i="2"/>
  <c r="W461" i="2" s="1"/>
  <c r="BK471" i="2"/>
  <c r="N471" i="2"/>
  <c r="BE471" i="2"/>
  <c r="BI462" i="2"/>
  <c r="BH462" i="2"/>
  <c r="BG462" i="2"/>
  <c r="BF462" i="2"/>
  <c r="AA462" i="2"/>
  <c r="Y462" i="2"/>
  <c r="W462" i="2"/>
  <c r="BK462" i="2"/>
  <c r="N462" i="2"/>
  <c r="BE462" i="2" s="1"/>
  <c r="BI444" i="2"/>
  <c r="BH444" i="2"/>
  <c r="BG444" i="2"/>
  <c r="BF444" i="2"/>
  <c r="AA444" i="2"/>
  <c r="AA443" i="2" s="1"/>
  <c r="Y444" i="2"/>
  <c r="Y443" i="2" s="1"/>
  <c r="W444" i="2"/>
  <c r="W443" i="2" s="1"/>
  <c r="BK444" i="2"/>
  <c r="BK443" i="2" s="1"/>
  <c r="N443" i="2" s="1"/>
  <c r="N94" i="2" s="1"/>
  <c r="N444" i="2"/>
  <c r="BE444" i="2" s="1"/>
  <c r="BI439" i="2"/>
  <c r="BH439" i="2"/>
  <c r="BG439" i="2"/>
  <c r="BF439" i="2"/>
  <c r="AA439" i="2"/>
  <c r="Y439" i="2"/>
  <c r="W439" i="2"/>
  <c r="BK439" i="2"/>
  <c r="N439" i="2"/>
  <c r="BE439" i="2" s="1"/>
  <c r="BI436" i="2"/>
  <c r="BH436" i="2"/>
  <c r="BG436" i="2"/>
  <c r="BF436" i="2"/>
  <c r="AA436" i="2"/>
  <c r="Y436" i="2"/>
  <c r="Y435" i="2" s="1"/>
  <c r="W436" i="2"/>
  <c r="BK436" i="2"/>
  <c r="N436" i="2"/>
  <c r="BE436" i="2" s="1"/>
  <c r="BI431" i="2"/>
  <c r="BH431" i="2"/>
  <c r="BG431" i="2"/>
  <c r="BF431" i="2"/>
  <c r="AA431" i="2"/>
  <c r="Y431" i="2"/>
  <c r="W431" i="2"/>
  <c r="BK431" i="2"/>
  <c r="N431" i="2"/>
  <c r="BE431" i="2" s="1"/>
  <c r="BI427" i="2"/>
  <c r="BH427" i="2"/>
  <c r="BG427" i="2"/>
  <c r="BF427" i="2"/>
  <c r="AA427" i="2"/>
  <c r="Y427" i="2"/>
  <c r="W427" i="2"/>
  <c r="BK427" i="2"/>
  <c r="N427" i="2"/>
  <c r="BE427" i="2"/>
  <c r="BI426" i="2"/>
  <c r="BH426" i="2"/>
  <c r="BG426" i="2"/>
  <c r="BF426" i="2"/>
  <c r="AA426" i="2"/>
  <c r="Y426" i="2"/>
  <c r="W426" i="2"/>
  <c r="BK426" i="2"/>
  <c r="N426" i="2"/>
  <c r="BE426" i="2"/>
  <c r="BI422" i="2"/>
  <c r="BH422" i="2"/>
  <c r="BG422" i="2"/>
  <c r="BF422" i="2"/>
  <c r="AA422" i="2"/>
  <c r="Y422" i="2"/>
  <c r="W422" i="2"/>
  <c r="BK422" i="2"/>
  <c r="N422" i="2"/>
  <c r="BE422" i="2" s="1"/>
  <c r="BI418" i="2"/>
  <c r="BH418" i="2"/>
  <c r="BG418" i="2"/>
  <c r="BF418" i="2"/>
  <c r="AA418" i="2"/>
  <c r="Y418" i="2"/>
  <c r="W418" i="2"/>
  <c r="BK418" i="2"/>
  <c r="N418" i="2"/>
  <c r="BE418" i="2" s="1"/>
  <c r="BI417" i="2"/>
  <c r="BH417" i="2"/>
  <c r="BG417" i="2"/>
  <c r="BF417" i="2"/>
  <c r="AA417" i="2"/>
  <c r="Y417" i="2"/>
  <c r="W417" i="2"/>
  <c r="BK417" i="2"/>
  <c r="N417" i="2"/>
  <c r="BE417" i="2" s="1"/>
  <c r="BI414" i="2"/>
  <c r="BH414" i="2"/>
  <c r="BG414" i="2"/>
  <c r="BF414" i="2"/>
  <c r="AA414" i="2"/>
  <c r="Y414" i="2"/>
  <c r="W414" i="2"/>
  <c r="BK414" i="2"/>
  <c r="N414" i="2"/>
  <c r="BE414" i="2" s="1"/>
  <c r="BI398" i="2"/>
  <c r="BH398" i="2"/>
  <c r="BG398" i="2"/>
  <c r="BF398" i="2"/>
  <c r="AA398" i="2"/>
  <c r="Y398" i="2"/>
  <c r="W398" i="2"/>
  <c r="BK398" i="2"/>
  <c r="N398" i="2"/>
  <c r="BE398" i="2" s="1"/>
  <c r="BI382" i="2"/>
  <c r="BH382" i="2"/>
  <c r="BG382" i="2"/>
  <c r="BF382" i="2"/>
  <c r="AA382" i="2"/>
  <c r="Y382" i="2"/>
  <c r="W382" i="2"/>
  <c r="BK382" i="2"/>
  <c r="N382" i="2"/>
  <c r="BE382" i="2" s="1"/>
  <c r="BI381" i="2"/>
  <c r="BH381" i="2"/>
  <c r="BG381" i="2"/>
  <c r="BF381" i="2"/>
  <c r="AA381" i="2"/>
  <c r="Y381" i="2"/>
  <c r="W381" i="2"/>
  <c r="BK381" i="2"/>
  <c r="N381" i="2"/>
  <c r="BE381" i="2" s="1"/>
  <c r="BI380" i="2"/>
  <c r="BH380" i="2"/>
  <c r="BG380" i="2"/>
  <c r="BF380" i="2"/>
  <c r="AA380" i="2"/>
  <c r="Y380" i="2"/>
  <c r="W380" i="2"/>
  <c r="BK380" i="2"/>
  <c r="N380" i="2"/>
  <c r="BE380" i="2" s="1"/>
  <c r="BI379" i="2"/>
  <c r="BH379" i="2"/>
  <c r="BG379" i="2"/>
  <c r="BF379" i="2"/>
  <c r="AA379" i="2"/>
  <c r="Y379" i="2"/>
  <c r="W379" i="2"/>
  <c r="BK379" i="2"/>
  <c r="N379" i="2"/>
  <c r="BE379" i="2" s="1"/>
  <c r="BI376" i="2"/>
  <c r="BH376" i="2"/>
  <c r="BG376" i="2"/>
  <c r="BF376" i="2"/>
  <c r="AA376" i="2"/>
  <c r="Y376" i="2"/>
  <c r="W376" i="2"/>
  <c r="BK376" i="2"/>
  <c r="N376" i="2"/>
  <c r="BE376" i="2" s="1"/>
  <c r="BI373" i="2"/>
  <c r="BH373" i="2"/>
  <c r="BG373" i="2"/>
  <c r="BF373" i="2"/>
  <c r="AA373" i="2"/>
  <c r="Y373" i="2"/>
  <c r="W373" i="2"/>
  <c r="BK373" i="2"/>
  <c r="N373" i="2"/>
  <c r="BE373" i="2" s="1"/>
  <c r="BI370" i="2"/>
  <c r="BH370" i="2"/>
  <c r="BG370" i="2"/>
  <c r="BF370" i="2"/>
  <c r="AA370" i="2"/>
  <c r="Y370" i="2"/>
  <c r="W370" i="2"/>
  <c r="BK370" i="2"/>
  <c r="N370" i="2"/>
  <c r="BE370" i="2" s="1"/>
  <c r="BI366" i="2"/>
  <c r="BH366" i="2"/>
  <c r="BG366" i="2"/>
  <c r="BF366" i="2"/>
  <c r="AA366" i="2"/>
  <c r="Y366" i="2"/>
  <c r="W366" i="2"/>
  <c r="BK366" i="2"/>
  <c r="N366" i="2"/>
  <c r="BE366" i="2" s="1"/>
  <c r="BI363" i="2"/>
  <c r="BH363" i="2"/>
  <c r="BG363" i="2"/>
  <c r="BF363" i="2"/>
  <c r="AA363" i="2"/>
  <c r="Y363" i="2"/>
  <c r="W363" i="2"/>
  <c r="BK363" i="2"/>
  <c r="N363" i="2"/>
  <c r="BE363" i="2" s="1"/>
  <c r="BI359" i="2"/>
  <c r="BH359" i="2"/>
  <c r="BG359" i="2"/>
  <c r="BF359" i="2"/>
  <c r="AA359" i="2"/>
  <c r="Y359" i="2"/>
  <c r="W359" i="2"/>
  <c r="BK359" i="2"/>
  <c r="N359" i="2"/>
  <c r="BE359" i="2" s="1"/>
  <c r="BI356" i="2"/>
  <c r="BH356" i="2"/>
  <c r="BG356" i="2"/>
  <c r="BF356" i="2"/>
  <c r="AA356" i="2"/>
  <c r="Y356" i="2"/>
  <c r="W356" i="2"/>
  <c r="BK356" i="2"/>
  <c r="N356" i="2"/>
  <c r="BE356" i="2" s="1"/>
  <c r="BI353" i="2"/>
  <c r="BH353" i="2"/>
  <c r="BG353" i="2"/>
  <c r="BF353" i="2"/>
  <c r="AA353" i="2"/>
  <c r="Y353" i="2"/>
  <c r="W353" i="2"/>
  <c r="BK353" i="2"/>
  <c r="N353" i="2"/>
  <c r="BE353" i="2" s="1"/>
  <c r="BI350" i="2"/>
  <c r="BH350" i="2"/>
  <c r="BG350" i="2"/>
  <c r="BF350" i="2"/>
  <c r="AA350" i="2"/>
  <c r="Y350" i="2"/>
  <c r="W350" i="2"/>
  <c r="BK350" i="2"/>
  <c r="N350" i="2"/>
  <c r="BE350" i="2" s="1"/>
  <c r="BI345" i="2"/>
  <c r="BH345" i="2"/>
  <c r="BG345" i="2"/>
  <c r="BF345" i="2"/>
  <c r="AA345" i="2"/>
  <c r="Y345" i="2"/>
  <c r="W345" i="2"/>
  <c r="BK345" i="2"/>
  <c r="N345" i="2"/>
  <c r="BE345" i="2" s="1"/>
  <c r="BI340" i="2"/>
  <c r="BH340" i="2"/>
  <c r="BG340" i="2"/>
  <c r="BF340" i="2"/>
  <c r="AA340" i="2"/>
  <c r="Y340" i="2"/>
  <c r="W340" i="2"/>
  <c r="BK340" i="2"/>
  <c r="N340" i="2"/>
  <c r="BE340" i="2" s="1"/>
  <c r="BI336" i="2"/>
  <c r="BH336" i="2"/>
  <c r="BG336" i="2"/>
  <c r="BF336" i="2"/>
  <c r="AA336" i="2"/>
  <c r="Y336" i="2"/>
  <c r="W336" i="2"/>
  <c r="BK336" i="2"/>
  <c r="N336" i="2"/>
  <c r="BE336" i="2" s="1"/>
  <c r="BI332" i="2"/>
  <c r="BH332" i="2"/>
  <c r="BG332" i="2"/>
  <c r="BF332" i="2"/>
  <c r="AA332" i="2"/>
  <c r="Y332" i="2"/>
  <c r="W332" i="2"/>
  <c r="BK332" i="2"/>
  <c r="N332" i="2"/>
  <c r="BE332" i="2" s="1"/>
  <c r="BI327" i="2"/>
  <c r="BH327" i="2"/>
  <c r="BG327" i="2"/>
  <c r="BF327" i="2"/>
  <c r="AA327" i="2"/>
  <c r="Y327" i="2"/>
  <c r="W327" i="2"/>
  <c r="BK327" i="2"/>
  <c r="N327" i="2"/>
  <c r="BE327" i="2" s="1"/>
  <c r="BI322" i="2"/>
  <c r="BH322" i="2"/>
  <c r="BG322" i="2"/>
  <c r="BF322" i="2"/>
  <c r="AA322" i="2"/>
  <c r="Y322" i="2"/>
  <c r="W322" i="2"/>
  <c r="BK322" i="2"/>
  <c r="N322" i="2"/>
  <c r="BE322" i="2" s="1"/>
  <c r="BI319" i="2"/>
  <c r="BH319" i="2"/>
  <c r="BG319" i="2"/>
  <c r="BF319" i="2"/>
  <c r="AA319" i="2"/>
  <c r="Y319" i="2"/>
  <c r="W319" i="2"/>
  <c r="BK319" i="2"/>
  <c r="N319" i="2"/>
  <c r="BE319" i="2" s="1"/>
  <c r="BI316" i="2"/>
  <c r="BH316" i="2"/>
  <c r="BG316" i="2"/>
  <c r="BF316" i="2"/>
  <c r="AA316" i="2"/>
  <c r="Y316" i="2"/>
  <c r="W316" i="2"/>
  <c r="BK316" i="2"/>
  <c r="N316" i="2"/>
  <c r="BE316" i="2" s="1"/>
  <c r="BI298" i="2"/>
  <c r="BH298" i="2"/>
  <c r="BG298" i="2"/>
  <c r="BF298" i="2"/>
  <c r="AA298" i="2"/>
  <c r="Y298" i="2"/>
  <c r="W298" i="2"/>
  <c r="BK298" i="2"/>
  <c r="N298" i="2"/>
  <c r="BE298" i="2" s="1"/>
  <c r="BI295" i="2"/>
  <c r="BH295" i="2"/>
  <c r="BG295" i="2"/>
  <c r="BF295" i="2"/>
  <c r="AA295" i="2"/>
  <c r="Y295" i="2"/>
  <c r="W295" i="2"/>
  <c r="BK295" i="2"/>
  <c r="N295" i="2"/>
  <c r="BE295" i="2" s="1"/>
  <c r="BI274" i="2"/>
  <c r="BH274" i="2"/>
  <c r="BG274" i="2"/>
  <c r="BF274" i="2"/>
  <c r="AA274" i="2"/>
  <c r="Y274" i="2"/>
  <c r="W274" i="2"/>
  <c r="BK274" i="2"/>
  <c r="N274" i="2"/>
  <c r="BE274" i="2" s="1"/>
  <c r="BI257" i="2"/>
  <c r="BH257" i="2"/>
  <c r="BG257" i="2"/>
  <c r="BF257" i="2"/>
  <c r="AA257" i="2"/>
  <c r="Y257" i="2"/>
  <c r="W257" i="2"/>
  <c r="BK257" i="2"/>
  <c r="N257" i="2"/>
  <c r="BE257" i="2" s="1"/>
  <c r="BI241" i="2"/>
  <c r="BH241" i="2"/>
  <c r="BG241" i="2"/>
  <c r="BF241" i="2"/>
  <c r="AA241" i="2"/>
  <c r="Y241" i="2"/>
  <c r="W241" i="2"/>
  <c r="BK241" i="2"/>
  <c r="N241" i="2"/>
  <c r="BE241" i="2" s="1"/>
  <c r="BI232" i="2"/>
  <c r="BH232" i="2"/>
  <c r="BG232" i="2"/>
  <c r="BF232" i="2"/>
  <c r="AA232" i="2"/>
  <c r="Y232" i="2"/>
  <c r="W232" i="2"/>
  <c r="BK232" i="2"/>
  <c r="N232" i="2"/>
  <c r="BE232" i="2" s="1"/>
  <c r="BI228" i="2"/>
  <c r="BH228" i="2"/>
  <c r="BG228" i="2"/>
  <c r="BF228" i="2"/>
  <c r="AA228" i="2"/>
  <c r="Y228" i="2"/>
  <c r="W228" i="2"/>
  <c r="BK228" i="2"/>
  <c r="N228" i="2"/>
  <c r="BE228" i="2" s="1"/>
  <c r="BI219" i="2"/>
  <c r="BH219" i="2"/>
  <c r="BG219" i="2"/>
  <c r="BF219" i="2"/>
  <c r="AA219" i="2"/>
  <c r="Y219" i="2"/>
  <c r="W219" i="2"/>
  <c r="BK219" i="2"/>
  <c r="N219" i="2"/>
  <c r="BE219" i="2" s="1"/>
  <c r="BI214" i="2"/>
  <c r="BH214" i="2"/>
  <c r="BG214" i="2"/>
  <c r="BF214" i="2"/>
  <c r="AA214" i="2"/>
  <c r="Y214" i="2"/>
  <c r="W214" i="2"/>
  <c r="BK214" i="2"/>
  <c r="N214" i="2"/>
  <c r="BE214" i="2" s="1"/>
  <c r="BI211" i="2"/>
  <c r="BH211" i="2"/>
  <c r="BG211" i="2"/>
  <c r="BF211" i="2"/>
  <c r="AA211" i="2"/>
  <c r="Y211" i="2"/>
  <c r="W211" i="2"/>
  <c r="BK211" i="2"/>
  <c r="N211" i="2"/>
  <c r="BE211" i="2" s="1"/>
  <c r="BI207" i="2"/>
  <c r="BH207" i="2"/>
  <c r="BG207" i="2"/>
  <c r="BF207" i="2"/>
  <c r="AA207" i="2"/>
  <c r="Y207" i="2"/>
  <c r="W207" i="2"/>
  <c r="BK207" i="2"/>
  <c r="N207" i="2"/>
  <c r="BE207" i="2" s="1"/>
  <c r="BI203" i="2"/>
  <c r="BH203" i="2"/>
  <c r="BG203" i="2"/>
  <c r="BF203" i="2"/>
  <c r="AA203" i="2"/>
  <c r="Y203" i="2"/>
  <c r="W203" i="2"/>
  <c r="BK203" i="2"/>
  <c r="N203" i="2"/>
  <c r="BE203" i="2" s="1"/>
  <c r="BI195" i="2"/>
  <c r="BH195" i="2"/>
  <c r="BG195" i="2"/>
  <c r="BF195" i="2"/>
  <c r="AA195" i="2"/>
  <c r="Y195" i="2"/>
  <c r="W195" i="2"/>
  <c r="BK195" i="2"/>
  <c r="N195" i="2"/>
  <c r="BE195" i="2" s="1"/>
  <c r="BI186" i="2"/>
  <c r="BH186" i="2"/>
  <c r="BG186" i="2"/>
  <c r="BF186" i="2"/>
  <c r="AA186" i="2"/>
  <c r="Y186" i="2"/>
  <c r="W186" i="2"/>
  <c r="BK186" i="2"/>
  <c r="N186" i="2"/>
  <c r="BE186" i="2" s="1"/>
  <c r="BI183" i="2"/>
  <c r="BH183" i="2"/>
  <c r="BG183" i="2"/>
  <c r="BF183" i="2"/>
  <c r="AA183" i="2"/>
  <c r="Y183" i="2"/>
  <c r="W183" i="2"/>
  <c r="BK183" i="2"/>
  <c r="N183" i="2"/>
  <c r="BE183" i="2" s="1"/>
  <c r="BI178" i="2"/>
  <c r="BH178" i="2"/>
  <c r="BG178" i="2"/>
  <c r="BF178" i="2"/>
  <c r="AA178" i="2"/>
  <c r="Y178" i="2"/>
  <c r="W178" i="2"/>
  <c r="BK178" i="2"/>
  <c r="N178" i="2"/>
  <c r="BE178" i="2" s="1"/>
  <c r="BI172" i="2"/>
  <c r="BH172" i="2"/>
  <c r="BG172" i="2"/>
  <c r="BF172" i="2"/>
  <c r="AA172" i="2"/>
  <c r="Y172" i="2"/>
  <c r="W172" i="2"/>
  <c r="BK172" i="2"/>
  <c r="N172" i="2"/>
  <c r="BE172" i="2" s="1"/>
  <c r="BI168" i="2"/>
  <c r="BH168" i="2"/>
  <c r="BG168" i="2"/>
  <c r="BF168" i="2"/>
  <c r="AA168" i="2"/>
  <c r="Y168" i="2"/>
  <c r="W168" i="2"/>
  <c r="BK168" i="2"/>
  <c r="N168" i="2"/>
  <c r="BE168" i="2" s="1"/>
  <c r="BI163" i="2"/>
  <c r="BH163" i="2"/>
  <c r="BG163" i="2"/>
  <c r="BF163" i="2"/>
  <c r="AA163" i="2"/>
  <c r="Y163" i="2"/>
  <c r="W163" i="2"/>
  <c r="BK163" i="2"/>
  <c r="N163" i="2"/>
  <c r="BE163" i="2" s="1"/>
  <c r="BI158" i="2"/>
  <c r="BH158" i="2"/>
  <c r="BG158" i="2"/>
  <c r="BF158" i="2"/>
  <c r="AA158" i="2"/>
  <c r="Y158" i="2"/>
  <c r="W158" i="2"/>
  <c r="BK158" i="2"/>
  <c r="N158" i="2"/>
  <c r="BE158" i="2" s="1"/>
  <c r="BI153" i="2"/>
  <c r="BH153" i="2"/>
  <c r="BG153" i="2"/>
  <c r="BF153" i="2"/>
  <c r="AA153" i="2"/>
  <c r="Y153" i="2"/>
  <c r="W153" i="2"/>
  <c r="BK153" i="2"/>
  <c r="N153" i="2"/>
  <c r="BE153" i="2" s="1"/>
  <c r="BI143" i="2"/>
  <c r="BH143" i="2"/>
  <c r="BG143" i="2"/>
  <c r="BF143" i="2"/>
  <c r="AA143" i="2"/>
  <c r="Y143" i="2"/>
  <c r="W143" i="2"/>
  <c r="BK143" i="2"/>
  <c r="N143" i="2"/>
  <c r="BE143" i="2" s="1"/>
  <c r="BI139" i="2"/>
  <c r="BH139" i="2"/>
  <c r="BG139" i="2"/>
  <c r="BF139" i="2"/>
  <c r="AA139" i="2"/>
  <c r="Y139" i="2"/>
  <c r="W139" i="2"/>
  <c r="BK139" i="2"/>
  <c r="N139" i="2"/>
  <c r="BE139" i="2" s="1"/>
  <c r="F130" i="2"/>
  <c r="F128" i="2"/>
  <c r="BI116" i="2"/>
  <c r="BH116" i="2"/>
  <c r="BG116" i="2"/>
  <c r="BF116" i="2"/>
  <c r="BI115" i="2"/>
  <c r="BH115" i="2"/>
  <c r="BG115" i="2"/>
  <c r="BF115" i="2"/>
  <c r="BI114" i="2"/>
  <c r="BH114" i="2"/>
  <c r="BG114" i="2"/>
  <c r="BF114" i="2"/>
  <c r="BI113" i="2"/>
  <c r="BH113" i="2"/>
  <c r="BG113" i="2"/>
  <c r="BF113" i="2"/>
  <c r="BI112" i="2"/>
  <c r="BH112" i="2"/>
  <c r="BG112" i="2"/>
  <c r="BF112" i="2"/>
  <c r="BI111" i="2"/>
  <c r="BH111" i="2"/>
  <c r="BG111" i="2"/>
  <c r="BF111" i="2"/>
  <c r="F82" i="2"/>
  <c r="F80" i="2"/>
  <c r="O22" i="2"/>
  <c r="E22" i="2"/>
  <c r="M133" i="2" s="1"/>
  <c r="O21" i="2"/>
  <c r="O19" i="2"/>
  <c r="E19" i="2"/>
  <c r="M132" i="2" s="1"/>
  <c r="O18" i="2"/>
  <c r="O16" i="2"/>
  <c r="E16" i="2"/>
  <c r="F133" i="2" s="1"/>
  <c r="O15" i="2"/>
  <c r="O13" i="2"/>
  <c r="E13" i="2"/>
  <c r="F84" i="2" s="1"/>
  <c r="O12" i="2"/>
  <c r="O10" i="2"/>
  <c r="M82" i="2" s="1"/>
  <c r="F6" i="2"/>
  <c r="F126" i="2" s="1"/>
  <c r="BB96" i="1"/>
  <c r="AX96" i="1" s="1"/>
  <c r="AM83" i="1"/>
  <c r="L83" i="1"/>
  <c r="AM82" i="1"/>
  <c r="L82" i="1"/>
  <c r="AM80" i="1"/>
  <c r="L80" i="1"/>
  <c r="L78" i="1"/>
  <c r="L77" i="1"/>
  <c r="F128" i="6" l="1"/>
  <c r="M82" i="7"/>
  <c r="BK789" i="2"/>
  <c r="N789" i="2" s="1"/>
  <c r="N104" i="2" s="1"/>
  <c r="BK425" i="2"/>
  <c r="N425" i="2" s="1"/>
  <c r="N92" i="2" s="1"/>
  <c r="BK595" i="2"/>
  <c r="N595" i="2" s="1"/>
  <c r="N98" i="2" s="1"/>
  <c r="W435" i="2"/>
  <c r="Y531" i="2"/>
  <c r="BK718" i="2"/>
  <c r="N718" i="2" s="1"/>
  <c r="N99" i="2" s="1"/>
  <c r="BK138" i="2"/>
  <c r="Y461" i="2"/>
  <c r="AA435" i="2"/>
  <c r="Y798" i="2"/>
  <c r="BK734" i="2"/>
  <c r="BK733" i="2" s="1"/>
  <c r="N733" i="2" s="1"/>
  <c r="N101" i="2" s="1"/>
  <c r="W138" i="2"/>
  <c r="BK461" i="2"/>
  <c r="N461" i="2" s="1"/>
  <c r="N95" i="2" s="1"/>
  <c r="AA531" i="2"/>
  <c r="AA138" i="2"/>
  <c r="BK531" i="2"/>
  <c r="N531" i="2" s="1"/>
  <c r="N96" i="2" s="1"/>
  <c r="Y595" i="2"/>
  <c r="Y789" i="2"/>
  <c r="Y788" i="2" s="1"/>
  <c r="Y138" i="2"/>
  <c r="Y425" i="2"/>
  <c r="Y540" i="2"/>
  <c r="Y718" i="2"/>
  <c r="AA789" i="2"/>
  <c r="AA788" i="2" s="1"/>
  <c r="H34" i="2"/>
  <c r="BA89" i="1" s="1"/>
  <c r="AA425" i="2"/>
  <c r="W425" i="2"/>
  <c r="AA461" i="2"/>
  <c r="AA798" i="2"/>
  <c r="AA797" i="2" s="1"/>
  <c r="H35" i="2"/>
  <c r="BB89" i="1" s="1"/>
  <c r="BK540" i="2"/>
  <c r="N540" i="2" s="1"/>
  <c r="N97" i="2" s="1"/>
  <c r="AA718" i="2"/>
  <c r="Y734" i="2"/>
  <c r="Y733" i="2" s="1"/>
  <c r="H36" i="2"/>
  <c r="BC89" i="1" s="1"/>
  <c r="H37" i="2"/>
  <c r="BD89" i="1" s="1"/>
  <c r="AA734" i="2"/>
  <c r="AA733" i="2" s="1"/>
  <c r="F85" i="2"/>
  <c r="F85" i="7"/>
  <c r="M130" i="2"/>
  <c r="F78" i="8"/>
  <c r="M84" i="3"/>
  <c r="M82" i="6"/>
  <c r="F132" i="2"/>
  <c r="M85" i="3"/>
  <c r="F85" i="5"/>
  <c r="F121" i="7"/>
  <c r="F84" i="3"/>
  <c r="F122" i="4"/>
  <c r="F78" i="7"/>
  <c r="M83" i="5"/>
  <c r="F122" i="8"/>
  <c r="F115" i="3"/>
  <c r="M119" i="4"/>
  <c r="M86" i="4"/>
  <c r="F78" i="2"/>
  <c r="M82" i="3"/>
  <c r="BC90" i="1"/>
  <c r="AY90" i="1" s="1"/>
  <c r="F84" i="6"/>
  <c r="M85" i="4"/>
  <c r="M86" i="5"/>
  <c r="M85" i="2"/>
  <c r="F85" i="9"/>
  <c r="BA90" i="1"/>
  <c r="AW90" i="1" s="1"/>
  <c r="M85" i="6"/>
  <c r="F135" i="6"/>
  <c r="N138" i="2"/>
  <c r="N91" i="2" s="1"/>
  <c r="N126" i="3"/>
  <c r="N90" i="3" s="1"/>
  <c r="Y125" i="5"/>
  <c r="Y124" i="5" s="1"/>
  <c r="M34" i="2"/>
  <c r="AW89" i="1" s="1"/>
  <c r="M34" i="3"/>
  <c r="AW91" i="1" s="1"/>
  <c r="H36" i="4"/>
  <c r="BB92" i="1" s="1"/>
  <c r="H38" i="5"/>
  <c r="BD93" i="1" s="1"/>
  <c r="H34" i="6"/>
  <c r="BA95" i="1" s="1"/>
  <c r="Y140" i="6"/>
  <c r="W540" i="2"/>
  <c r="H35" i="3"/>
  <c r="BB91" i="1" s="1"/>
  <c r="Y126" i="3"/>
  <c r="N188" i="3"/>
  <c r="BE188" i="3" s="1"/>
  <c r="BK184" i="3"/>
  <c r="N184" i="3" s="1"/>
  <c r="N97" i="3" s="1"/>
  <c r="M34" i="7"/>
  <c r="AW97" i="1" s="1"/>
  <c r="H34" i="7"/>
  <c r="BA97" i="1" s="1"/>
  <c r="W595" i="2"/>
  <c r="N798" i="2"/>
  <c r="N106" i="2" s="1"/>
  <c r="BK797" i="2"/>
  <c r="N797" i="2" s="1"/>
  <c r="N105" i="2" s="1"/>
  <c r="BK165" i="3"/>
  <c r="N165" i="3" s="1"/>
  <c r="N95" i="3" s="1"/>
  <c r="W125" i="5"/>
  <c r="W124" i="5" s="1"/>
  <c r="AU93" i="1" s="1"/>
  <c r="M84" i="2"/>
  <c r="W718" i="2"/>
  <c r="N734" i="2"/>
  <c r="N102" i="2" s="1"/>
  <c r="W789" i="2"/>
  <c r="W788" i="2" s="1"/>
  <c r="H37" i="3"/>
  <c r="BD91" i="1" s="1"/>
  <c r="Y172" i="3"/>
  <c r="Y145" i="3" s="1"/>
  <c r="M35" i="4"/>
  <c r="AW92" i="1" s="1"/>
  <c r="M35" i="5"/>
  <c r="AW93" i="1" s="1"/>
  <c r="BK435" i="2"/>
  <c r="N435" i="2" s="1"/>
  <c r="N93" i="2" s="1"/>
  <c r="W531" i="2"/>
  <c r="AA595" i="2"/>
  <c r="W797" i="2"/>
  <c r="BK146" i="3"/>
  <c r="AA145" i="3"/>
  <c r="AA125" i="3" s="1"/>
  <c r="BK172" i="3"/>
  <c r="N172" i="3" s="1"/>
  <c r="N96" i="3" s="1"/>
  <c r="N127" i="4"/>
  <c r="N92" i="4" s="1"/>
  <c r="BK126" i="4"/>
  <c r="AA126" i="4"/>
  <c r="AA125" i="4" s="1"/>
  <c r="M120" i="5"/>
  <c r="M85" i="5"/>
  <c r="BK126" i="5"/>
  <c r="AA540" i="2"/>
  <c r="W734" i="2"/>
  <c r="W733" i="2" s="1"/>
  <c r="Y797" i="2"/>
  <c r="W145" i="3"/>
  <c r="W125" i="3" s="1"/>
  <c r="AU91" i="1" s="1"/>
  <c r="F114" i="4"/>
  <c r="F78" i="4"/>
  <c r="H36" i="5"/>
  <c r="BB93" i="1" s="1"/>
  <c r="M85" i="7"/>
  <c r="M122" i="7"/>
  <c r="BK140" i="4"/>
  <c r="N140" i="4" s="1"/>
  <c r="N96" i="4" s="1"/>
  <c r="BK551" i="6"/>
  <c r="N551" i="6" s="1"/>
  <c r="N95" i="6" s="1"/>
  <c r="BK686" i="6"/>
  <c r="N686" i="6" s="1"/>
  <c r="N97" i="6" s="1"/>
  <c r="BK742" i="6"/>
  <c r="N742" i="6" s="1"/>
  <c r="N98" i="6" s="1"/>
  <c r="Y1008" i="6"/>
  <c r="Y155" i="7"/>
  <c r="Y125" i="7" s="1"/>
  <c r="AA166" i="7"/>
  <c r="AA155" i="7" s="1"/>
  <c r="W166" i="7"/>
  <c r="W155" i="7" s="1"/>
  <c r="H35" i="8"/>
  <c r="BA98" i="1" s="1"/>
  <c r="BK140" i="6"/>
  <c r="H37" i="7"/>
  <c r="BD97" i="1" s="1"/>
  <c r="AA126" i="8"/>
  <c r="AA125" i="8" s="1"/>
  <c r="M84" i="6"/>
  <c r="M134" i="6"/>
  <c r="W139" i="6"/>
  <c r="W138" i="6" s="1"/>
  <c r="AU95" i="1" s="1"/>
  <c r="M34" i="6"/>
  <c r="AW95" i="1" s="1"/>
  <c r="Y686" i="6"/>
  <c r="Y742" i="6"/>
  <c r="W920" i="6"/>
  <c r="BK976" i="6"/>
  <c r="N976" i="6" s="1"/>
  <c r="N104" i="6" s="1"/>
  <c r="AA1008" i="6"/>
  <c r="W185" i="7"/>
  <c r="N195" i="7"/>
  <c r="BE195" i="7" s="1"/>
  <c r="BK194" i="7"/>
  <c r="N194" i="7" s="1"/>
  <c r="N97" i="7" s="1"/>
  <c r="N149" i="5"/>
  <c r="BE149" i="5" s="1"/>
  <c r="H35" i="6"/>
  <c r="BB95" i="1" s="1"/>
  <c r="BB94" i="1" s="1"/>
  <c r="AX94" i="1" s="1"/>
  <c r="AA185" i="7"/>
  <c r="M83" i="8"/>
  <c r="M119" i="8"/>
  <c r="N127" i="8"/>
  <c r="N92" i="8" s="1"/>
  <c r="BK126" i="8"/>
  <c r="F85" i="3"/>
  <c r="F85" i="4"/>
  <c r="F78" i="5"/>
  <c r="F78" i="9"/>
  <c r="F113" i="9"/>
  <c r="BK125" i="9"/>
  <c r="N126" i="9"/>
  <c r="N92" i="9" s="1"/>
  <c r="Y920" i="6"/>
  <c r="N921" i="6"/>
  <c r="N102" i="6" s="1"/>
  <c r="Y976" i="6"/>
  <c r="BK1000" i="6"/>
  <c r="H36" i="7"/>
  <c r="BC97" i="1" s="1"/>
  <c r="N126" i="7"/>
  <c r="N90" i="7" s="1"/>
  <c r="AA142" i="7"/>
  <c r="W142" i="7"/>
  <c r="BK155" i="7"/>
  <c r="N155" i="7" s="1"/>
  <c r="N92" i="7" s="1"/>
  <c r="N156" i="7"/>
  <c r="N93" i="7" s="1"/>
  <c r="H38" i="8"/>
  <c r="BD98" i="1" s="1"/>
  <c r="W126" i="8"/>
  <c r="W125" i="8" s="1"/>
  <c r="AU98" i="1" s="1"/>
  <c r="W125" i="9"/>
  <c r="W124" i="9" s="1"/>
  <c r="AU99" i="1" s="1"/>
  <c r="H37" i="6"/>
  <c r="BD95" i="1" s="1"/>
  <c r="AA139" i="6"/>
  <c r="AA920" i="6"/>
  <c r="BK1009" i="6"/>
  <c r="H37" i="8"/>
  <c r="BC98" i="1" s="1"/>
  <c r="BK138" i="8"/>
  <c r="N138" i="8" s="1"/>
  <c r="N96" i="8" s="1"/>
  <c r="Y125" i="9"/>
  <c r="Y124" i="9" s="1"/>
  <c r="M85" i="9"/>
  <c r="M84" i="7"/>
  <c r="M86" i="8"/>
  <c r="M83" i="9"/>
  <c r="H35" i="9"/>
  <c r="BA99" i="1" s="1"/>
  <c r="N1017" i="6"/>
  <c r="BE1017" i="6" s="1"/>
  <c r="F85" i="8"/>
  <c r="F86" i="9"/>
  <c r="M85" i="8"/>
  <c r="M86" i="9"/>
  <c r="BC88" i="1" l="1"/>
  <c r="AY88" i="1" s="1"/>
  <c r="BK788" i="2"/>
  <c r="N788" i="2" s="1"/>
  <c r="N103" i="2" s="1"/>
  <c r="Y137" i="2"/>
  <c r="W137" i="2"/>
  <c r="W136" i="2" s="1"/>
  <c r="AU89" i="1" s="1"/>
  <c r="AA137" i="2"/>
  <c r="AA136" i="2" s="1"/>
  <c r="AU90" i="1"/>
  <c r="BD90" i="1"/>
  <c r="BD88" i="1" s="1"/>
  <c r="BA88" i="1"/>
  <c r="AW88" i="1" s="1"/>
  <c r="BA96" i="1"/>
  <c r="AW96" i="1" s="1"/>
  <c r="BC96" i="1"/>
  <c r="AY96" i="1" s="1"/>
  <c r="W125" i="7"/>
  <c r="AU97" i="1" s="1"/>
  <c r="AU96" i="1" s="1"/>
  <c r="AU94" i="1" s="1"/>
  <c r="AA125" i="7"/>
  <c r="N126" i="4"/>
  <c r="N91" i="4" s="1"/>
  <c r="BK125" i="4"/>
  <c r="N125" i="4" s="1"/>
  <c r="N90" i="4" s="1"/>
  <c r="AA138" i="6"/>
  <c r="N126" i="8"/>
  <c r="N91" i="8" s="1"/>
  <c r="BK125" i="8"/>
  <c r="N125" i="8" s="1"/>
  <c r="N90" i="8" s="1"/>
  <c r="BK125" i="7"/>
  <c r="N125" i="7" s="1"/>
  <c r="N89" i="7" s="1"/>
  <c r="Y139" i="6"/>
  <c r="Y138" i="6" s="1"/>
  <c r="Y136" i="2"/>
  <c r="N126" i="5"/>
  <c r="N92" i="5" s="1"/>
  <c r="BK125" i="5"/>
  <c r="N146" i="3"/>
  <c r="N93" i="3" s="1"/>
  <c r="BK145" i="3"/>
  <c r="N1000" i="6"/>
  <c r="N106" i="6" s="1"/>
  <c r="BK999" i="6"/>
  <c r="N999" i="6" s="1"/>
  <c r="N105" i="6" s="1"/>
  <c r="BD96" i="1"/>
  <c r="BD94" i="1" s="1"/>
  <c r="Y125" i="3"/>
  <c r="N125" i="9"/>
  <c r="N91" i="9" s="1"/>
  <c r="BK124" i="9"/>
  <c r="N124" i="9" s="1"/>
  <c r="N90" i="9" s="1"/>
  <c r="N140" i="6"/>
  <c r="N91" i="6" s="1"/>
  <c r="BK139" i="6"/>
  <c r="BB90" i="1"/>
  <c r="BK137" i="2"/>
  <c r="N1009" i="6"/>
  <c r="N108" i="6" s="1"/>
  <c r="BK1008" i="6"/>
  <c r="N1008" i="6" s="1"/>
  <c r="N107" i="6" s="1"/>
  <c r="BK920" i="6"/>
  <c r="N920" i="6" s="1"/>
  <c r="N101" i="6" s="1"/>
  <c r="AU88" i="1" l="1"/>
  <c r="AU87" i="1"/>
  <c r="BC94" i="1"/>
  <c r="BD87" i="1"/>
  <c r="W35" i="1" s="1"/>
  <c r="BA94" i="1"/>
  <c r="AX90" i="1"/>
  <c r="BB88" i="1"/>
  <c r="N104" i="4"/>
  <c r="BE104" i="4" s="1"/>
  <c r="N100" i="4"/>
  <c r="BE100" i="4" s="1"/>
  <c r="N99" i="4"/>
  <c r="N101" i="4"/>
  <c r="BE101" i="4" s="1"/>
  <c r="M29" i="4"/>
  <c r="N102" i="4"/>
  <c r="BE102" i="4" s="1"/>
  <c r="N103" i="4"/>
  <c r="BE103" i="4" s="1"/>
  <c r="AW94" i="1"/>
  <c r="BA87" i="1"/>
  <c r="N103" i="7"/>
  <c r="BE103" i="7" s="1"/>
  <c r="N104" i="7"/>
  <c r="BE104" i="7" s="1"/>
  <c r="N105" i="7"/>
  <c r="BE105" i="7" s="1"/>
  <c r="N101" i="7"/>
  <c r="BE101" i="7" s="1"/>
  <c r="N100" i="7"/>
  <c r="N102" i="7"/>
  <c r="BE102" i="7" s="1"/>
  <c r="M28" i="7"/>
  <c r="BK138" i="6"/>
  <c r="N138" i="6" s="1"/>
  <c r="N89" i="6" s="1"/>
  <c r="N139" i="6"/>
  <c r="N90" i="6" s="1"/>
  <c r="N145" i="3"/>
  <c r="N92" i="3" s="1"/>
  <c r="BK125" i="3"/>
  <c r="N125" i="3" s="1"/>
  <c r="N89" i="3" s="1"/>
  <c r="N125" i="5"/>
  <c r="N91" i="5" s="1"/>
  <c r="BK124" i="5"/>
  <c r="N124" i="5" s="1"/>
  <c r="N90" i="5" s="1"/>
  <c r="N137" i="2"/>
  <c r="N90" i="2" s="1"/>
  <c r="BK136" i="2"/>
  <c r="N100" i="9"/>
  <c r="BE100" i="9" s="1"/>
  <c r="M29" i="9"/>
  <c r="N101" i="9"/>
  <c r="BE101" i="9" s="1"/>
  <c r="N102" i="9"/>
  <c r="BE102" i="9" s="1"/>
  <c r="N103" i="9"/>
  <c r="BE103" i="9" s="1"/>
  <c r="N99" i="9"/>
  <c r="BE99" i="9" s="1"/>
  <c r="N98" i="9"/>
  <c r="AY94" i="1"/>
  <c r="BC87" i="1"/>
  <c r="N103" i="8"/>
  <c r="BE103" i="8" s="1"/>
  <c r="N104" i="8"/>
  <c r="BE104" i="8" s="1"/>
  <c r="N100" i="8"/>
  <c r="BE100" i="8" s="1"/>
  <c r="N99" i="8"/>
  <c r="N101" i="8"/>
  <c r="BE101" i="8" s="1"/>
  <c r="M29" i="8"/>
  <c r="N102" i="8"/>
  <c r="BE102" i="8" s="1"/>
  <c r="N136" i="2" l="1"/>
  <c r="N89" i="2" s="1"/>
  <c r="AY87" i="1"/>
  <c r="W34" i="1"/>
  <c r="N118" i="6"/>
  <c r="BE118" i="6" s="1"/>
  <c r="N114" i="6"/>
  <c r="BE114" i="6" s="1"/>
  <c r="N113" i="6"/>
  <c r="N116" i="6"/>
  <c r="BE116" i="6" s="1"/>
  <c r="N117" i="6"/>
  <c r="BE117" i="6" s="1"/>
  <c r="M28" i="6"/>
  <c r="N115" i="6"/>
  <c r="BE115" i="6" s="1"/>
  <c r="N98" i="4"/>
  <c r="BE99" i="4"/>
  <c r="N103" i="3"/>
  <c r="BE103" i="3" s="1"/>
  <c r="N104" i="3"/>
  <c r="BE104" i="3" s="1"/>
  <c r="N105" i="3"/>
  <c r="BE105" i="3" s="1"/>
  <c r="N101" i="3"/>
  <c r="BE101" i="3" s="1"/>
  <c r="N100" i="3"/>
  <c r="M28" i="3"/>
  <c r="N102" i="3"/>
  <c r="BE102" i="3" s="1"/>
  <c r="N97" i="9"/>
  <c r="BE98" i="9"/>
  <c r="W32" i="1"/>
  <c r="AW87" i="1"/>
  <c r="AK32" i="1" s="1"/>
  <c r="N98" i="8"/>
  <c r="BE99" i="8"/>
  <c r="N103" i="5"/>
  <c r="BE103" i="5" s="1"/>
  <c r="N99" i="5"/>
  <c r="BE99" i="5" s="1"/>
  <c r="N98" i="5"/>
  <c r="N100" i="5"/>
  <c r="BE100" i="5" s="1"/>
  <c r="M29" i="5"/>
  <c r="N101" i="5"/>
  <c r="BE101" i="5" s="1"/>
  <c r="N102" i="5"/>
  <c r="BE102" i="5" s="1"/>
  <c r="AX88" i="1"/>
  <c r="BB87" i="1"/>
  <c r="BE100" i="7"/>
  <c r="N99" i="7"/>
  <c r="N112" i="2" l="1"/>
  <c r="BE112" i="2" s="1"/>
  <c r="N111" i="2"/>
  <c r="N113" i="2"/>
  <c r="BE113" i="2" s="1"/>
  <c r="M28" i="2"/>
  <c r="N115" i="2"/>
  <c r="BE115" i="2" s="1"/>
  <c r="N114" i="2"/>
  <c r="BE114" i="2" s="1"/>
  <c r="N116" i="2"/>
  <c r="BE116" i="2" s="1"/>
  <c r="M34" i="4"/>
  <c r="AV92" i="1" s="1"/>
  <c r="AT92" i="1" s="1"/>
  <c r="H34" i="4"/>
  <c r="AZ92" i="1" s="1"/>
  <c r="M30" i="9"/>
  <c r="L105" i="9"/>
  <c r="H34" i="8"/>
  <c r="AZ98" i="1" s="1"/>
  <c r="M34" i="8"/>
  <c r="AV98" i="1" s="1"/>
  <c r="AT98" i="1" s="1"/>
  <c r="M30" i="4"/>
  <c r="L106" i="4"/>
  <c r="M30" i="8"/>
  <c r="L106" i="8"/>
  <c r="BE111" i="2"/>
  <c r="M34" i="9"/>
  <c r="AV99" i="1" s="1"/>
  <c r="AT99" i="1" s="1"/>
  <c r="H34" i="9"/>
  <c r="AZ99" i="1" s="1"/>
  <c r="N112" i="6"/>
  <c r="BE113" i="6"/>
  <c r="BE100" i="3"/>
  <c r="N99" i="3"/>
  <c r="AX87" i="1"/>
  <c r="W33" i="1"/>
  <c r="M29" i="7"/>
  <c r="L107" i="7"/>
  <c r="M33" i="7"/>
  <c r="AV97" i="1" s="1"/>
  <c r="AT97" i="1" s="1"/>
  <c r="H33" i="7"/>
  <c r="AZ97" i="1" s="1"/>
  <c r="AZ96" i="1" s="1"/>
  <c r="AV96" i="1" s="1"/>
  <c r="AT96" i="1" s="1"/>
  <c r="N97" i="5"/>
  <c r="BE98" i="5"/>
  <c r="N110" i="2" l="1"/>
  <c r="M29" i="2" s="1"/>
  <c r="AS97" i="1"/>
  <c r="M31" i="7"/>
  <c r="AS92" i="1"/>
  <c r="M32" i="4"/>
  <c r="M29" i="6"/>
  <c r="L120" i="6"/>
  <c r="M34" i="5"/>
  <c r="AV93" i="1" s="1"/>
  <c r="AT93" i="1" s="1"/>
  <c r="H34" i="5"/>
  <c r="AZ93" i="1" s="1"/>
  <c r="M30" i="5"/>
  <c r="L105" i="5"/>
  <c r="M29" i="3"/>
  <c r="L107" i="3"/>
  <c r="H33" i="2"/>
  <c r="AZ89" i="1" s="1"/>
  <c r="M33" i="2"/>
  <c r="AV89" i="1" s="1"/>
  <c r="AT89" i="1" s="1"/>
  <c r="M33" i="3"/>
  <c r="AV91" i="1" s="1"/>
  <c r="AT91" i="1" s="1"/>
  <c r="H33" i="3"/>
  <c r="AZ91" i="1" s="1"/>
  <c r="AZ90" i="1" s="1"/>
  <c r="AV90" i="1" s="1"/>
  <c r="AT90" i="1" s="1"/>
  <c r="L118" i="2"/>
  <c r="M33" i="6"/>
  <c r="AV95" i="1" s="1"/>
  <c r="AT95" i="1" s="1"/>
  <c r="H33" i="6"/>
  <c r="AZ95" i="1" s="1"/>
  <c r="AZ94" i="1" s="1"/>
  <c r="AV94" i="1" s="1"/>
  <c r="AT94" i="1" s="1"/>
  <c r="AS99" i="1"/>
  <c r="M32" i="9"/>
  <c r="AS98" i="1"/>
  <c r="M32" i="8"/>
  <c r="AZ88" i="1" l="1"/>
  <c r="AZ87" i="1" s="1"/>
  <c r="AG99" i="1"/>
  <c r="AN99" i="1" s="1"/>
  <c r="L40" i="9"/>
  <c r="AS95" i="1"/>
  <c r="M31" i="6"/>
  <c r="AG98" i="1"/>
  <c r="AN98" i="1" s="1"/>
  <c r="L40" i="8"/>
  <c r="AG92" i="1"/>
  <c r="AN92" i="1" s="1"/>
  <c r="L40" i="4"/>
  <c r="AS91" i="1"/>
  <c r="M31" i="3"/>
  <c r="AG97" i="1"/>
  <c r="L39" i="7"/>
  <c r="AS89" i="1"/>
  <c r="M31" i="2"/>
  <c r="AS93" i="1"/>
  <c r="M32" i="5"/>
  <c r="AS96" i="1"/>
  <c r="AS90" i="1" l="1"/>
  <c r="AS88" i="1" s="1"/>
  <c r="AV88" i="1"/>
  <c r="AT88" i="1" s="1"/>
  <c r="AG91" i="1"/>
  <c r="L39" i="3"/>
  <c r="L39" i="6"/>
  <c r="AG95" i="1"/>
  <c r="AS94" i="1"/>
  <c r="AG89" i="1"/>
  <c r="L39" i="2"/>
  <c r="AG96" i="1"/>
  <c r="AN96" i="1" s="1"/>
  <c r="AN97" i="1"/>
  <c r="L40" i="5"/>
  <c r="AG93" i="1"/>
  <c r="AN93" i="1" s="1"/>
  <c r="AV87" i="1"/>
  <c r="AS87" i="1" l="1"/>
  <c r="AN95" i="1"/>
  <c r="AG94" i="1"/>
  <c r="AN94" i="1" s="1"/>
  <c r="AN89" i="1"/>
  <c r="AG90" i="1"/>
  <c r="AN90" i="1" s="1"/>
  <c r="AN91" i="1"/>
  <c r="AT87" i="1"/>
  <c r="AG88" i="1" l="1"/>
  <c r="AN88" i="1" l="1"/>
  <c r="AG87" i="1"/>
  <c r="AG102" i="1" l="1"/>
  <c r="AG105" i="1"/>
  <c r="AG103" i="1"/>
  <c r="AG104" i="1"/>
  <c r="AN87" i="1"/>
  <c r="AK26" i="1"/>
  <c r="CD104" i="1" l="1"/>
  <c r="AV104" i="1"/>
  <c r="BY104" i="1" s="1"/>
  <c r="CD103" i="1"/>
  <c r="AV103" i="1"/>
  <c r="BY103" i="1" s="1"/>
  <c r="CD105" i="1"/>
  <c r="AV105" i="1"/>
  <c r="BY105" i="1" s="1"/>
  <c r="AV102" i="1"/>
  <c r="BY102" i="1" s="1"/>
  <c r="CD102" i="1"/>
  <c r="W31" i="1" s="1"/>
  <c r="AG101" i="1"/>
  <c r="AN103" i="1" l="1"/>
  <c r="AN102" i="1"/>
  <c r="AN104" i="1"/>
  <c r="AN105" i="1"/>
  <c r="AK27" i="1"/>
  <c r="AK29" i="1" s="1"/>
  <c r="AG107" i="1"/>
  <c r="AK31" i="1"/>
  <c r="AN101" i="1" l="1"/>
  <c r="AK37" i="1"/>
  <c r="AN107" i="1"/>
</calcChain>
</file>

<file path=xl/sharedStrings.xml><?xml version="1.0" encoding="utf-8"?>
<sst xmlns="http://schemas.openxmlformats.org/spreadsheetml/2006/main" count="18293" uniqueCount="1832">
  <si>
    <t>2012</t>
  </si>
  <si>
    <t>List obsahuje:</t>
  </si>
  <si>
    <t>1) Souhrnný list stavby</t>
  </si>
  <si>
    <t>2) Rekapitulace objektů</t>
  </si>
  <si>
    <t>2.0</t>
  </si>
  <si>
    <t/>
  </si>
  <si>
    <t>False</t>
  </si>
  <si>
    <t>optimalizováno pro tisk sestav ve formátu A4 - na výšku</t>
  </si>
  <si>
    <t>&gt;&gt;  skryté sloupce  &lt;&lt;</t>
  </si>
  <si>
    <t>0,01</t>
  </si>
  <si>
    <t>20</t>
  </si>
  <si>
    <t>14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</si>
  <si>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</si>
  <si>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</si>
  <si>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</si>
  <si>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</si>
  <si>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</si>
  <si>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17P095_OPRAVA (1)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</si>
  <si>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</si>
  <si>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</si>
  <si>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Pce, A016 - Rekonstrukce sekundárních rozvodů</t>
  </si>
  <si>
    <t>JKSO:</t>
  </si>
  <si>
    <t>CC-CZ:</t>
  </si>
  <si>
    <t>Místo:</t>
  </si>
  <si>
    <t>Pardubice</t>
  </si>
  <si>
    <t>Datum:</t>
  </si>
  <si>
    <t>24. 8. 2017</t>
  </si>
  <si>
    <t>Objednatel:</t>
  </si>
  <si>
    <t>IČ:</t>
  </si>
  <si>
    <t>Elektrárny Opatovice, a.s.</t>
  </si>
  <si>
    <t>DIČ:</t>
  </si>
  <si>
    <t>Zhotovitel:</t>
  </si>
  <si>
    <t>Vyplň údaj</t>
  </si>
  <si>
    <t>Projektant:</t>
  </si>
  <si>
    <t>EVČ s.r.o.</t>
  </si>
  <si>
    <t>1</t>
  </si>
  <si>
    <t>Zpracovatel:</t>
  </si>
  <si>
    <t xml:space="preserve"> 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</si>
  <si>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</si>
  <si>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</si>
  <si>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</si>
  <si>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</si>
  <si>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</si>
  <si>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</si>
  <si>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</si>
  <si>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</si>
  <si>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</si>
  <si>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</si>
  <si>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</si>
  <si>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</si>
  <si>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</si>
  <si>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</si>
  <si>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</si>
  <si>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</si>
  <si>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</si>
  <si>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</si>
  <si>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</si>
  <si>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</si>
  <si>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</si>
  <si>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</si>
  <si>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</si>
  <si>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</si>
  <si>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</si>
  <si>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</si>
  <si>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</si>
  <si>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</si>
  <si>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</si>
  <si>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</si>
  <si>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</si>
  <si>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</si>
  <si>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</si>
  <si>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</si>
  <si>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</si>
  <si>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</si>
  <si>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</si>
  <si>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</si>
  <si>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</si>
  <si>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</si>
  <si>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</si>
  <si>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</si>
  <si>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</si>
  <si>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{9c8b5c93-ebad-4f59-a8d8-94f44948aeee}</t>
  </si>
  <si>
    <t>{00000000-0000-0000-0000-000000000000}</t>
  </si>
  <si>
    <t>SO01a</t>
  </si>
  <si>
    <t>REKO TEPLOVODU - I. ETAPA</t>
  </si>
  <si>
    <t>{ff04b41d-c715-4987-b205-abc56b48034b}</t>
  </si>
  <si>
    <t>/</t>
  </si>
  <si>
    <t>ST</t>
  </si>
  <si>
    <t>Stavební - I. ETAPA</t>
  </si>
  <si>
    <t>2</t>
  </si>
  <si>
    <t>{80dd2c2b-ac0b-4157-9c40-b8542e3d6ad7}</t>
  </si>
  <si>
    <t>STR</t>
  </si>
  <si>
    <t>Strojní - I. ETAPA</t>
  </si>
  <si>
    <t>{561dcfce-ad16-48dd-a336-93b97bb2855b}</t>
  </si>
  <si>
    <t>3</t>
  </si>
  <si>
    <t>###NOINSERT###</t>
  </si>
  <si>
    <t>MaR</t>
  </si>
  <si>
    <t>Alarm systém - I. ETAPA</t>
  </si>
  <si>
    <t>{e18f1f14-9b73-4bef-bf88-8dfd87af5a8f}</t>
  </si>
  <si>
    <t>DEMONTÁŽE - I. ETAPA</t>
  </si>
  <si>
    <t>{09303455-1795-4ffd-b6a7-d60c7bf2d1b3}</t>
  </si>
  <si>
    <t>SO02a</t>
  </si>
  <si>
    <t>REKO TEPLOVODU - II. ETAPA</t>
  </si>
  <si>
    <t>{1bae3ce5-96b0-4b91-a97b-c36f0eeb0003}</t>
  </si>
  <si>
    <t>Stavební - II. ETAPA</t>
  </si>
  <si>
    <t>{99d9b901-8ad9-4fae-ad18-eb36f958154c}</t>
  </si>
  <si>
    <t>Strojní - II. ETAPA</t>
  </si>
  <si>
    <t>{7182c684-266a-404a-8de4-b2c3e7cdf2b7}</t>
  </si>
  <si>
    <t>Alarm systém - II. ETAPA</t>
  </si>
  <si>
    <t>{ce801b1b-33e1-4182-bc89-0ffd9dda4481}</t>
  </si>
  <si>
    <t>DEMONTÁŽE - II. ETAPA</t>
  </si>
  <si>
    <t>{83ef8be8-66e2-401e-9231-182e10cd1199}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</si>
  <si>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</si>
  <si>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</si>
  <si>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</si>
  <si>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</si>
  <si>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</si>
  <si>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</si>
  <si>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</si>
  <si>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</si>
  <si>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</si>
  <si>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</si>
  <si>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</si>
  <si>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</si>
  <si>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</si>
  <si>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</si>
  <si>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KRYCÍ LIST ROZPOČTU</t>
  </si>
  <si>
    <t>Objekt:</t>
  </si>
  <si>
    <t>SO01a - REKO TEPLOVODU - I. ETAPA</t>
  </si>
  <si>
    <t>Část:</t>
  </si>
  <si>
    <t>ST - Stavební - I. ETAPA</t>
  </si>
  <si>
    <t>Náklady z rozpočtu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</si>
  <si>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</si>
  <si>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</si>
  <si>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</si>
  <si>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</si>
  <si>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</si>
  <si>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</si>
  <si>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</si>
  <si>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</si>
  <si>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</si>
  <si>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</si>
  <si>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</si>
  <si>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</si>
  <si>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8 - Trubní vedení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</si>
  <si>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</si>
  <si>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</si>
  <si>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</si>
  <si>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</si>
  <si>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</si>
  <si>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>Ostatní - Ostatní</t>
  </si>
  <si>
    <t xml:space="preserve">    ost_6 - ZOV</t>
  </si>
  <si>
    <t>VRN - Vedlejší rozpočtové nákldy</t>
  </si>
  <si>
    <t xml:space="preserve">    2O - Ostatní náklady</t>
  </si>
  <si>
    <t xml:space="preserve">    ON_Z - ZAŘÍZENÍ STAVENIŠTĚ</t>
  </si>
  <si>
    <t>VP -   Vícepráce</t>
  </si>
  <si>
    <t>2) Ostatní náklady</t>
  </si>
  <si>
    <t>Zařízení staveniště</t>
  </si>
  <si>
    <t>VRN</t>
  </si>
  <si>
    <t>Mimostav. Doprava</t>
  </si>
  <si>
    <t>Územní vlivy</t>
  </si>
  <si>
    <t>Provozní vlivy</t>
  </si>
  <si>
    <t>Ostatní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</si>
  <si>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</si>
  <si>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</si>
  <si>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</si>
  <si>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</si>
  <si>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</si>
  <si>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</si>
  <si>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</si>
  <si>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</si>
  <si>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</si>
  <si>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</si>
  <si>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</si>
  <si>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</si>
  <si>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</si>
  <si>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</si>
  <si>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</si>
  <si>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</si>
  <si>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</si>
  <si>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</si>
  <si>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10991R</t>
  </si>
  <si>
    <t>Vytýčení a předání všech inženýrských sítí</t>
  </si>
  <si>
    <t>kus</t>
  </si>
  <si>
    <t>4</t>
  </si>
  <si>
    <t>Situace výkopy - I.etapa</t>
  </si>
  <si>
    <t>VV</t>
  </si>
  <si>
    <t>True</t>
  </si>
  <si>
    <t>Součet</t>
  </si>
  <si>
    <t>111201101</t>
  </si>
  <si>
    <t>Odstranění křovin a stromů průměru kmene do 100 mm i s kořeny z celkové plochy do 1000 m2</t>
  </si>
  <si>
    <t>m2</t>
  </si>
  <si>
    <t>"I"35,5*3,1</t>
  </si>
  <si>
    <t>"K"2*2+1*0,5+1*1+1*0,6</t>
  </si>
  <si>
    <t>"M"3,14*1,5*1,5</t>
  </si>
  <si>
    <t>"O"3,14*1*1</t>
  </si>
  <si>
    <t>"P"3,14*1*1+3,14*0,5*0,5</t>
  </si>
  <si>
    <t>"T"1*1</t>
  </si>
  <si>
    <t>"U"2*3,14*1*1</t>
  </si>
  <si>
    <t>112101101</t>
  </si>
  <si>
    <t>Kácení stromů listnatých D kmene do 300 mm</t>
  </si>
  <si>
    <t>6</t>
  </si>
  <si>
    <t>Situace výkopy - I.etapa,TZ,Detail vstupu do objektu</t>
  </si>
  <si>
    <t>"K"1</t>
  </si>
  <si>
    <t>"N"1</t>
  </si>
  <si>
    <t>112101102</t>
  </si>
  <si>
    <t>Kácení stromů listnatých D kmene do 500 mm</t>
  </si>
  <si>
    <t>8</t>
  </si>
  <si>
    <t>"K"2</t>
  </si>
  <si>
    <t>"U"3</t>
  </si>
  <si>
    <t>5</t>
  </si>
  <si>
    <t>112101121</t>
  </si>
  <si>
    <t>Kácení stromů jehličnatých D kmene do 300 mm</t>
  </si>
  <si>
    <t>10</t>
  </si>
  <si>
    <t>"K"1+1</t>
  </si>
  <si>
    <t>"Q"2</t>
  </si>
  <si>
    <t>112101122</t>
  </si>
  <si>
    <t>Kácení stromů jehličnatých D kmene do 500 mm</t>
  </si>
  <si>
    <t>12</t>
  </si>
  <si>
    <t>7</t>
  </si>
  <si>
    <t>112201101</t>
  </si>
  <si>
    <t>Odstranění pařezů D do 300 mm</t>
  </si>
  <si>
    <t>"K"1+1+1</t>
  </si>
  <si>
    <t>112201102</t>
  </si>
  <si>
    <t>Odstranění pařezů D do 500 mm</t>
  </si>
  <si>
    <t>16</t>
  </si>
  <si>
    <t>"K"1+1+2</t>
  </si>
  <si>
    <t>9</t>
  </si>
  <si>
    <t>113105113</t>
  </si>
  <si>
    <t>Rozebrání dlažeb z lomového kamene kladených na MC vyspárované MC</t>
  </si>
  <si>
    <t>18</t>
  </si>
  <si>
    <t>52*0,3</t>
  </si>
  <si>
    <t>113106021</t>
  </si>
  <si>
    <t>Rozebrání dlažeb při překopech komunikací pro pěší z betonových dlaždic plochy do 15 m2</t>
  </si>
  <si>
    <t>"L"0,5*1,9</t>
  </si>
  <si>
    <t>"O"0,5*1,9</t>
  </si>
  <si>
    <t>"P"0,5*1,9</t>
  </si>
  <si>
    <t>"R"0,5*1,9</t>
  </si>
  <si>
    <t>"T"0,5*1,9</t>
  </si>
  <si>
    <t>"U"0,5*1,9</t>
  </si>
  <si>
    <t>11</t>
  </si>
  <si>
    <t>113106123</t>
  </si>
  <si>
    <t>Rozebrání dlažeb komunikací pro pěší ze zámkových dlaždic</t>
  </si>
  <si>
    <t>22</t>
  </si>
  <si>
    <t xml:space="preserve">Situace výkopy - I.etapa,Vzorové příčné řezy </t>
  </si>
  <si>
    <t>"I"2*2,7</t>
  </si>
  <si>
    <t>"K"3*2,7</t>
  </si>
  <si>
    <t>"Q"2*1,9+38*1,9</t>
  </si>
  <si>
    <t>"R"3,5*1,9</t>
  </si>
  <si>
    <t>"U"11*1,9</t>
  </si>
  <si>
    <t>113107012</t>
  </si>
  <si>
    <t>Odstranění podkladu plochy do 15 m2 z kameniva těženého tl 200 mm při překopech inž sítí</t>
  </si>
  <si>
    <t>24</t>
  </si>
  <si>
    <t>"I"8*2,1+2*2,7*2</t>
  </si>
  <si>
    <t>13</t>
  </si>
  <si>
    <t>113107112</t>
  </si>
  <si>
    <t>Odstranění podkladu pl do 50 m2 z kameniva těženého tl 200 mm</t>
  </si>
  <si>
    <t>26</t>
  </si>
  <si>
    <t>"I"8*2,1</t>
  </si>
  <si>
    <t>113107170</t>
  </si>
  <si>
    <t>Odstranění podkladu pl přes 50 m2 do 200 m2 z betonu prostého tl 100 mm</t>
  </si>
  <si>
    <t>28</t>
  </si>
  <si>
    <t>132,9</t>
  </si>
  <si>
    <t>15</t>
  </si>
  <si>
    <t>113107181</t>
  </si>
  <si>
    <t>Odstranění podkladu pl přes 50 do 200 m2 živičných tl 50 mm</t>
  </si>
  <si>
    <t>30</t>
  </si>
  <si>
    <t>"L"3*1,9</t>
  </si>
  <si>
    <t>"N"53*2,4</t>
  </si>
  <si>
    <t>113107244</t>
  </si>
  <si>
    <t>Odstranění podkladu pl přes 200 m2 živičných tl 200 mm</t>
  </si>
  <si>
    <t>32</t>
  </si>
  <si>
    <t>"I"8*2,6</t>
  </si>
  <si>
    <t>"N"36*2,7</t>
  </si>
  <si>
    <t>"Q"4,5*2,2</t>
  </si>
  <si>
    <t>"R"31*2,2</t>
  </si>
  <si>
    <t>"S"3,5*2,2</t>
  </si>
  <si>
    <t>"T"66*2,2</t>
  </si>
  <si>
    <t>17</t>
  </si>
  <si>
    <t>113151111</t>
  </si>
  <si>
    <t>Rozebrání zpevněných ploch ze silničních dílců</t>
  </si>
  <si>
    <t>34</t>
  </si>
  <si>
    <t>"P"3*2</t>
  </si>
  <si>
    <t>113201112</t>
  </si>
  <si>
    <t>Vytrhání obrub silničních ležatých</t>
  </si>
  <si>
    <t>m</t>
  </si>
  <si>
    <t>36</t>
  </si>
  <si>
    <t>"I"5</t>
  </si>
  <si>
    <t>"N"27</t>
  </si>
  <si>
    <t>"Q"12</t>
  </si>
  <si>
    <t>"R"19</t>
  </si>
  <si>
    <t>"T"2</t>
  </si>
  <si>
    <t>"U"10</t>
  </si>
  <si>
    <t>19</t>
  </si>
  <si>
    <t>121101101</t>
  </si>
  <si>
    <t>Sejmutí ornice s přemístěním na vzdálenost do 50 m</t>
  </si>
  <si>
    <t>m3</t>
  </si>
  <si>
    <t>38</t>
  </si>
  <si>
    <t>Situace výkopy - I.etapa,TZ</t>
  </si>
  <si>
    <t>"H"16,5*3,1*0,2</t>
  </si>
  <si>
    <t>"I"23*3,1*0,2+35,5*3,1*0,2</t>
  </si>
  <si>
    <t>"J"4*2,6*0,2</t>
  </si>
  <si>
    <t>"K"67*3,1*0,2</t>
  </si>
  <si>
    <t>"L"4,5*2,1*0,2</t>
  </si>
  <si>
    <t>"M"43*3,1*0,2</t>
  </si>
  <si>
    <t>"N"2*3,1*0,2</t>
  </si>
  <si>
    <t>"O"5*2,6*0,2</t>
  </si>
  <si>
    <t>"P"8,5*2,6*0,2</t>
  </si>
  <si>
    <t>"Q"28,5*2,6*0,2</t>
  </si>
  <si>
    <t>"R"3,5*2,6*0,2</t>
  </si>
  <si>
    <t>"T"3*2,6*0,2</t>
  </si>
  <si>
    <t>"U"50,5*2,6*0,2</t>
  </si>
  <si>
    <t>125703302R</t>
  </si>
  <si>
    <t>Čištění kanálů naplaveniny tl do 250 mm dno zpevněné</t>
  </si>
  <si>
    <t>40</t>
  </si>
  <si>
    <t>"H"16,5*1,5*0,1</t>
  </si>
  <si>
    <t>"I"68,5*1,5*0,1</t>
  </si>
  <si>
    <t>"J"4*0,8*0,1</t>
  </si>
  <si>
    <t>"K"70*1,3*0,1</t>
  </si>
  <si>
    <t>"L"8*1*0,1</t>
  </si>
  <si>
    <t>"M"43*1,3*0,1</t>
  </si>
  <si>
    <t>"N"91*1,3*0,1</t>
  </si>
  <si>
    <t>"O"5,5*0,8*0,1</t>
  </si>
  <si>
    <t>"P"12,5*0,8*0,1</t>
  </si>
  <si>
    <t>"Q"73*0,8*0,1</t>
  </si>
  <si>
    <t>"R"36*0,8*0,1</t>
  </si>
  <si>
    <t>"S"7*0,8*0,1</t>
  </si>
  <si>
    <t>"T"69,5*0,8*0,1</t>
  </si>
  <si>
    <t>"U"62*0,8*0,1</t>
  </si>
  <si>
    <t>21</t>
  </si>
  <si>
    <t>131201203</t>
  </si>
  <si>
    <t>Hloubení jam zapažených v hornině tř. 3 objemu do 5000 m3</t>
  </si>
  <si>
    <t>42</t>
  </si>
  <si>
    <t>"A"11*1,6*1,6*1,6</t>
  </si>
  <si>
    <t>Detail rušených šachet</t>
  </si>
  <si>
    <t>"C"7*7*1</t>
  </si>
  <si>
    <t>"H"16,5*2,1*1,6</t>
  </si>
  <si>
    <t>"I"23*2,1*1,6+8*2,1*1,2+35,5*2,1*1,6+2*2,1*1,2</t>
  </si>
  <si>
    <t>"J"4*1,6*1,6</t>
  </si>
  <si>
    <t>"K"67*2,1*1,6+3*2,1*1,7</t>
  </si>
  <si>
    <t>"L"4,5*1,6*1,6+3*1,6*1,65</t>
  </si>
  <si>
    <t>"M"43*2,1*1,6</t>
  </si>
  <si>
    <t>"N"36*2,1*1,6+53*2,1*1,75+2*2,1*1,6</t>
  </si>
  <si>
    <t>"O"5,5*1,6*1,6</t>
  </si>
  <si>
    <t>"P"8,5*1,6*1,6+3*1,6*1,6+1*1,6*1,7</t>
  </si>
  <si>
    <t>"Q"28,5*1,6*1,6+40*1,6*1,7+4,5*1,6*1,6</t>
  </si>
  <si>
    <t>"R"31*1,6*1,6+3,5*1,6*1,6+0,5*1,6*1,7</t>
  </si>
  <si>
    <t>"S"3,5*1,6*1,6+3,5*1,6*1,7</t>
  </si>
  <si>
    <t>"T"3*1,6*1,6+66*1,6*1,6+0,5*1,6*1,7</t>
  </si>
  <si>
    <t>"U"50,5*1,6*1,6+11,5*1,6*1,7</t>
  </si>
  <si>
    <t>131201209</t>
  </si>
  <si>
    <t>Příplatek za lepivost u hloubení jam zapažených v hornině tř. 3</t>
  </si>
  <si>
    <t>44</t>
  </si>
  <si>
    <t>1789,941/2</t>
  </si>
  <si>
    <t>23</t>
  </si>
  <si>
    <t>151201201</t>
  </si>
  <si>
    <t>Zřízení zátažného pažení stěn výkopu hl do 4 m</t>
  </si>
  <si>
    <t>46</t>
  </si>
  <si>
    <t>"A"2*1,6*1,6*11</t>
  </si>
  <si>
    <t>"H"2*16,5*1,8</t>
  </si>
  <si>
    <t>"I"68,5*2*1,8</t>
  </si>
  <si>
    <t>"J"4*2*1,8</t>
  </si>
  <si>
    <t>"K"70*2*1,8</t>
  </si>
  <si>
    <t>"L"8*2*1,8</t>
  </si>
  <si>
    <t>"M"43*2*1,8</t>
  </si>
  <si>
    <t>"N"91*2*1,8</t>
  </si>
  <si>
    <t>"O"5,5*2*1,8</t>
  </si>
  <si>
    <t>"P"12,5*2*1,8</t>
  </si>
  <si>
    <t>"Q"73*2*1,8</t>
  </si>
  <si>
    <t>"R"35*2*1,8</t>
  </si>
  <si>
    <t>"S"7*2*1,8</t>
  </si>
  <si>
    <t>"T"69,5*2*1,8</t>
  </si>
  <si>
    <t>"U"62*2*1,8</t>
  </si>
  <si>
    <t>151201211</t>
  </si>
  <si>
    <t>Odstranění pažení stěn zátažného hl do 4 m</t>
  </si>
  <si>
    <t>48</t>
  </si>
  <si>
    <t>2092,12</t>
  </si>
  <si>
    <t>25</t>
  </si>
  <si>
    <t>162201465</t>
  </si>
  <si>
    <t>Vodorovné přemístění kmenů stromů listnatých do 3 km D kmene do 300 mm</t>
  </si>
  <si>
    <t>50</t>
  </si>
  <si>
    <t>162301401</t>
  </si>
  <si>
    <t>Vodorovné přemístění větví stromů listnatých do 5 km D kmene do 300 mm</t>
  </si>
  <si>
    <t>52</t>
  </si>
  <si>
    <t>"K"10+10</t>
  </si>
  <si>
    <t>"N"10</t>
  </si>
  <si>
    <t>27</t>
  </si>
  <si>
    <t>162301402</t>
  </si>
  <si>
    <t>Vodorovné přemístění větví stromů listnatých do 5 km D kmene do 500 mm</t>
  </si>
  <si>
    <t>54</t>
  </si>
  <si>
    <t>"K"20*2</t>
  </si>
  <si>
    <t>"U"20*3</t>
  </si>
  <si>
    <t>162301405</t>
  </si>
  <si>
    <t>Vodorovné přemístění větví stromů jehličnatých do 5 km D kmene do 300 mm</t>
  </si>
  <si>
    <t>56</t>
  </si>
  <si>
    <t>"Q"2*10</t>
  </si>
  <si>
    <t>29</t>
  </si>
  <si>
    <t>162301406</t>
  </si>
  <si>
    <t>Vodorovné přemístění větví stromů jehličnatých do 5 km D kmene do 500 mm</t>
  </si>
  <si>
    <t>58</t>
  </si>
  <si>
    <t>"K"20+20</t>
  </si>
  <si>
    <t>162301415</t>
  </si>
  <si>
    <t>Vodorovné přemístění kmenů stromů jehličnatých do 5 km D kmene do 300 mm</t>
  </si>
  <si>
    <t>60</t>
  </si>
  <si>
    <t>31</t>
  </si>
  <si>
    <t>162301416</t>
  </si>
  <si>
    <t>Vodorovné přemístění kmenů stromů jehličnatých do 5 km D kmene do 500 mm</t>
  </si>
  <si>
    <t>62</t>
  </si>
  <si>
    <t>162301501</t>
  </si>
  <si>
    <t>Vodorovné přemístění křovin do 5 km D kmene do 100 mm</t>
  </si>
  <si>
    <t>64</t>
  </si>
  <si>
    <t>131,28</t>
  </si>
  <si>
    <t>33</t>
  </si>
  <si>
    <t>162301901</t>
  </si>
  <si>
    <t>Příplatek k vodorovnému přemístění větví stromů listnatých D kmene do 300 mm ZKD 5 km</t>
  </si>
  <si>
    <t>66</t>
  </si>
  <si>
    <t>20*3</t>
  </si>
  <si>
    <t>162301902</t>
  </si>
  <si>
    <t>Příplatek k vodorovnému přemístění větví stromů listnatých D kmene do 500 mm ZKD 5 km</t>
  </si>
  <si>
    <t>68</t>
  </si>
  <si>
    <t>100*3</t>
  </si>
  <si>
    <t>35</t>
  </si>
  <si>
    <t>162301906</t>
  </si>
  <si>
    <t>Příplatek k vodorovnému přemístění větví stromů jehličnatých D kmene do 500 mm ZKD 5 km</t>
  </si>
  <si>
    <t>70</t>
  </si>
  <si>
    <t>40*3</t>
  </si>
  <si>
    <t>162301911</t>
  </si>
  <si>
    <t>Příplatek k vodorovnému přemístění kmenů stromů listnatých D kmene do 300 mm ZKD 5 km</t>
  </si>
  <si>
    <t>72</t>
  </si>
  <si>
    <t>3*3</t>
  </si>
  <si>
    <t>37</t>
  </si>
  <si>
    <t>162701105</t>
  </si>
  <si>
    <t>Vodorovné přemístění do 10000 m výkopku/sypaniny z horniny tř. 1 až 4</t>
  </si>
  <si>
    <t>74</t>
  </si>
  <si>
    <t>"hloubení"1789,941</t>
  </si>
  <si>
    <t>"zásyp"-1395,591</t>
  </si>
  <si>
    <t>162701109</t>
  </si>
  <si>
    <t>Příplatek k vodorovnému přemístění výkopku/sypaniny z horniny tř. 1 až 4 ZKD 1000 m přes 10000 m</t>
  </si>
  <si>
    <t>76</t>
  </si>
  <si>
    <t>394,35*19</t>
  </si>
  <si>
    <t>39</t>
  </si>
  <si>
    <t>167101102</t>
  </si>
  <si>
    <t>Nakládání výkopku z hornin tř. 1 až 4 přes 100 m3</t>
  </si>
  <si>
    <t>78</t>
  </si>
  <si>
    <t>394,35</t>
  </si>
  <si>
    <t>171201211</t>
  </si>
  <si>
    <t>Poplatek za uložení odpadu ze sypaniny na skládce (skládkovné)</t>
  </si>
  <si>
    <t>t</t>
  </si>
  <si>
    <t>80</t>
  </si>
  <si>
    <t>394,35*1,6</t>
  </si>
  <si>
    <t>41</t>
  </si>
  <si>
    <t>174101101</t>
  </si>
  <si>
    <t>Zásyp jam, šachet rýh nebo kolem objektů sypaninou se zhutněním</t>
  </si>
  <si>
    <t>82</t>
  </si>
  <si>
    <t>175102101R</t>
  </si>
  <si>
    <t>Obsypání potrubí při překopech inž sítí ručně objem do 10 m3 z hor tř. 1 až 4-zhutnění na 0,8ld</t>
  </si>
  <si>
    <t>84</t>
  </si>
  <si>
    <t>43</t>
  </si>
  <si>
    <t>M</t>
  </si>
  <si>
    <t>583313400</t>
  </si>
  <si>
    <t>kamenivo těžené drobné prané (Bratčice) frakce 0-4 pr.,vč.dopravného,naložení a složení na místě určení</t>
  </si>
  <si>
    <t>86</t>
  </si>
  <si>
    <t>181301103</t>
  </si>
  <si>
    <t>Rozprostření ornice tl vrstvy do 200 mm pl do 500 m2 v rovině nebo ve svahu do 1:5</t>
  </si>
  <si>
    <t>88</t>
  </si>
  <si>
    <t>Situace výkopy - I.etapa,TZ,Vzorové příčné řezy</t>
  </si>
  <si>
    <t>"H"16,5*3,1</t>
  </si>
  <si>
    <t>"I"23*3,1+35,5*3,1</t>
  </si>
  <si>
    <t>"J"4*2,3</t>
  </si>
  <si>
    <t>"K"67*3,1</t>
  </si>
  <si>
    <t>"L"4,5*2,6</t>
  </si>
  <si>
    <t>"M"43*3,1</t>
  </si>
  <si>
    <t>"N"2*3,1</t>
  </si>
  <si>
    <t>"O"5,5*3,1</t>
  </si>
  <si>
    <t>"P"8,5*3,1</t>
  </si>
  <si>
    <t>"Q"28,5*2,6</t>
  </si>
  <si>
    <t>"R"3,5*2,6</t>
  </si>
  <si>
    <t>"T"3*2,6</t>
  </si>
  <si>
    <t>"U"50,5*2,6</t>
  </si>
  <si>
    <t>45</t>
  </si>
  <si>
    <t>181411131</t>
  </si>
  <si>
    <t>Založení parkového trávníku výsevem plochy do 1000 m2 v rovině a ve svahu do 1:5</t>
  </si>
  <si>
    <t>90</t>
  </si>
  <si>
    <t>"I"23*3,1</t>
  </si>
  <si>
    <t>"J"4*2,6</t>
  </si>
  <si>
    <t>"L"4,5*3,1</t>
  </si>
  <si>
    <t>"M"(43-15)*3,1</t>
  </si>
  <si>
    <t>005724100</t>
  </si>
  <si>
    <t>osivo směs travní parková</t>
  </si>
  <si>
    <t>kg</t>
  </si>
  <si>
    <t>92</t>
  </si>
  <si>
    <t>581,9*0,015</t>
  </si>
  <si>
    <t>47</t>
  </si>
  <si>
    <t>183104113</t>
  </si>
  <si>
    <t>Kopání jamek pro výsadbu sazenic D 250 mm hl 250 mm v půdě nezabuřeněné zemina 3</t>
  </si>
  <si>
    <t>94</t>
  </si>
  <si>
    <t>184004512</t>
  </si>
  <si>
    <t>Výsadba sazenic stromů nebo keřů do jamky D 250 mm hl 250 mm v kelímcích D nad 110 do 150 mm</t>
  </si>
  <si>
    <t>96</t>
  </si>
  <si>
    <t>"I"35,5*3</t>
  </si>
  <si>
    <t>49</t>
  </si>
  <si>
    <t>026504850R</t>
  </si>
  <si>
    <t>dřeviny dle výběru investora</t>
  </si>
  <si>
    <t>98</t>
  </si>
  <si>
    <t>107</t>
  </si>
  <si>
    <t>215901101</t>
  </si>
  <si>
    <t>Zhutnění podloží z hornin soudržných do 92% PS nebo nesoudržných sypkých I(d) do 0,8</t>
  </si>
  <si>
    <t>100</t>
  </si>
  <si>
    <t>51</t>
  </si>
  <si>
    <t>274353121</t>
  </si>
  <si>
    <t>Bednění kotevních otvorů v základových pásech průřezu do 0,05 m2 hl 0,5 m</t>
  </si>
  <si>
    <t>102</t>
  </si>
  <si>
    <t>Situace výkopy - I.etapa,TZ,Detail uzavíracích armatur</t>
  </si>
  <si>
    <t>"B"2</t>
  </si>
  <si>
    <t>291211111</t>
  </si>
  <si>
    <t>Zřízení plochy ze silničních panelů do lože tl 50 mm z kameniva - použít zdemontované stávjící panely</t>
  </si>
  <si>
    <t>104</t>
  </si>
  <si>
    <t>53</t>
  </si>
  <si>
    <t>342241161</t>
  </si>
  <si>
    <t>Příčky tl 65 mm z cihel plných dl 290 mm pevnosti P 15 na MC</t>
  </si>
  <si>
    <t>106</t>
  </si>
  <si>
    <t>388129720</t>
  </si>
  <si>
    <t>Montáž ŽB krycích desek prefabrikovaných kanálů pro IS hmotnosti do 1 t</t>
  </si>
  <si>
    <t>108</t>
  </si>
  <si>
    <t>"CH"10</t>
  </si>
  <si>
    <t>55</t>
  </si>
  <si>
    <t>451573111</t>
  </si>
  <si>
    <t>Lože pod potrubí otevřený výkop ze štěrkopísku</t>
  </si>
  <si>
    <t>110</t>
  </si>
  <si>
    <t>"H"16,5*1,3*0,1</t>
  </si>
  <si>
    <t>"I"68,5*1,3*0,1</t>
  </si>
  <si>
    <t>"L"8*0,8*0,1</t>
  </si>
  <si>
    <t>564251111</t>
  </si>
  <si>
    <t>Podklad nebo podsyp ze štěrkopísku ŠP tl 150 mm</t>
  </si>
  <si>
    <t>112</t>
  </si>
  <si>
    <t>"I"2*2,1</t>
  </si>
  <si>
    <t>"K"3*2,1</t>
  </si>
  <si>
    <t>"N"53*2,1</t>
  </si>
  <si>
    <t>"O"5*2,1</t>
  </si>
  <si>
    <t>"Q"40*1,6</t>
  </si>
  <si>
    <t>"S"3,5*1,6</t>
  </si>
  <si>
    <t>57</t>
  </si>
  <si>
    <t>564261111</t>
  </si>
  <si>
    <t>Podklad nebo podsyp ze štěrkopísku ŠP tl 200 mm</t>
  </si>
  <si>
    <t>114</t>
  </si>
  <si>
    <t>"N"36*2,1</t>
  </si>
  <si>
    <t>"Q"4,5*1,6</t>
  </si>
  <si>
    <t>"R"31*1,6</t>
  </si>
  <si>
    <t>"S"7*1,6</t>
  </si>
  <si>
    <t>"T"66*1,6</t>
  </si>
  <si>
    <t>564762111</t>
  </si>
  <si>
    <t>Podklad z vibrovaného štěrku VŠ tl 200 mm</t>
  </si>
  <si>
    <t>116</t>
  </si>
  <si>
    <t>266</t>
  </si>
  <si>
    <t>59</t>
  </si>
  <si>
    <t>564851111</t>
  </si>
  <si>
    <t>Podklad ze štěrkodrtě ŠD tl 150 mm</t>
  </si>
  <si>
    <t>118</t>
  </si>
  <si>
    <t>"Q"38*1,6</t>
  </si>
  <si>
    <t>131</t>
  </si>
  <si>
    <t>573211109</t>
  </si>
  <si>
    <t>Postřik živičný spojovací z asfaltu v množství 0,50 kg/m2</t>
  </si>
  <si>
    <t>-1277557020</t>
  </si>
  <si>
    <t>577144111</t>
  </si>
  <si>
    <t>Asfaltový beton vrstva obrusná ACO 11 (ABS) tř. I tl 50 mm š do 3 m z nemodifikovaného asfaltu</t>
  </si>
  <si>
    <t>120</t>
  </si>
  <si>
    <t>"N"303*2,4</t>
  </si>
  <si>
    <t>61</t>
  </si>
  <si>
    <t>577144211</t>
  </si>
  <si>
    <t>Asfaltový beton vrstva obrusná ACO 11 (ABS) tř. II tl 50 mm š do 3 m z nemodifikovaného asfaltu</t>
  </si>
  <si>
    <t>122</t>
  </si>
  <si>
    <t>949,2</t>
  </si>
  <si>
    <t>577146111</t>
  </si>
  <si>
    <t>Asfaltový beton vrstva ložní ACL 22 (ABVH) tl 50 mm š do 3 m z nemodifikovaného asfaltu</t>
  </si>
  <si>
    <t>124</t>
  </si>
  <si>
    <t>"I"20,5*2,7</t>
  </si>
  <si>
    <t>"N"72*3</t>
  </si>
  <si>
    <t>"Q"19*3</t>
  </si>
  <si>
    <t>"R"61*3</t>
  </si>
  <si>
    <t>"S"15,5*2,7</t>
  </si>
  <si>
    <t>"T"132*3</t>
  </si>
  <si>
    <t>63</t>
  </si>
  <si>
    <t>581114113</t>
  </si>
  <si>
    <t>Kryt z betonu komunikace pro pěší tl 100 mm</t>
  </si>
  <si>
    <t>126</t>
  </si>
  <si>
    <t>596211110</t>
  </si>
  <si>
    <t>Kladení zámkové dlažby komunikací pro pěší tl 60 mm skupiny A pl do 50 m2 - dlažbu použít zdemontovanou</t>
  </si>
  <si>
    <t>128</t>
  </si>
  <si>
    <t>"Q"2*2,2</t>
  </si>
  <si>
    <t>"U"5*2,2</t>
  </si>
  <si>
    <t>65</t>
  </si>
  <si>
    <t>596211210</t>
  </si>
  <si>
    <t>Kladení zámkové dlažby komunikací pro pěší tl 80 mm skupiny A pl do 50 m2 - použít zdemontovanou dlažbu</t>
  </si>
  <si>
    <t>130</t>
  </si>
  <si>
    <t>"Q"38*1,9</t>
  </si>
  <si>
    <t>"U"6*1,9</t>
  </si>
  <si>
    <t>596811120</t>
  </si>
  <si>
    <t>Kladení betonové dlažby komunikací pro pěší do lože z kameniva vel do 0,09 m2 plochy do 50 m2 - použít zdemontovanou dlažbu</t>
  </si>
  <si>
    <t>132</t>
  </si>
  <si>
    <t>"L"1,9*0,5</t>
  </si>
  <si>
    <t>"O"1,9*0,5</t>
  </si>
  <si>
    <t>"P"1,9*0,5</t>
  </si>
  <si>
    <t>"R"1,9*0,5</t>
  </si>
  <si>
    <t>"T"1,9*0,5</t>
  </si>
  <si>
    <t>"U"1,9*0,5</t>
  </si>
  <si>
    <t>67</t>
  </si>
  <si>
    <t>631311124</t>
  </si>
  <si>
    <t>Mazanina tl do 120 mm z betonu prostého bez zvýšených nároků na prostředí tř. C 16/20</t>
  </si>
  <si>
    <t>134</t>
  </si>
  <si>
    <t>"CH"10*3,5*0,1</t>
  </si>
  <si>
    <t>631319012</t>
  </si>
  <si>
    <t>Příplatek k mazanině tl do 120 mm za přehlazení povrchu</t>
  </si>
  <si>
    <t>136</t>
  </si>
  <si>
    <t>69</t>
  </si>
  <si>
    <t>632622120</t>
  </si>
  <si>
    <t>Podklad tl 100 mm z obalovaného kameniva se zhutněním</t>
  </si>
  <si>
    <t>138</t>
  </si>
  <si>
    <t>894201121</t>
  </si>
  <si>
    <t>Dno šachet tl nad 200 mm z prostého betonu bez zvýšených nároků na prostředí tř. C 25/30 XC2</t>
  </si>
  <si>
    <t>140</t>
  </si>
  <si>
    <t>"B"1*0,6*0,2</t>
  </si>
  <si>
    <t>71</t>
  </si>
  <si>
    <t>894302151</t>
  </si>
  <si>
    <t>Stěny šachet tl nad 200 mm ze ŽB bez zvýšených nároků na prostředí tř. C 20/25</t>
  </si>
  <si>
    <t>142</t>
  </si>
  <si>
    <t>"G"4*1,5*0,5*0,15</t>
  </si>
  <si>
    <t>894502201</t>
  </si>
  <si>
    <t>Bednění stěn šachet pravoúhlých nebo vícehranných oboustranné</t>
  </si>
  <si>
    <t>144</t>
  </si>
  <si>
    <t>"G"4*2*1,5*0,5*2</t>
  </si>
  <si>
    <t>73</t>
  </si>
  <si>
    <t>894503111R</t>
  </si>
  <si>
    <t>Bednění deskového dna šachet</t>
  </si>
  <si>
    <t>146</t>
  </si>
  <si>
    <t>"B"(1+0,6)*2*0,2</t>
  </si>
  <si>
    <t>894608112</t>
  </si>
  <si>
    <t>Výztuž šachet z betonářské oceli 10 505</t>
  </si>
  <si>
    <t>148</t>
  </si>
  <si>
    <t>0,45*0,1</t>
  </si>
  <si>
    <t>75</t>
  </si>
  <si>
    <t>899101211</t>
  </si>
  <si>
    <t>Demontáž poklopů litinových nebo ocelových včetně rámů hmotnosti do 50 kg</t>
  </si>
  <si>
    <t>150</t>
  </si>
  <si>
    <t>Situace výkopy - I.etapa,TZ,Detail uzávěrů</t>
  </si>
  <si>
    <t>"C"3</t>
  </si>
  <si>
    <t>"D"1</t>
  </si>
  <si>
    <t>"E"1</t>
  </si>
  <si>
    <t>899401112</t>
  </si>
  <si>
    <t>Osazení poklopů litinových šoupátkových</t>
  </si>
  <si>
    <t>152</t>
  </si>
  <si>
    <t>77</t>
  </si>
  <si>
    <t>899991R</t>
  </si>
  <si>
    <t>Demontáž žebříku ocelového dl.1400-2800mm</t>
  </si>
  <si>
    <t>154</t>
  </si>
  <si>
    <t>Situace výkopy - I.etapa,Detail rušených šachet</t>
  </si>
  <si>
    <t>"C"1</t>
  </si>
  <si>
    <t>899992R</t>
  </si>
  <si>
    <t>Uložení dispečerského kabelu celoplastového vodotěsného (dodávku a montáž zajišťuje EOP)</t>
  </si>
  <si>
    <t>156</t>
  </si>
  <si>
    <t>"H"16,5</t>
  </si>
  <si>
    <t>"I"68,5</t>
  </si>
  <si>
    <t>"J"4</t>
  </si>
  <si>
    <t>"K"70</t>
  </si>
  <si>
    <t>"L"8</t>
  </si>
  <si>
    <t>"M"43</t>
  </si>
  <si>
    <t>"N"91</t>
  </si>
  <si>
    <t>"Q"73</t>
  </si>
  <si>
    <t>"R"36</t>
  </si>
  <si>
    <t>"S"7</t>
  </si>
  <si>
    <t>"T"69,5</t>
  </si>
  <si>
    <t>"U"62</t>
  </si>
  <si>
    <t>79</t>
  </si>
  <si>
    <t>899993R</t>
  </si>
  <si>
    <t>D+m výstražné folie</t>
  </si>
  <si>
    <t>158</t>
  </si>
  <si>
    <t>548,5</t>
  </si>
  <si>
    <t>916111113</t>
  </si>
  <si>
    <t>Osazení obruby z velkých kostek s boční opěrou do lože z betonu prostého</t>
  </si>
  <si>
    <t>160</t>
  </si>
  <si>
    <t>"N"52</t>
  </si>
  <si>
    <t>81</t>
  </si>
  <si>
    <t>916131113</t>
  </si>
  <si>
    <t>Osazení silničního obrubníku betonového ležatého s boční opěrou do lože z betonu prostého</t>
  </si>
  <si>
    <t>162</t>
  </si>
  <si>
    <t>919735113</t>
  </si>
  <si>
    <t>Řezání stávajícího živičného krytu hl do 150 mm</t>
  </si>
  <si>
    <t>164</t>
  </si>
  <si>
    <t>"K"3*2</t>
  </si>
  <si>
    <t>"N"53*2</t>
  </si>
  <si>
    <t>83</t>
  </si>
  <si>
    <t>919735114</t>
  </si>
  <si>
    <t>Řezání stávajícího živičného krytu hl do 200 mm</t>
  </si>
  <si>
    <t>166</t>
  </si>
  <si>
    <t>"I"2*8</t>
  </si>
  <si>
    <t>"N"36*2</t>
  </si>
  <si>
    <t>"Q"4,5*2</t>
  </si>
  <si>
    <t>"R"31*2</t>
  </si>
  <si>
    <t>"S"3,5*2</t>
  </si>
  <si>
    <t>"T"69,5*2</t>
  </si>
  <si>
    <t>919791061</t>
  </si>
  <si>
    <t>Montáž ochrany stromů v komunikaci bez vnitřní výplně a volně položeným rámem plochy do 1 m2</t>
  </si>
  <si>
    <t>168</t>
  </si>
  <si>
    <t>"H"2</t>
  </si>
  <si>
    <t>"M"2</t>
  </si>
  <si>
    <t>"Q"5</t>
  </si>
  <si>
    <t>85</t>
  </si>
  <si>
    <t>749101980R</t>
  </si>
  <si>
    <t>ochrana stromů</t>
  </si>
  <si>
    <t>170</t>
  </si>
  <si>
    <t>919791061R</t>
  </si>
  <si>
    <t>Montáž ochrany keřů plochy do 1 m2</t>
  </si>
  <si>
    <t>172</t>
  </si>
  <si>
    <t>"Q"3</t>
  </si>
  <si>
    <t>87</t>
  </si>
  <si>
    <t>749101980</t>
  </si>
  <si>
    <t>ochranný rám k ochraně keřů</t>
  </si>
  <si>
    <t>174</t>
  </si>
  <si>
    <t>919791861</t>
  </si>
  <si>
    <t>Odstranění ochrany stromů v komunikaci s volně položeným rámem bez vnitřní výplně plochy do 1 m2</t>
  </si>
  <si>
    <t>176</t>
  </si>
  <si>
    <t>938908411</t>
  </si>
  <si>
    <t>Čištění vozovek splachováním vodou</t>
  </si>
  <si>
    <t>1199905119</t>
  </si>
  <si>
    <t>89</t>
  </si>
  <si>
    <t>962031132</t>
  </si>
  <si>
    <t>Bourání příček z cihel pálených na MVC tl do 100 mm</t>
  </si>
  <si>
    <t>178</t>
  </si>
  <si>
    <t>"C-přizdívka komínků"3*0,8*4*0,6</t>
  </si>
  <si>
    <t>"D"(1,7+0,25*4+2*0,35)*0,25</t>
  </si>
  <si>
    <t>"E"(1,7+2,3)*2*0,75</t>
  </si>
  <si>
    <t>"F"2*0,5*3</t>
  </si>
  <si>
    <t>962031133</t>
  </si>
  <si>
    <t>Bourání příček z cihel pálených na MVC tl do 150 mm</t>
  </si>
  <si>
    <t>180</t>
  </si>
  <si>
    <t>"C"3*0,7*4*0,66+(4,65+4,7)*2*0,25</t>
  </si>
  <si>
    <t>91</t>
  </si>
  <si>
    <t>962032230</t>
  </si>
  <si>
    <t>Bourání zdiva z cihel pálených nebo vápenopískových na MV nebo MVC do 1 m3</t>
  </si>
  <si>
    <t>182</t>
  </si>
  <si>
    <t>"A"(0,85*0,45+0,65*0,4+0,65*0,35*2+0,65*0,4*4+0,65*0,35*3)*0,45</t>
  </si>
  <si>
    <t>962052210</t>
  </si>
  <si>
    <t>Bourání zdiva nadzákladového ze ŽB do 1 m3</t>
  </si>
  <si>
    <t>184</t>
  </si>
  <si>
    <t>93</t>
  </si>
  <si>
    <t>963011111</t>
  </si>
  <si>
    <t>Demontáž prefabrikovaných zákrytových desek z ŽB</t>
  </si>
  <si>
    <t>186</t>
  </si>
  <si>
    <t>"H"10</t>
  </si>
  <si>
    <t>963012520R</t>
  </si>
  <si>
    <t>Bourání zákrytových desek z ŽB desek š přes 300 mm tl přes 140 mm</t>
  </si>
  <si>
    <t>188</t>
  </si>
  <si>
    <t>95</t>
  </si>
  <si>
    <t>965042141</t>
  </si>
  <si>
    <t>Bourání podkladů pod dlažby nebo mazanin betonových nebo z litého asfaltu tl do 100 mm pl přes 4 m2</t>
  </si>
  <si>
    <t>190</t>
  </si>
  <si>
    <t>"C"5,2*5,15*0,1</t>
  </si>
  <si>
    <t>"D"1,7*1,7*0,1</t>
  </si>
  <si>
    <t>"E"2,5*1,7*0,1</t>
  </si>
  <si>
    <t>"J"4*1*0,1</t>
  </si>
  <si>
    <t>"K"70*2,1*0,1</t>
  </si>
  <si>
    <t>"M"43*1,5*0,1</t>
  </si>
  <si>
    <t>"N"91*1,5*0,1</t>
  </si>
  <si>
    <t>"O"5,5*1*0,1</t>
  </si>
  <si>
    <t>"P"12,5*1*0,1</t>
  </si>
  <si>
    <t>"Q"73*1*0,1</t>
  </si>
  <si>
    <t>"R"36*1*0,1</t>
  </si>
  <si>
    <t>"S"7*1*0,1</t>
  </si>
  <si>
    <t>"T"69,5*1*0,1</t>
  </si>
  <si>
    <t>"U"62*1*0,1</t>
  </si>
  <si>
    <t>96991R</t>
  </si>
  <si>
    <t>D+M prostupu do objektu (osazení těsnících kruhů,potrubí bude obetonováno a prostup dobetonován,nová izolace proti zem.vlhkosti napojena na stáv.izolaci,přizdívka z plných cihel na maltu cementovou)</t>
  </si>
  <si>
    <t>192</t>
  </si>
  <si>
    <t>"A"11</t>
  </si>
  <si>
    <t>97</t>
  </si>
  <si>
    <t>96992R</t>
  </si>
  <si>
    <t>Provedení podchodu pod plotem (ocelové sloupky s drátěným pletivem),vč.zajištění plotu proti spadnutí a poškození</t>
  </si>
  <si>
    <t>194</t>
  </si>
  <si>
    <t>"I"2</t>
  </si>
  <si>
    <t>"P"2</t>
  </si>
  <si>
    <t>96993R</t>
  </si>
  <si>
    <t>Zajistit zídku plotu proti poškození a spadnutí</t>
  </si>
  <si>
    <t>196</t>
  </si>
  <si>
    <t>"P"12,5</t>
  </si>
  <si>
    <t>99</t>
  </si>
  <si>
    <t>971042241R</t>
  </si>
  <si>
    <t>Vybourání otvorů v betonovém dnu kanálu pl do 0,0225 m2 tl do 300 mm</t>
  </si>
  <si>
    <t>198</t>
  </si>
  <si>
    <t>97991R</t>
  </si>
  <si>
    <t>Demontáž a následné osazení 2 skleníků délky cca 5m (s betonovou podezdívkou)</t>
  </si>
  <si>
    <t>200</t>
  </si>
  <si>
    <t>101</t>
  </si>
  <si>
    <t>97992R</t>
  </si>
  <si>
    <t>Demontáž ocelového trubkového věšáku na prádlo s háčky,vč.následného osazení</t>
  </si>
  <si>
    <t>202</t>
  </si>
  <si>
    <t>97993R</t>
  </si>
  <si>
    <t>D+M ochrany stožáru veřejného osvětlení</t>
  </si>
  <si>
    <t>204</t>
  </si>
  <si>
    <t>"R"1</t>
  </si>
  <si>
    <t>"S"1</t>
  </si>
  <si>
    <t>103</t>
  </si>
  <si>
    <t>97994R</t>
  </si>
  <si>
    <t>Demontáž a následné osazení ocelových klepačů na koberce</t>
  </si>
  <si>
    <t>206</t>
  </si>
  <si>
    <t>"U"1</t>
  </si>
  <si>
    <t>98991R</t>
  </si>
  <si>
    <t>Ochrana kabelů křížených s výkopy</t>
  </si>
  <si>
    <t>208</t>
  </si>
  <si>
    <t>105</t>
  </si>
  <si>
    <t>997013501</t>
  </si>
  <si>
    <t>Odvoz suti a vybouraných hmot na skládku nebo meziskládku do 1 km se složením</t>
  </si>
  <si>
    <t>210</t>
  </si>
  <si>
    <t>697,417-34,8</t>
  </si>
  <si>
    <t>997013509</t>
  </si>
  <si>
    <t>Příplatek k odvozu suti a vybouraných hmot na skládku ZKD 1 km přes 1 km</t>
  </si>
  <si>
    <t>212</t>
  </si>
  <si>
    <t>662,617*15</t>
  </si>
  <si>
    <t>997013822</t>
  </si>
  <si>
    <t>Poplatek za uložení stavebního odpadu s oleji nebo ropnými látkami na skládce (skládkovné)</t>
  </si>
  <si>
    <t>214</t>
  </si>
  <si>
    <t>3,236</t>
  </si>
  <si>
    <t>997013831</t>
  </si>
  <si>
    <t>Poplatek za uložení stavebního směsného odpadu na skládce (skládkovné)</t>
  </si>
  <si>
    <t>216</t>
  </si>
  <si>
    <t>662,617-3,236</t>
  </si>
  <si>
    <t>109</t>
  </si>
  <si>
    <t>998225111</t>
  </si>
  <si>
    <t>Přesun hmot pro pozemní komunikace s krytem z kamene, monolitickým betonovým nebo živičným</t>
  </si>
  <si>
    <t>262144</t>
  </si>
  <si>
    <t>218</t>
  </si>
  <si>
    <t>711111001</t>
  </si>
  <si>
    <t>Provedení izolace proti zemní vlhkosti vodorovné za studena nátěrem penetračním</t>
  </si>
  <si>
    <t>220</t>
  </si>
  <si>
    <t>"CH"10*3,5</t>
  </si>
  <si>
    <t>111</t>
  </si>
  <si>
    <t>111631500</t>
  </si>
  <si>
    <t>lak asfaltový</t>
  </si>
  <si>
    <t>222</t>
  </si>
  <si>
    <t>35*0,0003</t>
  </si>
  <si>
    <t>711112001</t>
  </si>
  <si>
    <t>Provedení izolace proti zemní vlhkosti svislé za studena nátěrem penetračním</t>
  </si>
  <si>
    <t>224</t>
  </si>
  <si>
    <t>Situace výkopy - I.etapa, Příčné řezy kanály</t>
  </si>
  <si>
    <t>"G"4*2*1</t>
  </si>
  <si>
    <t>113</t>
  </si>
  <si>
    <t>226</t>
  </si>
  <si>
    <t>8*0,00035</t>
  </si>
  <si>
    <t>711131811</t>
  </si>
  <si>
    <t>Odstranění izolace proti zemní vlhkosti vodorovné</t>
  </si>
  <si>
    <t>228</t>
  </si>
  <si>
    <t>"C"5,2*5,15</t>
  </si>
  <si>
    <t>"D"1,7*1,7</t>
  </si>
  <si>
    <t>"E"2,5*1,7</t>
  </si>
  <si>
    <t>"H"16,5*1,5</t>
  </si>
  <si>
    <t>"I"68,5*1,5</t>
  </si>
  <si>
    <t>"J"4*1</t>
  </si>
  <si>
    <t>"K"70*1,5</t>
  </si>
  <si>
    <t>"L"8*1</t>
  </si>
  <si>
    <t>"M"43*1,5</t>
  </si>
  <si>
    <t>"N"91*1,5</t>
  </si>
  <si>
    <t>"O"5,5*1</t>
  </si>
  <si>
    <t>"P"12,5*1</t>
  </si>
  <si>
    <t>"Q"73*1</t>
  </si>
  <si>
    <t>"R"36*1</t>
  </si>
  <si>
    <t>"S"7*1</t>
  </si>
  <si>
    <t>"T"69,5*1</t>
  </si>
  <si>
    <t>"U"62*1</t>
  </si>
  <si>
    <t>115</t>
  </si>
  <si>
    <t>711131821</t>
  </si>
  <si>
    <t>Odstranění izolace proti zemní vlhkosti svislé</t>
  </si>
  <si>
    <t>230</t>
  </si>
  <si>
    <t>"C"3*4*0,8*0,6+(4,65+4,7)*2*(0,25+0,19)</t>
  </si>
  <si>
    <t>"D"1,7*4*0,45</t>
  </si>
  <si>
    <t>"E"(1,5+2,3)*2*0,75</t>
  </si>
  <si>
    <t>"F"3*2*0,5</t>
  </si>
  <si>
    <t>711141559</t>
  </si>
  <si>
    <t>Provedení izolace proti zemní vlhkosti pásy přitavením vodorovné NAIP,vč.napojení na stáv.izolaci</t>
  </si>
  <si>
    <t>232</t>
  </si>
  <si>
    <t>117</t>
  </si>
  <si>
    <t>711142559</t>
  </si>
  <si>
    <t>Provedení izolace proti zemní vlhkosti pásy přitavením svislé NAIP</t>
  </si>
  <si>
    <t>234</t>
  </si>
  <si>
    <t>628321320</t>
  </si>
  <si>
    <t>pás těžký asfaltovaný</t>
  </si>
  <si>
    <t>236</t>
  </si>
  <si>
    <t>(35+8)*1,15</t>
  </si>
  <si>
    <t>119</t>
  </si>
  <si>
    <t>998711101</t>
  </si>
  <si>
    <t>Přesun hmot tonážní pro izolace proti vodě, vlhkosti a plynům v objektech výšky do 6 m</t>
  </si>
  <si>
    <t>238</t>
  </si>
  <si>
    <t>001991R</t>
  </si>
  <si>
    <t>Zázemí stavby ( soc. zázemí pracovníků průlběžný sklad materiálu a dočasná skládka odpadu )</t>
  </si>
  <si>
    <t>1837114835</t>
  </si>
  <si>
    <t>121</t>
  </si>
  <si>
    <t>0019967R</t>
  </si>
  <si>
    <t>Průběžný a konečný úklid přijezdových cest na staveniště</t>
  </si>
  <si>
    <t>-406865560</t>
  </si>
  <si>
    <t>ON_Z_15</t>
  </si>
  <si>
    <t>Lávka pro pěší</t>
  </si>
  <si>
    <t>1716692241</t>
  </si>
  <si>
    <t>123</t>
  </si>
  <si>
    <t>POV/0</t>
  </si>
  <si>
    <t>Ochranné oplocení - 625 m trasy + oplocení, přesuny</t>
  </si>
  <si>
    <t>-1294726372</t>
  </si>
  <si>
    <t>POV/2</t>
  </si>
  <si>
    <t>Těžké přemostění 20 t montáž demontáž</t>
  </si>
  <si>
    <t>-2037036998</t>
  </si>
  <si>
    <t>125</t>
  </si>
  <si>
    <t>POV/3</t>
  </si>
  <si>
    <t>Dopravní řešení</t>
  </si>
  <si>
    <t>864862679</t>
  </si>
  <si>
    <t>30 ks; 20Kč ks/ den; 60 dnů</t>
  </si>
  <si>
    <t>P</t>
  </si>
  <si>
    <t>127</t>
  </si>
  <si>
    <t>23014</t>
  </si>
  <si>
    <t>Geodetické zaměření skutečného stavu</t>
  </si>
  <si>
    <t>1024</t>
  </si>
  <si>
    <t>1125093285</t>
  </si>
  <si>
    <t>GEO/1</t>
  </si>
  <si>
    <t>Vytyčení trasy</t>
  </si>
  <si>
    <t>1412365237</t>
  </si>
  <si>
    <t>129</t>
  </si>
  <si>
    <t>ON_Z_03</t>
  </si>
  <si>
    <t>Pronájem ploch pro staveniště - zábory</t>
  </si>
  <si>
    <t>195988391</t>
  </si>
  <si>
    <t>Pronájem ploch pro staveniště - zábory
10Kč/den; 15 dnů</t>
  </si>
  <si>
    <t>625*1,5</t>
  </si>
  <si>
    <t>VP - Vícepráce</t>
  </si>
  <si>
    <t>PN</t>
  </si>
  <si>
    <t>STR - Strojní - I. ETAPA</t>
  </si>
  <si>
    <t>734 - Ústřední vytápění - armatury</t>
  </si>
  <si>
    <t>737 - Předizolované potrubí</t>
  </si>
  <si>
    <t xml:space="preserve">    713 - Izolace tepelné</t>
  </si>
  <si>
    <t xml:space="preserve">    733 - Ústřední vytápění - potrubí</t>
  </si>
  <si>
    <t xml:space="preserve">    767 - Konstrukce zámečnické</t>
  </si>
  <si>
    <t xml:space="preserve">    783 - Dokončovací práce - nátěry</t>
  </si>
  <si>
    <t>734 KK 050</t>
  </si>
  <si>
    <t>Kulový kohout navařovací, DN 50, Kvs 110 m3/h, max teplota 180 °C, PN 25</t>
  </si>
  <si>
    <t>-561180409</t>
  </si>
  <si>
    <t>734 KK 065</t>
  </si>
  <si>
    <t>Kulový kohout navařovací, DN 65, Kvs 168 m3/h, max teplota 180 °C, PN 25</t>
  </si>
  <si>
    <t>-1728110658</t>
  </si>
  <si>
    <t>734109314</t>
  </si>
  <si>
    <t>Montáž armatury přírubové se dvěma přírubami PN 25-40 DN 50</t>
  </si>
  <si>
    <t>281070081</t>
  </si>
  <si>
    <t>734109315</t>
  </si>
  <si>
    <t>Montáž armatury přírubové se dvěma přírubami PN 25-40 DN 65</t>
  </si>
  <si>
    <t>1208430333</t>
  </si>
  <si>
    <t>734291123</t>
  </si>
  <si>
    <t>Kohout plnící a vypouštěcí G 1/2 PN 10 do 110°C závitový</t>
  </si>
  <si>
    <t>-607578619</t>
  </si>
  <si>
    <t>998734201</t>
  </si>
  <si>
    <t>Přesun hmot procentní pro armatury v objektech v do 6 m</t>
  </si>
  <si>
    <t>%</t>
  </si>
  <si>
    <t>1020685786</t>
  </si>
  <si>
    <t>73301</t>
  </si>
  <si>
    <t>Dodávka předizolovaného potrubí; viz. specifikace materiálu, dodávka EOP</t>
  </si>
  <si>
    <t>-1441073069</t>
  </si>
  <si>
    <t>73302</t>
  </si>
  <si>
    <t>Montáž předizolovaného potrubí</t>
  </si>
  <si>
    <t>-837459494</t>
  </si>
  <si>
    <t>73304</t>
  </si>
  <si>
    <t>Vizuální zkouška potrubí</t>
  </si>
  <si>
    <t>hod</t>
  </si>
  <si>
    <t>556852027</t>
  </si>
  <si>
    <t>O010</t>
  </si>
  <si>
    <t>Kontrola RTG potrubních svarů, 20 %</t>
  </si>
  <si>
    <t>512</t>
  </si>
  <si>
    <t>-369486507</t>
  </si>
  <si>
    <t>O011</t>
  </si>
  <si>
    <t>Proplach potrubí</t>
  </si>
  <si>
    <t>-1356116110</t>
  </si>
  <si>
    <t>O012</t>
  </si>
  <si>
    <t>Zkouška těsnosti</t>
  </si>
  <si>
    <t>714428162</t>
  </si>
  <si>
    <t>O013</t>
  </si>
  <si>
    <t>Tlaková zkouška</t>
  </si>
  <si>
    <t>1272026200</t>
  </si>
  <si>
    <t>O014</t>
  </si>
  <si>
    <t>Stavební přípomoci</t>
  </si>
  <si>
    <t>-1495405054</t>
  </si>
  <si>
    <t>O015</t>
  </si>
  <si>
    <t>Přesun hmot</t>
  </si>
  <si>
    <t>-835182127</t>
  </si>
  <si>
    <t>O016</t>
  </si>
  <si>
    <t>Energocentrála</t>
  </si>
  <si>
    <t>-923354098</t>
  </si>
  <si>
    <t>O017</t>
  </si>
  <si>
    <t>Jeřáb - složení materiálu, manipulace na stavbě</t>
  </si>
  <si>
    <t>-1899338490</t>
  </si>
  <si>
    <t>713463212</t>
  </si>
  <si>
    <t>Montáž izolace tepelné potrubí potrubními pouzdry s Al fólií staženými Al páskou 1x D do 100 mm</t>
  </si>
  <si>
    <t>-1489928895</t>
  </si>
  <si>
    <t>631546050_1</t>
  </si>
  <si>
    <t>Pouzdro potrubní izolační z minerální vlny s hliníkovou folií, součinitel tepelné vodivosti pro 0°C = 0,036 W/m.K, 60/50 mm</t>
  </si>
  <si>
    <t>1464782035</t>
  </si>
  <si>
    <t>631546070_2</t>
  </si>
  <si>
    <t>Pouzdro potrubní izolační z minerální vlny s hliníkovou folií, součinitel tepelné vodivosti pro 0°C = 0,036 W/m.K, 76/70 mm</t>
  </si>
  <si>
    <t>-240557423</t>
  </si>
  <si>
    <t>6315460100_1</t>
  </si>
  <si>
    <t>Pouzdro potrubní izolační z minerální vlny s hliníkovou folií, součinitel tepelné vodivosti pro 0°C = 0,036 W/m.K, 133/100 mm</t>
  </si>
  <si>
    <t>769463092</t>
  </si>
  <si>
    <t>713463213</t>
  </si>
  <si>
    <t>Montáž izolace tepelné potrubí potrubními pouzdry s Al fólií staženými Al páskou 1x D do 150 mm</t>
  </si>
  <si>
    <t>1676258631</t>
  </si>
  <si>
    <t>138141850</t>
  </si>
  <si>
    <t>plech hladký pozinkovaný, jakost DX51 + Z275, 0,60x1000x2000 mm</t>
  </si>
  <si>
    <t>190203113</t>
  </si>
  <si>
    <t>Hmotnost: 4,8 kg/m2</t>
  </si>
  <si>
    <t>713491211</t>
  </si>
  <si>
    <t>Montáž tepelné izolace oplechování pevné potrubí vnějšího obvodu přes 500 mm</t>
  </si>
  <si>
    <t>-108713188</t>
  </si>
  <si>
    <t>998713201</t>
  </si>
  <si>
    <t>Přesun hmot procentní pro izolace tepelné v objektech v do 6 m</t>
  </si>
  <si>
    <t>306752216</t>
  </si>
  <si>
    <t>733190108</t>
  </si>
  <si>
    <t>Zkouška těsnosti potrubí ocelové závitové do DN 50</t>
  </si>
  <si>
    <t>2034961603</t>
  </si>
  <si>
    <t>733121218</t>
  </si>
  <si>
    <t>Potrubí ocelové hladké bezešvé v kotelnách nebo strojovnách D 57x2,9</t>
  </si>
  <si>
    <t>-812151242</t>
  </si>
  <si>
    <t>733121222</t>
  </si>
  <si>
    <t>Potrubí ocelové hladké bezešvé v kotelnách nebo strojovnách D 76x3,2</t>
  </si>
  <si>
    <t>1261765961</t>
  </si>
  <si>
    <t>733121232</t>
  </si>
  <si>
    <t>Potrubí ocelové hladké bezešvé v kotelnách nebo strojovnách D 133x4,5</t>
  </si>
  <si>
    <t>-584903466</t>
  </si>
  <si>
    <t>733190225</t>
  </si>
  <si>
    <t>Zkouška těsnosti potrubí ocelové hladké přes D 60,3x2,9 do D 89x5,0</t>
  </si>
  <si>
    <t>1072711152</t>
  </si>
  <si>
    <t>7332</t>
  </si>
  <si>
    <t>Napouštění systému</t>
  </si>
  <si>
    <t>-49354278</t>
  </si>
  <si>
    <t>7338</t>
  </si>
  <si>
    <t>Zednické výpomoci</t>
  </si>
  <si>
    <t>1162794333</t>
  </si>
  <si>
    <t>998733201</t>
  </si>
  <si>
    <t>Přesun hmot procentní pro rozvody potrubí v objektech v do 6 m</t>
  </si>
  <si>
    <t>161683293</t>
  </si>
  <si>
    <t>767/3</t>
  </si>
  <si>
    <t>Pomocný materiál pro uložení potrubí - profil L80x80x6</t>
  </si>
  <si>
    <t>1445771185</t>
  </si>
  <si>
    <t>767/4</t>
  </si>
  <si>
    <t>Kluzná podpěra s osovým vedením dle ON 13 0801 a 13 0803, včetmě nátěrů</t>
  </si>
  <si>
    <t>-1094999796</t>
  </si>
  <si>
    <t>767995111</t>
  </si>
  <si>
    <t>Montáž atypických zámečnických konstrukcí hmotnosti do 5 kg</t>
  </si>
  <si>
    <t>-1830620553</t>
  </si>
  <si>
    <t>767995113</t>
  </si>
  <si>
    <t>Montáž atypických zámečnických konstrukcí hmotnosti do 20 kg</t>
  </si>
  <si>
    <t>262118337</t>
  </si>
  <si>
    <t>767V</t>
  </si>
  <si>
    <t>-1647333756</t>
  </si>
  <si>
    <t>998767201</t>
  </si>
  <si>
    <t>Přesun hmot procentní pro zámečnické konstrukce v objektech v do 6 m</t>
  </si>
  <si>
    <t>1708692072</t>
  </si>
  <si>
    <t>783314201</t>
  </si>
  <si>
    <t>Základní antikorozní jednonásobný syntetický standardní nátěr zámečnických konstrukcí</t>
  </si>
  <si>
    <t>-1779162783</t>
  </si>
  <si>
    <t>783317101</t>
  </si>
  <si>
    <t>Krycí jednonásobný syntetický standardní nátěr zámečnických konstrukcí</t>
  </si>
  <si>
    <t>888741779</t>
  </si>
  <si>
    <t>783614651</t>
  </si>
  <si>
    <t>Základní antikorozní jednonásobný syntetický potrubí DN do 50 mm</t>
  </si>
  <si>
    <t>-1166537742</t>
  </si>
  <si>
    <t>783614661</t>
  </si>
  <si>
    <t>Základní antikorozní jednonásobný syntetický potrubí DN do 100 mm</t>
  </si>
  <si>
    <t>112288743</t>
  </si>
  <si>
    <t>783614671</t>
  </si>
  <si>
    <t>Základní antikorozní jednonásobný syntetický potrubí DN do 150 mm</t>
  </si>
  <si>
    <t>-838031654</t>
  </si>
  <si>
    <t>783615551</t>
  </si>
  <si>
    <t>Mezinátěr jednonásobný syntetický nátěr potrubí DN do 50 mm</t>
  </si>
  <si>
    <t>-1072103704</t>
  </si>
  <si>
    <t>783615561</t>
  </si>
  <si>
    <t>Mezinátěr jednonásobný syntetický nátěr potrubí DN do 100 mm</t>
  </si>
  <si>
    <t>372126842</t>
  </si>
  <si>
    <t>783615571</t>
  </si>
  <si>
    <t>Mezinátěr jednonásobný syntetický nátěr potrubí DN do 150 mm</t>
  </si>
  <si>
    <t>1443372444</t>
  </si>
  <si>
    <t>783617611</t>
  </si>
  <si>
    <t>Krycí dvojnásobný syntetický nátěr potrubí DN do 50 mm</t>
  </si>
  <si>
    <t>-528671807</t>
  </si>
  <si>
    <t>783617621</t>
  </si>
  <si>
    <t>Krycí jednonásobný syntetický nátěr potrubí DN do 100 mm</t>
  </si>
  <si>
    <t>-267389677</t>
  </si>
  <si>
    <t>783617641</t>
  </si>
  <si>
    <t>Krycí jednonásobný syntetický nátěr potrubí DN do 150 mm</t>
  </si>
  <si>
    <t>836221222</t>
  </si>
  <si>
    <t>Úroveň 3:</t>
  </si>
  <si>
    <t>MaR - Alarm systém - I. ETAPA</t>
  </si>
  <si>
    <t>D16 - Alarm systém</t>
  </si>
  <si>
    <t xml:space="preserve">    D17 - SDĚL. KABEL CELOPLAST., PLNĚNÝ</t>
  </si>
  <si>
    <t xml:space="preserve">    D18 - KONTROLNÍ PŘÍSTROJ</t>
  </si>
  <si>
    <t xml:space="preserve">    D19 - HODINOVE ZUCTOVACI SAZBY</t>
  </si>
  <si>
    <t xml:space="preserve">    D20 - KOORDINACE POSTUPU PRACI</t>
  </si>
  <si>
    <t>K74</t>
  </si>
  <si>
    <t>CYKY-J 3x1,5 ,  pevně</t>
  </si>
  <si>
    <t>859492751</t>
  </si>
  <si>
    <t>K74_1</t>
  </si>
  <si>
    <t>montáž CYKY-J 3x1,5 ,  pevně</t>
  </si>
  <si>
    <t>-2068103415</t>
  </si>
  <si>
    <t>K75</t>
  </si>
  <si>
    <t>Měřící přípojná krabice</t>
  </si>
  <si>
    <t>ks</t>
  </si>
  <si>
    <t>61990395</t>
  </si>
  <si>
    <t>K75_1</t>
  </si>
  <si>
    <t>montáž_Měřící přípojná krabice</t>
  </si>
  <si>
    <t>-1074308663</t>
  </si>
  <si>
    <t>K75_2</t>
  </si>
  <si>
    <t>Stacionární kontrolní přístroj s technikou jednoho až čtyř kanálů</t>
  </si>
  <si>
    <t>-1260922867</t>
  </si>
  <si>
    <t>K75_3</t>
  </si>
  <si>
    <t>montáž_Stacionární kontrolní přístroj s technikou jednoho až čtyř kanálů</t>
  </si>
  <si>
    <t>-446290121</t>
  </si>
  <si>
    <t>K76</t>
  </si>
  <si>
    <t>Montáže</t>
  </si>
  <si>
    <t>-1743053123</t>
  </si>
  <si>
    <t>K76_1</t>
  </si>
  <si>
    <t>Proměření alarm-systému (dodávkou EOP)</t>
  </si>
  <si>
    <t>-758620107</t>
  </si>
  <si>
    <t>K77</t>
  </si>
  <si>
    <t>S ostatnimi profesemi</t>
  </si>
  <si>
    <t>1944772002</t>
  </si>
  <si>
    <t>STR - DEMONTÁŽE - I. ETAPA</t>
  </si>
  <si>
    <t>PSV - Demontáže</t>
  </si>
  <si>
    <t xml:space="preserve">    734 - Ústřední vytápění - armatury</t>
  </si>
  <si>
    <t>7131</t>
  </si>
  <si>
    <t>Likvidace a odvoz izolační suti</t>
  </si>
  <si>
    <t>kpl</t>
  </si>
  <si>
    <t>519387382</t>
  </si>
  <si>
    <t>713410833</t>
  </si>
  <si>
    <t>Odstanění izolace tepelné potrubí pásy nebo rohožemi s AL fólií staženými drátem (75%), nebo obetonávkou (25%) tl přes 50 mm</t>
  </si>
  <si>
    <t>1962440855</t>
  </si>
  <si>
    <t>997013501a</t>
  </si>
  <si>
    <t>Odvoz suti - izolace na skládku a vybouraných hmot nebo meziskládku do 1 km se složením</t>
  </si>
  <si>
    <t>-478290452</t>
  </si>
  <si>
    <t>Příplatek k odvozu suti - izolace a vybouraných hmot na skládku ZKD 1 km přes 1 km</t>
  </si>
  <si>
    <t>-1537728237</t>
  </si>
  <si>
    <t>997013814</t>
  </si>
  <si>
    <t>Poplatek za uložení stavebního odpadu z izolačních hmot na skládce (skládkovné)</t>
  </si>
  <si>
    <t>1490080087</t>
  </si>
  <si>
    <t>733120819</t>
  </si>
  <si>
    <t>Demontáž potrubí ocelového hladkého do D 60,3</t>
  </si>
  <si>
    <t>754011005</t>
  </si>
  <si>
    <t>733120826</t>
  </si>
  <si>
    <t>Demontáž potrubí ocelového hladkého do D 89</t>
  </si>
  <si>
    <t>-1225852679</t>
  </si>
  <si>
    <t>733120832</t>
  </si>
  <si>
    <t>Demontáž potrubí ocelového hladkého do D 133</t>
  </si>
  <si>
    <t>353171200</t>
  </si>
  <si>
    <t>733120842</t>
  </si>
  <si>
    <t>Demontáž potrubí ocelového hladkého D 273</t>
  </si>
  <si>
    <t>1056754680</t>
  </si>
  <si>
    <t>733140811</t>
  </si>
  <si>
    <t>Odřezání nádoby odvzdušňovací</t>
  </si>
  <si>
    <t>943462814</t>
  </si>
  <si>
    <t>733191828</t>
  </si>
  <si>
    <t>Odřezání držáku potrubí třmenového do D 108 bez demontáže podpěr, konzol nebo výložníků</t>
  </si>
  <si>
    <t>-1692978687</t>
  </si>
  <si>
    <t>733191836</t>
  </si>
  <si>
    <t>Odřezání držáku potrubí třmenového do D 159 bez demontáže podpěr, konzol nebo výložníků</t>
  </si>
  <si>
    <t>-491076189</t>
  </si>
  <si>
    <t>733193820</t>
  </si>
  <si>
    <t>Rozřezání konzoly, podpěry nebo výložníku pro potrubí z L profilu do 80x80x8 mm</t>
  </si>
  <si>
    <t>-1941576727</t>
  </si>
  <si>
    <t>Vypouštění systému</t>
  </si>
  <si>
    <t>2133775784</t>
  </si>
  <si>
    <t>733890801</t>
  </si>
  <si>
    <t>Přemístění potrubí demontovaného vodorovně do 100 m v objektech výšky do 6 m</t>
  </si>
  <si>
    <t>-13512262</t>
  </si>
  <si>
    <t>Odvoz suti - potrubí na skládku a vybouraných hmot nebo meziskládku do 1 km se složením</t>
  </si>
  <si>
    <t>-1416914746</t>
  </si>
  <si>
    <t>997013509a</t>
  </si>
  <si>
    <t>Příplatek k odvozu suti - potrubí a vybouraných hmot na skládku ZKD 1 km přes 1 km</t>
  </si>
  <si>
    <t>-1492447659</t>
  </si>
  <si>
    <t>734100811</t>
  </si>
  <si>
    <t>Demontáž armatury přírubové se dvěma přírubami do DN 50</t>
  </si>
  <si>
    <t>-1356662309</t>
  </si>
  <si>
    <t>734100812</t>
  </si>
  <si>
    <t>Demontáž armatury přírubové se dvěma přírubami do DN 100</t>
  </si>
  <si>
    <t>-2143042923</t>
  </si>
  <si>
    <t>SO02a - REKO TEPLOVODU - II. ETAPA</t>
  </si>
  <si>
    <t>ST - Stavební - II. ETAPA</t>
  </si>
  <si>
    <t xml:space="preserve">    776 - Podlahy povlakové</t>
  </si>
  <si>
    <t>Situace výkopy - II.etapa</t>
  </si>
  <si>
    <t>Situace výkopy - II.etapa,Příčné řezy kanály</t>
  </si>
  <si>
    <t>"J"1*1</t>
  </si>
  <si>
    <t>"K"2*1,5</t>
  </si>
  <si>
    <t>"L"2*1,5</t>
  </si>
  <si>
    <t>"N"2*1+1*1</t>
  </si>
  <si>
    <t>"Q"3*3,14*1*1</t>
  </si>
  <si>
    <t>"R"2*2*1,5</t>
  </si>
  <si>
    <t>"S"1*2+1*1</t>
  </si>
  <si>
    <t>"U"2*2</t>
  </si>
  <si>
    <t>"V"4*2*1,5</t>
  </si>
  <si>
    <t xml:space="preserve">Situace výkopy - II.etapa, Příčné řezy kanály </t>
  </si>
  <si>
    <t>"N"3</t>
  </si>
  <si>
    <t>"V"1</t>
  </si>
  <si>
    <t>"W"4</t>
  </si>
  <si>
    <t>"J"1</t>
  </si>
  <si>
    <t>"W"2</t>
  </si>
  <si>
    <t>Situace výkopy - II.etapa, Příčné řezy kanály</t>
  </si>
  <si>
    <t>"R"4*2,2</t>
  </si>
  <si>
    <t>"T"1*2,6</t>
  </si>
  <si>
    <t>"U"1*2,6</t>
  </si>
  <si>
    <t>"X"1*2,6</t>
  </si>
  <si>
    <t>"Z1"0,5*2,6</t>
  </si>
  <si>
    <t>Situace výkopy - II.etapa, Detail rušených šachet</t>
  </si>
  <si>
    <t>"D"3,7*3,8</t>
  </si>
  <si>
    <t>"J"8*3</t>
  </si>
  <si>
    <t>"N"2*3</t>
  </si>
  <si>
    <t>"O"5,5*2,6</t>
  </si>
  <si>
    <t>"P"36,5*3,4</t>
  </si>
  <si>
    <t>"Q"12*2,6</t>
  </si>
  <si>
    <t>"S"6*3,4</t>
  </si>
  <si>
    <t>"U"3*2,6</t>
  </si>
  <si>
    <t>"V"29,5*3,4</t>
  </si>
  <si>
    <t>"W"41,5*3,4</t>
  </si>
  <si>
    <t>"X"3,5*2,6</t>
  </si>
  <si>
    <t>"Z"36*2,6</t>
  </si>
  <si>
    <t>113107130</t>
  </si>
  <si>
    <t>Odstranění podkladu pl do 50 m2 z betonu prostého tl 100 mm</t>
  </si>
  <si>
    <t>3,8</t>
  </si>
  <si>
    <t>113107141</t>
  </si>
  <si>
    <t>Odstranění podkladu pl do 50 m2 živičných tl 50 mm</t>
  </si>
  <si>
    <t>"K"2*1,9</t>
  </si>
  <si>
    <t>113107142</t>
  </si>
  <si>
    <t>Odstranění podkladu pl do 50 m2 živičných tl 100 mm</t>
  </si>
  <si>
    <t>Situace výkopy - II.etapa,Detail rušených šachet</t>
  </si>
  <si>
    <t>"C"3,7*3,8</t>
  </si>
  <si>
    <t>"J"7*3</t>
  </si>
  <si>
    <t>"L"5,5*3</t>
  </si>
  <si>
    <t>"N"45,5*3</t>
  </si>
  <si>
    <t>"P"11*3</t>
  </si>
  <si>
    <t>"Q"5*2,2</t>
  </si>
  <si>
    <t>"R"6*2,2</t>
  </si>
  <si>
    <t>"S"4,5*3</t>
  </si>
  <si>
    <t>"T"3,5*2,2</t>
  </si>
  <si>
    <t>"U"13*2,2</t>
  </si>
  <si>
    <t>"V"4*3</t>
  </si>
  <si>
    <t>"W"7,5*3</t>
  </si>
  <si>
    <t>"X"4*2,2</t>
  </si>
  <si>
    <t>"Z"38*2,2</t>
  </si>
  <si>
    <t>"J"23</t>
  </si>
  <si>
    <t>"L"2</t>
  </si>
  <si>
    <t>"N"7,5</t>
  </si>
  <si>
    <t>"O"2</t>
  </si>
  <si>
    <t>"P"25</t>
  </si>
  <si>
    <t>"Q"14</t>
  </si>
  <si>
    <t>"R"8</t>
  </si>
  <si>
    <t>"S"31</t>
  </si>
  <si>
    <t>"V"33</t>
  </si>
  <si>
    <t>"W"20</t>
  </si>
  <si>
    <t>"X"6</t>
  </si>
  <si>
    <t>"Z"12</t>
  </si>
  <si>
    <t>"E"2*2,5*0,5*0,2+2*1,5*0,5*0,2</t>
  </si>
  <si>
    <t>"F"1,6*1,6*0,2-3,14*0,35*0,35*0,2</t>
  </si>
  <si>
    <t>"G"1,6*1,6*0,2-3,14*0,35*0,35*0,2</t>
  </si>
  <si>
    <t>"J"102*3,4*0,2</t>
  </si>
  <si>
    <t>"K"21*2,6*0,2</t>
  </si>
  <si>
    <t>"L"4*3,4*0,2</t>
  </si>
  <si>
    <t>"M"9,5*2,6*0,2</t>
  </si>
  <si>
    <t>"N"14*3,4*0,2</t>
  </si>
  <si>
    <t>"O"2*3,4*0,2</t>
  </si>
  <si>
    <t>"Q"18,5*2,6*0,2</t>
  </si>
  <si>
    <t>"R"32*2,6*0,2</t>
  </si>
  <si>
    <t>"S"36*3,4*0,2</t>
  </si>
  <si>
    <t>"T"12,5*2,6*0,2</t>
  </si>
  <si>
    <t>"U"10*2,6*0,2</t>
  </si>
  <si>
    <t>"V"14*2,6*0,2</t>
  </si>
  <si>
    <t>"W"37*3,4*0,2</t>
  </si>
  <si>
    <t>"X"6*2,6*0,2</t>
  </si>
  <si>
    <t>"Y"4,5*2,6*0,2</t>
  </si>
  <si>
    <t>"Z"38*2,6*0,2</t>
  </si>
  <si>
    <t>"Z1"3,5*2,6*0,2</t>
  </si>
  <si>
    <t>122201101</t>
  </si>
  <si>
    <t>Odkopávky a prokopávky nezapažené v hornině tř. 3 objem do 100 m3</t>
  </si>
  <si>
    <t>"E"(2*2,5*0,5+2*1,5*0,5)*0,2</t>
  </si>
  <si>
    <t>122201109</t>
  </si>
  <si>
    <t>Příplatek za lepivost u odkopávek v hornině tř. 1 až 3</t>
  </si>
  <si>
    <t>0,8/2</t>
  </si>
  <si>
    <t>"J"117*1,6*0,1</t>
  </si>
  <si>
    <t>"K"23*0,8*0,1</t>
  </si>
  <si>
    <t>"L"9,5*1,6*0,1</t>
  </si>
  <si>
    <t>"M"9,5*0,8*0,1</t>
  </si>
  <si>
    <t>"N"61,5*1,6*0,1</t>
  </si>
  <si>
    <t>"P"49,5*1,6*0,1</t>
  </si>
  <si>
    <t>"Q"35,5*0,8*0,1</t>
  </si>
  <si>
    <t>"R"42*0,8*0,1</t>
  </si>
  <si>
    <t>"S"46,5*1,6*0,1</t>
  </si>
  <si>
    <t>"T"17*0,8*0,1</t>
  </si>
  <si>
    <t>"U"27*0,8*0,1</t>
  </si>
  <si>
    <t>"V"47,5*1,6*0,1</t>
  </si>
  <si>
    <t>"W"86*1,6*0,1</t>
  </si>
  <si>
    <t>"X"14,5*0,8*0,1</t>
  </si>
  <si>
    <t>"Y"4,5*0,8*0,1</t>
  </si>
  <si>
    <t>"Z"112*0,8*0,1</t>
  </si>
  <si>
    <t>"Z1"4*0,8*0,1</t>
  </si>
  <si>
    <t>131201202</t>
  </si>
  <si>
    <t>Hloubení jam zapažených v hornině tř. 3 objemu do 1000 m3</t>
  </si>
  <si>
    <t>"J"102*1,6*2,4+7*2,4*1,6+8*2,4*1,7</t>
  </si>
  <si>
    <t>"K"21*1,6*1,6+2*1,6*1,7</t>
  </si>
  <si>
    <t>"L"9,5*2,4*1,6</t>
  </si>
  <si>
    <t>"M"9,5*1,6*1,6</t>
  </si>
  <si>
    <t>"N"14*2,4*1,6+45,5*2,4*1,6+2*2,4*1,7</t>
  </si>
  <si>
    <t>"O"5,5*2,6*1,6</t>
  </si>
  <si>
    <t>"P"2*2,4*1,6+11*2,4*1,6+33,5*2,4*1,7+3*2,4*1,7</t>
  </si>
  <si>
    <t>"Q"12*1,6*1,6+5*5*1,6*1,6+18,5*1,6*1,6</t>
  </si>
  <si>
    <t>"R"42*1,6*1,6</t>
  </si>
  <si>
    <t>"S"46,5*2,4*1,6</t>
  </si>
  <si>
    <t>"T"17*1,6*1,6</t>
  </si>
  <si>
    <t>"U"10*1,6*1,6+13*1,6*1,6+4*1,6*1,7</t>
  </si>
  <si>
    <t>"V"14*2,4*1,6+4*2,4*1,6+29,5*2,4*1,7</t>
  </si>
  <si>
    <t>"W"37*2,4*1,6+7,5*2,4*1,6+31,5*2,4*1,7</t>
  </si>
  <si>
    <t>"X"6*1,6*1,6+4*1,6*1,6+4,5*1,6*1,7</t>
  </si>
  <si>
    <t>"Y"4,5*1,6*1,6</t>
  </si>
  <si>
    <t>"Z"38*1,6*1,6+38*1,6*1,6+36*1,6*1,7</t>
  </si>
  <si>
    <t>"Z1"3,5*1,6*1,6+0,5*1,6*1,7</t>
  </si>
  <si>
    <t>2412,04/2</t>
  </si>
  <si>
    <t>131203101</t>
  </si>
  <si>
    <t>Hloubení jam ručním nebo pneum nářadím v soudržných horninách tř. 3</t>
  </si>
  <si>
    <t>131203109</t>
  </si>
  <si>
    <t>Příplatek za lepivost u hloubení jam ručním nebo pneum nářadím v hornině tř. 3</t>
  </si>
  <si>
    <t>4,35/2</t>
  </si>
  <si>
    <t>"J"117*1,8*2</t>
  </si>
  <si>
    <t>"K"23*1,8*2</t>
  </si>
  <si>
    <t>"L"9,5*1,8*2</t>
  </si>
  <si>
    <t>"M"9,5*1,8*2</t>
  </si>
  <si>
    <t>"N"61,5*1,8*2</t>
  </si>
  <si>
    <t>"O"5,5*1,8*2</t>
  </si>
  <si>
    <t>"P"49,5*1,8*2</t>
  </si>
  <si>
    <t>"Q"35,5*1,8*2</t>
  </si>
  <si>
    <t>"R"42*1,8*2</t>
  </si>
  <si>
    <t>"S"46,5*1,8*2</t>
  </si>
  <si>
    <t>"T"17*1,8*2</t>
  </si>
  <si>
    <t>"U"27*1,8*2</t>
  </si>
  <si>
    <t>"V"47,5*1,8*2</t>
  </si>
  <si>
    <t>"W"86*1,8*2</t>
  </si>
  <si>
    <t>"X"14,5*1,8*2</t>
  </si>
  <si>
    <t>"Y"4,5*1,8*2</t>
  </si>
  <si>
    <t>"Z"112*1,8*2</t>
  </si>
  <si>
    <t>"Z1"4*1,8*2</t>
  </si>
  <si>
    <t>2563,2</t>
  </si>
  <si>
    <t>10*10</t>
  </si>
  <si>
    <t>"J"20</t>
  </si>
  <si>
    <t>"R"20</t>
  </si>
  <si>
    <t>"U"20</t>
  </si>
  <si>
    <t>"W"2*20</t>
  </si>
  <si>
    <t>44,42</t>
  </si>
  <si>
    <t>10*3</t>
  </si>
  <si>
    <t>162301912</t>
  </si>
  <si>
    <t>Příplatek k vodorovnému přemístění kmenů stromů listnatých D kmene do 500 mm ZKD 5 km</t>
  </si>
  <si>
    <t>3*5</t>
  </si>
  <si>
    <t>"výkopy"2412,04+4,3</t>
  </si>
  <si>
    <t>"zásypy"-1659,992</t>
  </si>
  <si>
    <t>756,348*19</t>
  </si>
  <si>
    <t>756,348</t>
  </si>
  <si>
    <t>756,348*1,6</t>
  </si>
  <si>
    <t>Situace výkopy - I.etapa,TZ,Detail rušených šachet</t>
  </si>
  <si>
    <t>"C"2,5+2,4*1,2</t>
  </si>
  <si>
    <t>"D"2,5+2,4*1,2</t>
  </si>
  <si>
    <t>"E"0,8*0,8*0,8+2*2,5*0,5*0,2+2*1,5*0,5*0,2</t>
  </si>
  <si>
    <t>"F"1,6*1,6*1</t>
  </si>
  <si>
    <t>"G"1,6*1,6*1</t>
  </si>
  <si>
    <t>"J"117*1,6*0,55+117*2,4*0,55</t>
  </si>
  <si>
    <t>"K"21*1,6*1,25+2*1,15</t>
  </si>
  <si>
    <t>"L"9,5*1,6*0,7+4*2,4*0,85+5,5*2,4*0,55</t>
  </si>
  <si>
    <t>"M"9,5*1,6*1,25</t>
  </si>
  <si>
    <t>"N"14*2,4*1,25+45,5*2,4*0,95+2*2,4*1,35</t>
  </si>
  <si>
    <t>"O"5,5*1,6*1,05</t>
  </si>
  <si>
    <t>"P"49,5*2,4*1,25</t>
  </si>
  <si>
    <t>"Q"35,5*1,6*1,25</t>
  </si>
  <si>
    <t>"R"32*1,6*1,25+6*1,6*0,85+4*1,6*1,25</t>
  </si>
  <si>
    <t>"S"36*2,4*1,25+4,5*2,4*0,85+6*2,4*1,35</t>
  </si>
  <si>
    <t>"T"12,5*1,6*1,25+3,5*1,6*0,85+1*1,6*1,25</t>
  </si>
  <si>
    <t>"U"10*1,6*1,25+13*1,6*0,85+4*1,6*1,2</t>
  </si>
  <si>
    <t>"V"14*2,4*1,25+4*2,4*0,85+29,5*2,4*1,2</t>
  </si>
  <si>
    <t>"W"37*2,4*1,25+7,5*2,4*0,85+41,5*2,4*1,2</t>
  </si>
  <si>
    <t>"X"6*1,6*1,25+4*1,6*0,85+4,5*1,6*1,2</t>
  </si>
  <si>
    <t>"Y"4,5*1,6*1,25</t>
  </si>
  <si>
    <t>"Z"38*1,6*1,25+38*1,6*0,85+36*1,6*1,2</t>
  </si>
  <si>
    <t>"Z1"3,5*1,6*1,25+0,5*1,6*1,7</t>
  </si>
  <si>
    <t>"J"117*1,6*0,25</t>
  </si>
  <si>
    <t>"K"23*0,8*0,25</t>
  </si>
  <si>
    <t>"L"9,5*1,8*0,25</t>
  </si>
  <si>
    <t>"M"9,5*0,8*0,25</t>
  </si>
  <si>
    <t>"N"61,5*1,6*0,25</t>
  </si>
  <si>
    <t>"O"5,5*0,8*0,25</t>
  </si>
  <si>
    <t>"P"49,5*1,6*0,25</t>
  </si>
  <si>
    <t>"Q"35,5*0,8*0,25</t>
  </si>
  <si>
    <t>"R"42*0,8*0,25</t>
  </si>
  <si>
    <t>"S"46,5*1,6*0,25</t>
  </si>
  <si>
    <t>"T"17*0,8*0,25</t>
  </si>
  <si>
    <t>"U"27*0,8*0,25</t>
  </si>
  <si>
    <t>"V"47,5*1,6*0,25</t>
  </si>
  <si>
    <t>"W"86*1,6*0,25</t>
  </si>
  <si>
    <t>"X"14,5*0,8*0,25</t>
  </si>
  <si>
    <t>"Y"4,5*0,8*0,25</t>
  </si>
  <si>
    <t>"Z"112*0,8*0,25</t>
  </si>
  <si>
    <t>"Z1"4*0,8*0,25</t>
  </si>
  <si>
    <t>kamenivo těžené drobné prané (Bratčice) frakce 0-4 pr.,vč.dopravy,naložení a složení na místě určení</t>
  </si>
  <si>
    <t>226,375*2</t>
  </si>
  <si>
    <t>"E"(2*2,5*0,5+2*1,5*0,5)</t>
  </si>
  <si>
    <t>"F"1,6*1,6</t>
  </si>
  <si>
    <t>"G"1,6*1,6</t>
  </si>
  <si>
    <t>"J"102*3,4</t>
  </si>
  <si>
    <t>"K"21*2,6</t>
  </si>
  <si>
    <t>"L"4*3,4</t>
  </si>
  <si>
    <t>"M"9,5*2,6</t>
  </si>
  <si>
    <t>"N"14*3,4</t>
  </si>
  <si>
    <t>"P"2*3,4</t>
  </si>
  <si>
    <t>"Q"18,5*2,6</t>
  </si>
  <si>
    <t>"R"32*2,6</t>
  </si>
  <si>
    <t>"S"36*3,4</t>
  </si>
  <si>
    <t>"T"12,5*2,6</t>
  </si>
  <si>
    <t>"U"10*2,6</t>
  </si>
  <si>
    <t>"V"14*3,4</t>
  </si>
  <si>
    <t>"W"37*3,4</t>
  </si>
  <si>
    <t>"X"6*2,6</t>
  </si>
  <si>
    <t>"Y"4,5*2,6</t>
  </si>
  <si>
    <t>"Z"112*2,6</t>
  </si>
  <si>
    <t>"Z1"3,5*2,6</t>
  </si>
  <si>
    <t>1316,42*0,015</t>
  </si>
  <si>
    <t>"K"2*4</t>
  </si>
  <si>
    <t>310,4+315,2</t>
  </si>
  <si>
    <t>274353121R</t>
  </si>
  <si>
    <t>Bednění kotevních otvorů v základových pásech průřezu do 0,05 m2 hl 0,5 m - pro šoupátka</t>
  </si>
  <si>
    <t>Situace výkopy - II.etapa,Detail šoupátkových armatur</t>
  </si>
  <si>
    <t>"B"4*2</t>
  </si>
  <si>
    <t>Situace výkopy - II.etapa, Průchod objektem č.p.2526</t>
  </si>
  <si>
    <t>"I"4*1,6*0,6</t>
  </si>
  <si>
    <t>342241162</t>
  </si>
  <si>
    <t>Příčky tl 140 mm z cihel plných dl 290 mm pevnosti P 15 na MC</t>
  </si>
  <si>
    <t>"H"2*3,3*0,35+(2*3,6+1,1)*0,2+(1,1+0,9)*2*0,6</t>
  </si>
  <si>
    <t>358325114</t>
  </si>
  <si>
    <t>Bourání šachty, stoky kompletní nebo otvorů z železobetonu plochy do 4 m2</t>
  </si>
  <si>
    <t>"F"3,14*0,4*0,4*0,6+3,14*0,31*0,31*0,3-3,14*0,3*0,3*0,6-3,14*0,18*0,18*0,3</t>
  </si>
  <si>
    <t>"G"3,14*0,4*0,4*0,6+3,14*0,31*0,31*0,3-3,14*0,3*0,3*0,6-3,14*0,18*0,18*0,3</t>
  </si>
  <si>
    <t>"H"3+2*12</t>
  </si>
  <si>
    <t>"J"8*2,4</t>
  </si>
  <si>
    <t>"K"2*1,6</t>
  </si>
  <si>
    <t>"N"2*2,4</t>
  </si>
  <si>
    <t>"O"5,5*1,6</t>
  </si>
  <si>
    <t>"P"36,5*2,4</t>
  </si>
  <si>
    <t>"Q"12*1,6</t>
  </si>
  <si>
    <t>"R"4*2,6</t>
  </si>
  <si>
    <t>"S"6*2,4</t>
  </si>
  <si>
    <t>"T"1*1,6</t>
  </si>
  <si>
    <t>"U"4*1,6</t>
  </si>
  <si>
    <t>"V"29,5*2,4</t>
  </si>
  <si>
    <t>"X"3,5*1,6</t>
  </si>
  <si>
    <t>"Z"34*1,6+2*1,6</t>
  </si>
  <si>
    <t>"Z1"0,5*1,6</t>
  </si>
  <si>
    <t>"J"7*2,4</t>
  </si>
  <si>
    <t>"L"5,5*2,4</t>
  </si>
  <si>
    <t>"N"45,5*2,4</t>
  </si>
  <si>
    <t>"P"11*2,4</t>
  </si>
  <si>
    <t>"Q"5*1,6</t>
  </si>
  <si>
    <t>"R"6*1,6</t>
  </si>
  <si>
    <t>"S"4,5*2,4</t>
  </si>
  <si>
    <t>"T"3,5*1,6</t>
  </si>
  <si>
    <t>"U"13*1,6</t>
  </si>
  <si>
    <t>"V"4*2,4</t>
  </si>
  <si>
    <t>"W"7,5*2,4</t>
  </si>
  <si>
    <t>"X"4*1,6</t>
  </si>
  <si>
    <t>"Z"38*1,6</t>
  </si>
  <si>
    <t>315,2</t>
  </si>
  <si>
    <t>"P"3*2,4</t>
  </si>
  <si>
    <t>"Q"7*1,6</t>
  </si>
  <si>
    <t>"W"11,5*2,4+30*2,4</t>
  </si>
  <si>
    <t>"X"3,5*1,6+1*1,6</t>
  </si>
  <si>
    <t>"Z"34*1,6</t>
  </si>
  <si>
    <t>-137017214</t>
  </si>
  <si>
    <t>"K"112*1,9</t>
  </si>
  <si>
    <t>"C"6*3,8</t>
  </si>
  <si>
    <t>"J"14*3</t>
  </si>
  <si>
    <t>"L"11*3</t>
  </si>
  <si>
    <t>"N"65,5*3</t>
  </si>
  <si>
    <t>"P"21*3</t>
  </si>
  <si>
    <t>"Q"10,5*2,2</t>
  </si>
  <si>
    <t>"R"15*2,2</t>
  </si>
  <si>
    <t>"S"6,5*3</t>
  </si>
  <si>
    <t>"V"8*3</t>
  </si>
  <si>
    <t>"X"8*2,2</t>
  </si>
  <si>
    <t>"Z"45*2,2</t>
  </si>
  <si>
    <t>"x"8*2,2</t>
  </si>
  <si>
    <t>"N"2*3,4</t>
  </si>
  <si>
    <t>"Q"5*2,6</t>
  </si>
  <si>
    <t>"W"11,5*3,4</t>
  </si>
  <si>
    <t>"Z"2*2,6</t>
  </si>
  <si>
    <t>"O"5,5*1,9</t>
  </si>
  <si>
    <t>"P"33,5*3,4</t>
  </si>
  <si>
    <t>"Q"7*2,6</t>
  </si>
  <si>
    <t>"W"30*3,4</t>
  </si>
  <si>
    <t>"X"3,5*2,6+1*2,6</t>
  </si>
  <si>
    <t>"Z"34*2,6</t>
  </si>
  <si>
    <t>"B"1*0,8*0,2*4</t>
  </si>
  <si>
    <t>Stěny šachet ze ŽB bez zvýšených nároků na prostředí tř. C 20/25</t>
  </si>
  <si>
    <t>"I"4*1,6*0,8*0,1</t>
  </si>
  <si>
    <t>"I"4*2*1,8*0,8</t>
  </si>
  <si>
    <t>0,512*0,1</t>
  </si>
  <si>
    <t>Situace výkopy - II.etapa,Detail uzavíracích armatur</t>
  </si>
  <si>
    <t>"B"2*4</t>
  </si>
  <si>
    <t>"D"2</t>
  </si>
  <si>
    <t>"F"1</t>
  </si>
  <si>
    <t>"G"1</t>
  </si>
  <si>
    <t>"J"117</t>
  </si>
  <si>
    <t>"K"23</t>
  </si>
  <si>
    <t>"L"9,5</t>
  </si>
  <si>
    <t>"M"9,5</t>
  </si>
  <si>
    <t>"N"61,5</t>
  </si>
  <si>
    <t>"O"5,5</t>
  </si>
  <si>
    <t>"Q"35,5</t>
  </si>
  <si>
    <t>"R"42</t>
  </si>
  <si>
    <t>"S"46,5</t>
  </si>
  <si>
    <t>"T"17</t>
  </si>
  <si>
    <t>"U"27</t>
  </si>
  <si>
    <t>"V"47,5</t>
  </si>
  <si>
    <t>"W"86</t>
  </si>
  <si>
    <t>"X"14,5</t>
  </si>
  <si>
    <t>"Y"4,5</t>
  </si>
  <si>
    <t>"Z"112</t>
  </si>
  <si>
    <t>"Z1"4</t>
  </si>
  <si>
    <t>D+M výstražné folie</t>
  </si>
  <si>
    <t>542</t>
  </si>
  <si>
    <t>183,5</t>
  </si>
  <si>
    <t>"K"2*2</t>
  </si>
  <si>
    <t>"C"(3,7+3,8)*2</t>
  </si>
  <si>
    <t>"J"7*2</t>
  </si>
  <si>
    <t>"L"5,5*2</t>
  </si>
  <si>
    <t>"N"45,5*2</t>
  </si>
  <si>
    <t>"P"11*2</t>
  </si>
  <si>
    <t>"Q"5*2</t>
  </si>
  <si>
    <t>"R"6*2</t>
  </si>
  <si>
    <t>"S"4,5*2</t>
  </si>
  <si>
    <t>"T"3,5*2</t>
  </si>
  <si>
    <t>"U"13*2</t>
  </si>
  <si>
    <t>"V"4*2</t>
  </si>
  <si>
    <t>"W"7,5*2</t>
  </si>
  <si>
    <t>"X"4*2</t>
  </si>
  <si>
    <t>"Z"38*2</t>
  </si>
  <si>
    <t>"Q"1</t>
  </si>
  <si>
    <t>"T"3</t>
  </si>
  <si>
    <t>-144734576</t>
  </si>
  <si>
    <t>"C"3*4*0,7*0,45+(3,1+3,2)*2*0,5</t>
  </si>
  <si>
    <t>"D"3*4*0,7*0,45+(3,1+3,2)*2*0,5</t>
  </si>
  <si>
    <t>"E"(1,5+1,3)*2*0,3</t>
  </si>
  <si>
    <t>"CH"4*2*0,5</t>
  </si>
  <si>
    <t>"C"3*4*0,7*0,45</t>
  </si>
  <si>
    <t>"D"3*4*0,7*0,45</t>
  </si>
  <si>
    <t>"H"(0,725+1,05+2,55)*2*0,35+(3,6*2+1,1)*0,35+(1,1+0,9)*2*0,6</t>
  </si>
  <si>
    <t>"R-nadezdění nad kanálem"4*0,8*0,8+1*1+1,5*4*1,5</t>
  </si>
  <si>
    <t>"A"(0,55*0,35+0,6*0,35+0,65*0,35*5+0,65*0,4*6+0,7*0,4*3+0,8*0,45+0,85*0,45+0,9*0,5*2+1*0,4)*0,45</t>
  </si>
  <si>
    <t>"CH"4*0,5*2*0,1</t>
  </si>
  <si>
    <t>963011111R</t>
  </si>
  <si>
    <t>"H"3+12+12</t>
  </si>
  <si>
    <t>"C"2,9*3*0,25+(2,9+2,5)*2*0,4*0,25</t>
  </si>
  <si>
    <t>"D"2,9*3*0,25+(2,9+2,5)*2*0,4*0,25</t>
  </si>
  <si>
    <t>"E"1,3*1,3*0,25+(1,3+0,8)*2*0,2*0,25-0,7*0,7*0,25</t>
  </si>
  <si>
    <t>"J"117*1,8*0,15</t>
  </si>
  <si>
    <t>"K"23*1*0,15</t>
  </si>
  <si>
    <t>"L"9,5*1,8*0,15</t>
  </si>
  <si>
    <t>"M"9,5*1*0,15</t>
  </si>
  <si>
    <t>"N"61,5*1,8*0,15</t>
  </si>
  <si>
    <t>"O"5,5*1*0,15</t>
  </si>
  <si>
    <t>"P"49,5*1,8*0,15</t>
  </si>
  <si>
    <t>"Q"35,5*1*0,15</t>
  </si>
  <si>
    <t>"R"42*1*0,15</t>
  </si>
  <si>
    <t>"S"46,5*1,8*0,15</t>
  </si>
  <si>
    <t>"T"17*1*0,15</t>
  </si>
  <si>
    <t>"U"27*1*0,15</t>
  </si>
  <si>
    <t>"V"47,5*1,8*0,15</t>
  </si>
  <si>
    <t>"W"86*1,8*0,15</t>
  </si>
  <si>
    <t>"X"14,5*1*0,15</t>
  </si>
  <si>
    <t>"Y"4,5*1*0,15</t>
  </si>
  <si>
    <t>"Z"112*1*0,15</t>
  </si>
  <si>
    <t>"Z1"4*1*0,15</t>
  </si>
  <si>
    <t xml:space="preserve">Součet </t>
  </si>
  <si>
    <t>964011211</t>
  </si>
  <si>
    <t>Vybourání ŽB překladů prefabrikovaných dl do 3 m hmotnosti do 50 kg/m</t>
  </si>
  <si>
    <t>"F"2*0,14*0,14*1,2</t>
  </si>
  <si>
    <t>Bourání podkladů pod dlažby nebo mazanin betonových tl do 100 mm pl přes 4 m2</t>
  </si>
  <si>
    <t>"C"3,1*3,2*0,1</t>
  </si>
  <si>
    <t>"D"3,1*3,2*0,1</t>
  </si>
  <si>
    <t>"E"1,5*1,5*0,1-0,7*0,7*0,1</t>
  </si>
  <si>
    <t>"H"3,3*(1,4+2*0,35)*0,05+3,6*(1,4+2*0,2)*0,05+(1,1+0,9)*2*0,6*0,05</t>
  </si>
  <si>
    <t>"J"117*1,8*0,1</t>
  </si>
  <si>
    <t>"K"23*1*0,1</t>
  </si>
  <si>
    <t>"L"9,5*1,8*0,1</t>
  </si>
  <si>
    <t>"M"9,5*1*0,1</t>
  </si>
  <si>
    <t>"N"61,5*1,8*0,1</t>
  </si>
  <si>
    <t>"P"49,5*1,8*0,1</t>
  </si>
  <si>
    <t>"Q"35,5*1*0,1</t>
  </si>
  <si>
    <t>"R"42*1*0,1</t>
  </si>
  <si>
    <t>"S"46,5*1,8*0,1</t>
  </si>
  <si>
    <t>"T"17*1*0,1</t>
  </si>
  <si>
    <t>"U"27*1*0,1</t>
  </si>
  <si>
    <t>"V"47,5*1,8*0,1</t>
  </si>
  <si>
    <t>"W"86*1,8*0,1</t>
  </si>
  <si>
    <t>"X"14,5*1*0,1</t>
  </si>
  <si>
    <t>"Y"4,5*1*0,1</t>
  </si>
  <si>
    <t>"Z"112*1*0,1</t>
  </si>
  <si>
    <t>"Z1"4*1*0,1</t>
  </si>
  <si>
    <t>"A"25</t>
  </si>
  <si>
    <t>"J"117/3+1</t>
  </si>
  <si>
    <t>"K"23/3+0,333</t>
  </si>
  <si>
    <t>"L"9,5/3+0,833</t>
  </si>
  <si>
    <t>"M"9,5/3+0,833</t>
  </si>
  <si>
    <t>"N"61,5/3+0,5</t>
  </si>
  <si>
    <t>"O"5,5/3+0,167</t>
  </si>
  <si>
    <t>"P"49,5/3+0,5</t>
  </si>
  <si>
    <t>"Q"35,5/3+0,167</t>
  </si>
  <si>
    <t>"R"42/3+1</t>
  </si>
  <si>
    <t>"S"46,5/3+0,5</t>
  </si>
  <si>
    <t>"T"17/3+0,333</t>
  </si>
  <si>
    <t>"U"27/3+1</t>
  </si>
  <si>
    <t>"V"47,5/3+0,167</t>
  </si>
  <si>
    <t>"W"86/3+0,333</t>
  </si>
  <si>
    <t>"X"14,5/3+0,167</t>
  </si>
  <si>
    <t>"Y"4,5/3+0,5</t>
  </si>
  <si>
    <t>"Z"112/3+0,667</t>
  </si>
  <si>
    <t>"Z1"4/3+0,667</t>
  </si>
  <si>
    <t>98992R</t>
  </si>
  <si>
    <t>Ochrana dopravní značky</t>
  </si>
  <si>
    <t>"P"1</t>
  </si>
  <si>
    <t>98993R</t>
  </si>
  <si>
    <t>Demontáž dřevěného oplocení popelnic v.2m</t>
  </si>
  <si>
    <t>"R"12</t>
  </si>
  <si>
    <t>"W"14</t>
  </si>
  <si>
    <t>98994R</t>
  </si>
  <si>
    <t>Podchod pod ocelovou bránou oplocení,vč.zajištění proti poškození</t>
  </si>
  <si>
    <t>"Z"1</t>
  </si>
  <si>
    <t>1018,093*15</t>
  </si>
  <si>
    <t>4,272</t>
  </si>
  <si>
    <t>1018,093-4,272</t>
  </si>
  <si>
    <t>"I"4*1,8*0,8</t>
  </si>
  <si>
    <t>5,76*0,00035</t>
  </si>
  <si>
    <t>"C"3,1*3,2</t>
  </si>
  <si>
    <t>"D"3,1*3,2</t>
  </si>
  <si>
    <t>"E"1,5*1,5</t>
  </si>
  <si>
    <t>"J"117*1,8</t>
  </si>
  <si>
    <t>"K"23*1</t>
  </si>
  <si>
    <t>"L"9,5*1,8</t>
  </si>
  <si>
    <t>"M"9,5*1</t>
  </si>
  <si>
    <t>"N"61,5*1,8</t>
  </si>
  <si>
    <t>"P"49,5*1,8</t>
  </si>
  <si>
    <t>"Q"35,5*1</t>
  </si>
  <si>
    <t>"R"42*1</t>
  </si>
  <si>
    <t>"S"46,5*1,8</t>
  </si>
  <si>
    <t>"T"17*1</t>
  </si>
  <si>
    <t>"U"27*1</t>
  </si>
  <si>
    <t>"V"47,5*1,8</t>
  </si>
  <si>
    <t>"W"86*1,8</t>
  </si>
  <si>
    <t>"X"14,5*1</t>
  </si>
  <si>
    <t>"Y"4,5*1</t>
  </si>
  <si>
    <t>"Z"112*1</t>
  </si>
  <si>
    <t>"Z1"4*1</t>
  </si>
  <si>
    <t>"E"1,3*4*0,45</t>
  </si>
  <si>
    <t>5,76</t>
  </si>
  <si>
    <t>5,76*1,15</t>
  </si>
  <si>
    <t>767161111</t>
  </si>
  <si>
    <t>Montáž zábradlí rovného z trubek do zdi hmotnosti do 20 kg</t>
  </si>
  <si>
    <t>767161811</t>
  </si>
  <si>
    <t>Demontáž zábradlí rovného rozebíratelného hmotnosti 1m zábradlí do 20 kg</t>
  </si>
  <si>
    <t>"X"10</t>
  </si>
  <si>
    <t>"Z"15</t>
  </si>
  <si>
    <t>776121111</t>
  </si>
  <si>
    <t>Vodou ředitelná penetrace savého podkladu povlakových podlah ředěná v poměru 1:3</t>
  </si>
  <si>
    <t>7,56</t>
  </si>
  <si>
    <t>776141114</t>
  </si>
  <si>
    <t>Vyrovnání podkladu povlakových podlah stěrkou pevnosti 20 MPa tl 10 mm</t>
  </si>
  <si>
    <t>776201811</t>
  </si>
  <si>
    <t>Demontáž lepených povlakových podlah bez podložky ručně</t>
  </si>
  <si>
    <t>"H"3,6*(1,4+2*0,35)</t>
  </si>
  <si>
    <t>776221111</t>
  </si>
  <si>
    <t>Lepení pásů z PVC standardním lepidlem</t>
  </si>
  <si>
    <t>284122550</t>
  </si>
  <si>
    <t>krytina podlahová heterogenní šíře 1500 tl. 1,5 mm</t>
  </si>
  <si>
    <t>776421312</t>
  </si>
  <si>
    <t>Montáž přechodových šroubovaných lišt</t>
  </si>
  <si>
    <t>"H"2*3,3+2*3,6</t>
  </si>
  <si>
    <t>283421680</t>
  </si>
  <si>
    <t>hrana schodová z PVC TK 45/42/3 mm</t>
  </si>
  <si>
    <t>13,8*1,02</t>
  </si>
  <si>
    <t>998776101</t>
  </si>
  <si>
    <t>Přesun hmot tonážní pro podlahy povlakové v objektech v do 6 m</t>
  </si>
  <si>
    <t>1161526254</t>
  </si>
  <si>
    <t>1562061324</t>
  </si>
  <si>
    <t>1406124427</t>
  </si>
  <si>
    <t>Ochranné oplocení - 795 m trasy + oplocení, přesuny</t>
  </si>
  <si>
    <t>-691132552</t>
  </si>
  <si>
    <t>-1088872030</t>
  </si>
  <si>
    <t>-936890158</t>
  </si>
  <si>
    <t xml:space="preserve">
60 ks; 20Kč ks/ den; 60 dnů</t>
  </si>
  <si>
    <t>-1413688643</t>
  </si>
  <si>
    <t>-1527289818</t>
  </si>
  <si>
    <t>-1156899153</t>
  </si>
  <si>
    <t>795*1,5</t>
  </si>
  <si>
    <t>STR - Strojní - II. ETAPA</t>
  </si>
  <si>
    <t>734 KK 025</t>
  </si>
  <si>
    <t>Kulový kohout navařovací, DN 25, Kvs 27 m3/h, max teplota 180 °C, PN 25</t>
  </si>
  <si>
    <t>-568484265</t>
  </si>
  <si>
    <t>734 KK 040</t>
  </si>
  <si>
    <t>Kulový kohout navařovací, DN 40, Kvs 69 m3/h, max teplota 180 °C, PN 25</t>
  </si>
  <si>
    <t>637638026</t>
  </si>
  <si>
    <t>-1112828831</t>
  </si>
  <si>
    <t>175491115</t>
  </si>
  <si>
    <t>734 KK 080</t>
  </si>
  <si>
    <t>Kulový kohout navařovací, DN 80, Kvs 288 m3/h, max teplota 180 °C, PN 25</t>
  </si>
  <si>
    <t>327407782</t>
  </si>
  <si>
    <t>734 KK 100</t>
  </si>
  <si>
    <t>Kulový kohout navařovací, DN 100, Kvs 417 m3/h, max teplota 180 °C, PN 25</t>
  </si>
  <si>
    <t>1228457642</t>
  </si>
  <si>
    <t>734109312</t>
  </si>
  <si>
    <t>Montáž armatury přírubové se dvěma přírubami PN 25-40 DN 25</t>
  </si>
  <si>
    <t>1957636232</t>
  </si>
  <si>
    <t>734109313</t>
  </si>
  <si>
    <t>Montáž armatury přírubové se dvěma přírubami PN 25-40 DN 40</t>
  </si>
  <si>
    <t>1188548326</t>
  </si>
  <si>
    <t>1091565690</t>
  </si>
  <si>
    <t>1700711704</t>
  </si>
  <si>
    <t>734109316</t>
  </si>
  <si>
    <t>Montáž armatury přírubové se dvěma přírubami PN 25-40 DN 80</t>
  </si>
  <si>
    <t>-1268309703</t>
  </si>
  <si>
    <t>734109317</t>
  </si>
  <si>
    <t>Montáž armatury přírubové se dvěma přírubami PN 25-40 DN 100</t>
  </si>
  <si>
    <t>1000480555</t>
  </si>
  <si>
    <t>734211120</t>
  </si>
  <si>
    <t>Ventil závitový odvzdušňovací G 1/2 PN 14 do 120°C automatický</t>
  </si>
  <si>
    <t>695067441</t>
  </si>
  <si>
    <t>-1207958479</t>
  </si>
  <si>
    <t>899154747</t>
  </si>
  <si>
    <t>1484442109</t>
  </si>
  <si>
    <t>-1110394720</t>
  </si>
  <si>
    <t>733021</t>
  </si>
  <si>
    <t>Napojení na stávající rozvod BVT</t>
  </si>
  <si>
    <t>2010747720</t>
  </si>
  <si>
    <t>60733850</t>
  </si>
  <si>
    <t>1450239449</t>
  </si>
  <si>
    <t>1933344446</t>
  </si>
  <si>
    <t>-1078074015</t>
  </si>
  <si>
    <t>24720582</t>
  </si>
  <si>
    <t>-395815206</t>
  </si>
  <si>
    <t>-419913238</t>
  </si>
  <si>
    <t>-1009539904</t>
  </si>
  <si>
    <t>-314672934</t>
  </si>
  <si>
    <t>713463211</t>
  </si>
  <si>
    <t>Montáž izolace tepelné potrubí potrubními pouzdry s Al fólií staženými Al páskou 1x D do 50 mm</t>
  </si>
  <si>
    <t>-601686391</t>
  </si>
  <si>
    <t>-524900419</t>
  </si>
  <si>
    <t>631545320_1</t>
  </si>
  <si>
    <t>Pouzdro potrubní izolační z minerální vlny s hliníkovou folií, součinitel tepelné vodivosti pro 0°C = 0,036 W/m.K, 35/30 mm</t>
  </si>
  <si>
    <t>-718498400</t>
  </si>
  <si>
    <t>631545740_1</t>
  </si>
  <si>
    <t>Pouzdro potrubní izolační z minerální vlny s hliníkovou folií, součinitel tepelné vodivosti pro 0°C = 0,036 W/m.K, 49/40 mm</t>
  </si>
  <si>
    <t>2060384832</t>
  </si>
  <si>
    <t>-1084467123</t>
  </si>
  <si>
    <t>631546070_1</t>
  </si>
  <si>
    <t>956195882</t>
  </si>
  <si>
    <t>631546080_1</t>
  </si>
  <si>
    <t>Pouzdro potrubní izolační z minerální vlny s hliníkovou folií, součinitel tepelné vodivosti pro 0°C = 0,036 W/m.K, 89/80 mm</t>
  </si>
  <si>
    <t>-2032107699</t>
  </si>
  <si>
    <t>Pouzdro potrubní izolační z minerální vlny s hliníkovou folií, součinitel tepelné vodivosti pro 0°C = 0,036 W/m.K, 108/100 mm</t>
  </si>
  <si>
    <t>2036437364</t>
  </si>
  <si>
    <t>1409402761</t>
  </si>
  <si>
    <t>733121214</t>
  </si>
  <si>
    <t>Potrubí ocelové hladké bezešvé v kotelnách nebo strojovnách D 31,8x2,6</t>
  </si>
  <si>
    <t>517372713</t>
  </si>
  <si>
    <t>733121216</t>
  </si>
  <si>
    <t>Potrubí ocelové hladké bezešvé v kotelnách nebo strojovnách D 44,5x2,6</t>
  </si>
  <si>
    <t>-2005929557</t>
  </si>
  <si>
    <t>1697445083</t>
  </si>
  <si>
    <t>-413889351</t>
  </si>
  <si>
    <t>733121225</t>
  </si>
  <si>
    <t>Potrubí ocelové hladké bezešvé v kotelnách nebo strojovnách D 89x3,6</t>
  </si>
  <si>
    <t>-673178593</t>
  </si>
  <si>
    <t>733121228</t>
  </si>
  <si>
    <t>Potrubí ocelové hladké bezešvé v kotelnách nebo strojovnách D 108x4,0</t>
  </si>
  <si>
    <t>167955617</t>
  </si>
  <si>
    <t>733190217</t>
  </si>
  <si>
    <t>Zkouška těsnosti potrubí ocelové hladké do D 51x2,6</t>
  </si>
  <si>
    <t>171548517</t>
  </si>
  <si>
    <t>733190219</t>
  </si>
  <si>
    <t>Zkouška těsnosti potrubí ocelové hladké přes D 51x2,6 do D 60,3x2,9</t>
  </si>
  <si>
    <t>569978210</t>
  </si>
  <si>
    <t>1946216418</t>
  </si>
  <si>
    <t>733190232</t>
  </si>
  <si>
    <t>Zkouška těsnosti potrubí ocelové hladké přes D 89x5,0 do D 133x5,0</t>
  </si>
  <si>
    <t>1985424577</t>
  </si>
  <si>
    <t>-2123237046</t>
  </si>
  <si>
    <t>1295023513</t>
  </si>
  <si>
    <t>1512747065</t>
  </si>
  <si>
    <t>63432140</t>
  </si>
  <si>
    <t>8978591</t>
  </si>
  <si>
    <t>-76522587</t>
  </si>
  <si>
    <t>1582340950</t>
  </si>
  <si>
    <t>-1487861633</t>
  </si>
  <si>
    <t>-1463418485</t>
  </si>
  <si>
    <t>332378999</t>
  </si>
  <si>
    <t>1834595278</t>
  </si>
  <si>
    <t>1775439539</t>
  </si>
  <si>
    <t>1047805628</t>
  </si>
  <si>
    <t>641377953</t>
  </si>
  <si>
    <t>1683109439</t>
  </si>
  <si>
    <t>MaR - Alarm systém - II. ETAPA</t>
  </si>
  <si>
    <t>-763470251</t>
  </si>
  <si>
    <t>1719630002</t>
  </si>
  <si>
    <t>-744734928</t>
  </si>
  <si>
    <t>-1429488691</t>
  </si>
  <si>
    <t>-1551820235</t>
  </si>
  <si>
    <t>-1995256872</t>
  </si>
  <si>
    <t>1129865787</t>
  </si>
  <si>
    <t>STR - DEMONTÁŽE - II. ETAPA</t>
  </si>
  <si>
    <t>1425456789</t>
  </si>
  <si>
    <t>1864791064</t>
  </si>
  <si>
    <t>-120261324</t>
  </si>
  <si>
    <t>-779778079</t>
  </si>
  <si>
    <t>1351020485</t>
  </si>
  <si>
    <t>-241713180</t>
  </si>
  <si>
    <t>1147400115</t>
  </si>
  <si>
    <t>-232022737</t>
  </si>
  <si>
    <t>733120836</t>
  </si>
  <si>
    <t>Demontáž potrubí ocelového hladkého do D 159</t>
  </si>
  <si>
    <t>-759421121</t>
  </si>
  <si>
    <t>-2130258718</t>
  </si>
  <si>
    <t>942913037</t>
  </si>
  <si>
    <t>690422475</t>
  </si>
  <si>
    <t>2133336484</t>
  </si>
  <si>
    <t>349821309</t>
  </si>
  <si>
    <t>1283235554</t>
  </si>
  <si>
    <t>2005686064</t>
  </si>
  <si>
    <t>1168939605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</si>
</sst>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0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0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800080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FAE682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sz val="18"/>
      <color theme="10"/>
      <name val="Wingdings 2"/>
    </font>
    <font>
      <b/>
      <sz val="10"/>
      <color rgb="FF00336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i/>
      <sz val="7"/>
      <color rgb="FF969696"/>
      <name val="Trebuchet MS"/>
    </font>
    <font>
      <u/>
      <sz val="11"/>
      <color theme="1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rgb="FFFFC00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39" fillId="0" borderId="0" applyNumberFormat="0" applyFill="0" applyBorder="0" applyAlignment="0" applyProtection="0"/>
  </cellStyleXfs>
  <cellXfs count="330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7" fillId="0" borderId="0" xfId="0" applyFont="1" applyAlignment="1">
      <alignment horizontal="left" vertical="center"/>
    </xf>
    <xf numFmtId="0" fontId="0" fillId="0" borderId="0" xfId="0" applyBorder="1"/>
    <xf numFmtId="0" fontId="18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/>
    <xf numFmtId="0" fontId="20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21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3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3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6" borderId="9" xfId="0" applyFont="1" applyFill="1" applyBorder="1" applyAlignment="1">
      <alignment vertic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vertical="center"/>
    </xf>
    <xf numFmtId="4" fontId="25" fillId="0" borderId="14" xfId="0" applyNumberFormat="1" applyFont="1" applyBorder="1" applyAlignment="1">
      <alignment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Border="1" applyAlignment="1">
      <alignment vertical="center"/>
    </xf>
    <xf numFmtId="166" fontId="30" fillId="0" borderId="0" xfId="0" applyNumberFormat="1" applyFont="1" applyBorder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4" fontId="23" fillId="0" borderId="14" xfId="0" applyNumberFormat="1" applyFont="1" applyBorder="1" applyAlignment="1">
      <alignment vertical="center"/>
    </xf>
    <xf numFmtId="4" fontId="23" fillId="0" borderId="0" xfId="0" applyNumberFormat="1" applyFont="1" applyBorder="1" applyAlignment="1">
      <alignment vertical="center"/>
    </xf>
    <xf numFmtId="166" fontId="23" fillId="0" borderId="0" xfId="0" applyNumberFormat="1" applyFont="1" applyBorder="1" applyAlignment="1">
      <alignment vertical="center"/>
    </xf>
    <xf numFmtId="4" fontId="23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4" fontId="23" fillId="0" borderId="16" xfId="0" applyNumberFormat="1" applyFont="1" applyBorder="1" applyAlignment="1">
      <alignment vertical="center"/>
    </xf>
    <xf numFmtId="4" fontId="23" fillId="0" borderId="17" xfId="0" applyNumberFormat="1" applyFont="1" applyBorder="1" applyAlignment="1">
      <alignment vertical="center"/>
    </xf>
    <xf numFmtId="166" fontId="23" fillId="0" borderId="17" xfId="0" applyNumberFormat="1" applyFont="1" applyBorder="1" applyAlignment="1">
      <alignment vertical="center"/>
    </xf>
    <xf numFmtId="4" fontId="23" fillId="0" borderId="18" xfId="0" applyNumberFormat="1" applyFont="1" applyBorder="1" applyAlignment="1">
      <alignment vertical="center"/>
    </xf>
    <xf numFmtId="0" fontId="7" fillId="0" borderId="0" xfId="0" applyFont="1" applyBorder="1" applyAlignment="1">
      <alignment horizontal="left" vertical="center"/>
    </xf>
    <xf numFmtId="164" fontId="23" fillId="4" borderId="11" xfId="0" applyNumberFormat="1" applyFont="1" applyFill="1" applyBorder="1" applyAlignment="1" applyProtection="1">
      <alignment horizontal="center" vertical="center"/>
      <protection locked="0"/>
    </xf>
    <xf numFmtId="0" fontId="23" fillId="4" borderId="12" xfId="0" applyFont="1" applyFill="1" applyBorder="1" applyAlignment="1" applyProtection="1">
      <alignment horizontal="center" vertical="center"/>
      <protection locked="0"/>
    </xf>
    <xf numFmtId="4" fontId="23" fillId="0" borderId="13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164" fontId="23" fillId="4" borderId="14" xfId="0" applyNumberFormat="1" applyFont="1" applyFill="1" applyBorder="1" applyAlignment="1" applyProtection="1">
      <alignment horizontal="center" vertical="center"/>
      <protection locked="0"/>
    </xf>
    <xf numFmtId="0" fontId="23" fillId="4" borderId="0" xfId="0" applyFont="1" applyFill="1" applyBorder="1" applyAlignment="1" applyProtection="1">
      <alignment horizontal="center" vertical="center"/>
      <protection locked="0"/>
    </xf>
    <xf numFmtId="164" fontId="23" fillId="4" borderId="16" xfId="0" applyNumberFormat="1" applyFont="1" applyFill="1" applyBorder="1" applyAlignment="1" applyProtection="1">
      <alignment horizontal="center" vertical="center"/>
      <protection locked="0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0" fontId="26" fillId="6" borderId="0" xfId="0" applyFont="1" applyFill="1" applyBorder="1" applyAlignment="1">
      <alignment horizontal="left" vertical="center"/>
    </xf>
    <xf numFmtId="0" fontId="0" fillId="6" borderId="0" xfId="0" applyFont="1" applyFill="1" applyBorder="1" applyAlignment="1">
      <alignment vertical="center"/>
    </xf>
    <xf numFmtId="0" fontId="0" fillId="2" borderId="0" xfId="0" applyFill="1" applyProtection="1"/>
    <xf numFmtId="0" fontId="5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0" fontId="3" fillId="6" borderId="8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horizontal="right" vertical="center"/>
    </xf>
    <xf numFmtId="0" fontId="3" fillId="6" borderId="9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8" fillId="0" borderId="25" xfId="0" applyFont="1" applyBorder="1" applyAlignment="1">
      <alignment horizontal="center"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  <protection locked="0"/>
    </xf>
    <xf numFmtId="0" fontId="23" fillId="0" borderId="15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166" fontId="35" fillId="0" borderId="12" xfId="0" applyNumberFormat="1" applyFont="1" applyBorder="1" applyAlignment="1"/>
    <xf numFmtId="166" fontId="35" fillId="0" borderId="13" xfId="0" applyNumberFormat="1" applyFont="1" applyBorder="1" applyAlignment="1"/>
    <xf numFmtId="4" fontId="36" fillId="0" borderId="0" xfId="0" applyNumberFormat="1" applyFont="1" applyAlignment="1">
      <alignment vertical="center"/>
    </xf>
    <xf numFmtId="0" fontId="8" fillId="0" borderId="4" xfId="0" applyFont="1" applyBorder="1" applyAlignment="1"/>
    <xf numFmtId="0" fontId="8" fillId="0" borderId="0" xfId="0" applyFont="1" applyBorder="1" applyAlignment="1"/>
    <xf numFmtId="0" fontId="6" fillId="0" borderId="0" xfId="0" applyFont="1" applyBorder="1" applyAlignment="1">
      <alignment horizontal="left"/>
    </xf>
    <xf numFmtId="0" fontId="8" fillId="0" borderId="5" xfId="0" applyFont="1" applyBorder="1" applyAlignment="1"/>
    <xf numFmtId="0" fontId="8" fillId="0" borderId="14" xfId="0" applyFont="1" applyBorder="1" applyAlignment="1"/>
    <xf numFmtId="166" fontId="8" fillId="0" borderId="0" xfId="0" applyNumberFormat="1" applyFont="1" applyBorder="1" applyAlignment="1"/>
    <xf numFmtId="166" fontId="8" fillId="0" borderId="15" xfId="0" applyNumberFormat="1" applyFont="1" applyBorder="1" applyAlignme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Border="1" applyAlignment="1">
      <alignment horizontal="left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/>
    </xf>
    <xf numFmtId="167" fontId="10" fillId="0" borderId="0" xfId="0" applyNumberFormat="1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167" fontId="11" fillId="0" borderId="0" xfId="0" applyNumberFormat="1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37" fillId="0" borderId="25" xfId="0" applyFont="1" applyBorder="1" applyAlignment="1" applyProtection="1">
      <alignment horizontal="center" vertical="center"/>
      <protection locked="0"/>
    </xf>
    <xf numFmtId="49" fontId="37" fillId="0" borderId="25" xfId="0" applyNumberFormat="1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horizontal="center" vertical="center" wrapText="1"/>
      <protection locked="0"/>
    </xf>
    <xf numFmtId="167" fontId="37" fillId="0" borderId="25" xfId="0" applyNumberFormat="1" applyFont="1" applyBorder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4" fontId="5" fillId="0" borderId="0" xfId="0" applyNumberFormat="1" applyFont="1" applyBorder="1" applyAlignment="1">
      <alignment vertical="center"/>
    </xf>
    <xf numFmtId="0" fontId="0" fillId="0" borderId="0" xfId="0" applyBorder="1"/>
    <xf numFmtId="4" fontId="21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2" fillId="0" borderId="0" xfId="0" applyFont="1" applyBorder="1" applyAlignment="1">
      <alignment horizontal="left" vertical="center"/>
    </xf>
    <xf numFmtId="4" fontId="7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4" fontId="26" fillId="0" borderId="0" xfId="0" applyNumberFormat="1" applyFont="1" applyBorder="1" applyAlignment="1">
      <alignment vertical="center"/>
    </xf>
    <xf numFmtId="4" fontId="26" fillId="6" borderId="0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left" vertical="top" wrapText="1"/>
    </xf>
    <xf numFmtId="0" fontId="3" fillId="5" borderId="9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0" fontId="0" fillId="5" borderId="10" xfId="0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 vertical="center"/>
    </xf>
    <xf numFmtId="0" fontId="2" fillId="6" borderId="10" xfId="0" applyFont="1" applyFill="1" applyBorder="1" applyAlignment="1">
      <alignment horizontal="left" vertical="center"/>
    </xf>
    <xf numFmtId="0" fontId="7" fillId="4" borderId="0" xfId="0" applyFont="1" applyFill="1" applyBorder="1" applyAlignment="1" applyProtection="1">
      <alignment horizontal="left" vertical="center"/>
      <protection locked="0"/>
    </xf>
    <xf numFmtId="4" fontId="7" fillId="4" borderId="0" xfId="0" applyNumberFormat="1" applyFont="1" applyFill="1" applyBorder="1" applyAlignment="1" applyProtection="1">
      <alignment vertical="center"/>
      <protection locked="0"/>
    </xf>
    <xf numFmtId="4" fontId="29" fillId="0" borderId="0" xfId="0" applyNumberFormat="1" applyFont="1" applyBorder="1" applyAlignment="1">
      <alignment horizontal="right" vertical="center"/>
    </xf>
    <xf numFmtId="4" fontId="7" fillId="0" borderId="0" xfId="0" applyNumberFormat="1" applyFont="1" applyBorder="1" applyAlignment="1">
      <alignment horizontal="right" vertical="center"/>
    </xf>
    <xf numFmtId="4" fontId="26" fillId="0" borderId="0" xfId="0" applyNumberFormat="1" applyFont="1" applyBorder="1" applyAlignment="1">
      <alignment horizontal="right" vertical="center"/>
    </xf>
    <xf numFmtId="0" fontId="2" fillId="6" borderId="8" xfId="0" applyFont="1" applyFill="1" applyBorder="1" applyAlignment="1">
      <alignment horizontal="center" vertical="center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vertical="center"/>
    </xf>
    <xf numFmtId="0" fontId="37" fillId="0" borderId="25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4" fontId="37" fillId="4" borderId="25" xfId="0" applyNumberFormat="1" applyFont="1" applyFill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6" fillId="0" borderId="12" xfId="0" applyNumberFormat="1" applyFont="1" applyBorder="1" applyAlignment="1"/>
    <xf numFmtId="4" fontId="6" fillId="0" borderId="12" xfId="0" applyNumberFormat="1" applyFont="1" applyBorder="1" applyAlignment="1">
      <alignment vertical="center"/>
    </xf>
    <xf numFmtId="4" fontId="7" fillId="0" borderId="17" xfId="0" applyNumberFormat="1" applyFont="1" applyBorder="1" applyAlignment="1"/>
    <xf numFmtId="4" fontId="7" fillId="0" borderId="17" xfId="0" applyNumberFormat="1" applyFont="1" applyBorder="1" applyAlignment="1">
      <alignment vertical="center"/>
    </xf>
    <xf numFmtId="0" fontId="38" fillId="0" borderId="12" xfId="0" applyFont="1" applyBorder="1" applyAlignment="1">
      <alignment vertical="center" wrapText="1"/>
    </xf>
    <xf numFmtId="0" fontId="0" fillId="0" borderId="12" xfId="0" applyFont="1" applyBorder="1" applyAlignment="1">
      <alignment vertical="center"/>
    </xf>
    <xf numFmtId="4" fontId="6" fillId="0" borderId="0" xfId="0" applyNumberFormat="1" applyFont="1" applyBorder="1" applyAlignment="1"/>
    <xf numFmtId="4" fontId="6" fillId="0" borderId="0" xfId="0" applyNumberFormat="1" applyFont="1" applyBorder="1" applyAlignment="1">
      <alignment vertical="center"/>
    </xf>
    <xf numFmtId="4" fontId="7" fillId="0" borderId="23" xfId="0" applyNumberFormat="1" applyFont="1" applyBorder="1" applyAlignment="1"/>
    <xf numFmtId="4" fontId="7" fillId="0" borderId="23" xfId="0" applyNumberFormat="1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0" fillId="0" borderId="0" xfId="0" applyFont="1" applyBorder="1" applyAlignment="1">
      <alignment vertical="center"/>
    </xf>
    <xf numFmtId="4" fontId="0" fillId="0" borderId="25" xfId="0" applyNumberFormat="1" applyFont="1" applyBorder="1" applyAlignment="1">
      <alignment vertical="center"/>
    </xf>
    <xf numFmtId="4" fontId="6" fillId="0" borderId="17" xfId="0" applyNumberFormat="1" applyFont="1" applyBorder="1" applyAlignment="1"/>
    <xf numFmtId="4" fontId="6" fillId="0" borderId="17" xfId="0" applyNumberFormat="1" applyFont="1" applyBorder="1" applyAlignment="1">
      <alignment vertical="center"/>
    </xf>
    <xf numFmtId="0" fontId="18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>
      <alignment horizontal="left" vertical="center"/>
    </xf>
    <xf numFmtId="0" fontId="14" fillId="2" borderId="0" xfId="1" applyFont="1" applyFill="1" applyAlignment="1" applyProtection="1">
      <alignment horizontal="center" vertical="center"/>
    </xf>
    <xf numFmtId="4" fontId="21" fillId="0" borderId="0" xfId="0" applyNumberFormat="1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6" borderId="9" xfId="0" applyNumberFormat="1" applyFont="1" applyFill="1" applyBorder="1" applyAlignment="1">
      <alignment vertical="center"/>
    </xf>
    <xf numFmtId="4" fontId="3" fillId="6" borderId="10" xfId="0" applyNumberFormat="1" applyFont="1" applyFill="1" applyBorder="1" applyAlignment="1">
      <alignment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vertical="center"/>
    </xf>
    <xf numFmtId="4" fontId="33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34" fillId="0" borderId="0" xfId="0" applyNumberFormat="1" applyFont="1" applyBorder="1" applyAlignment="1">
      <alignment vertical="center"/>
    </xf>
    <xf numFmtId="0" fontId="7" fillId="0" borderId="0" xfId="0" applyFont="1" applyBorder="1" applyAlignment="1" applyProtection="1">
      <alignment horizontal="left" vertical="center"/>
      <protection locked="0"/>
    </xf>
    <xf numFmtId="4" fontId="7" fillId="0" borderId="0" xfId="0" applyNumberFormat="1" applyFont="1" applyBorder="1" applyAlignment="1" applyProtection="1">
      <alignment vertical="center"/>
      <protection locked="0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vertical="center"/>
    </xf>
    <xf numFmtId="4" fontId="26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4" fontId="37" fillId="0" borderId="25" xfId="0" applyNumberFormat="1" applyFont="1" applyBorder="1" applyAlignment="1" applyProtection="1">
      <alignment vertical="center"/>
      <protection locked="0"/>
    </xf>
    <xf numFmtId="4" fontId="6" fillId="0" borderId="23" xfId="0" applyNumberFormat="1" applyFont="1" applyBorder="1" applyAlignment="1"/>
    <xf numFmtId="4" fontId="6" fillId="0" borderId="23" xfId="0" applyNumberFormat="1" applyFont="1" applyBorder="1" applyAlignment="1">
      <alignment vertical="center"/>
    </xf>
    <xf numFmtId="0" fontId="32" fillId="7" borderId="0" xfId="0" applyFont="1" applyFill="1" applyBorder="1" applyAlignment="1">
      <alignment horizontal="left" vertical="center" wrapText="1"/>
    </xf>
    <xf numFmtId="0" fontId="7" fillId="7" borderId="0" xfId="0" applyFont="1" applyFill="1" applyBorder="1" applyAlignment="1">
      <alignment vertical="center"/>
    </xf>
    <xf numFmtId="4" fontId="7" fillId="7" borderId="0" xfId="0" applyNumberFormat="1" applyFont="1" applyFill="1" applyBorder="1" applyAlignment="1">
      <alignment vertical="center"/>
    </xf>
    <xf numFmtId="0" fontId="7" fillId="7" borderId="0" xfId="0" applyFont="1" applyFill="1" applyBorder="1" applyAlignment="1">
      <alignment vertical="center"/>
    </xf>
    <xf numFmtId="0" fontId="0" fillId="7" borderId="25" xfId="0" applyFont="1" applyFill="1" applyBorder="1" applyAlignment="1" applyProtection="1">
      <alignment horizontal="center" vertical="center"/>
      <protection locked="0"/>
    </xf>
    <xf numFmtId="49" fontId="0" fillId="7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7" borderId="25" xfId="0" applyFont="1" applyFill="1" applyBorder="1" applyAlignment="1" applyProtection="1">
      <alignment horizontal="left" vertical="center" wrapText="1"/>
      <protection locked="0"/>
    </xf>
    <xf numFmtId="0" fontId="0" fillId="7" borderId="25" xfId="0" applyFont="1" applyFill="1" applyBorder="1" applyAlignment="1" applyProtection="1">
      <alignment horizontal="center" vertical="center" wrapText="1"/>
      <protection locked="0"/>
    </xf>
    <xf numFmtId="167" fontId="0" fillId="7" borderId="25" xfId="0" applyNumberFormat="1" applyFont="1" applyFill="1" applyBorder="1" applyAlignment="1" applyProtection="1">
      <alignment vertical="center"/>
      <protection locked="0"/>
    </xf>
    <xf numFmtId="4" fontId="0" fillId="7" borderId="25" xfId="0" applyNumberFormat="1" applyFont="1" applyFill="1" applyBorder="1" applyAlignment="1" applyProtection="1">
      <alignment vertical="center"/>
      <protection locked="0"/>
    </xf>
    <xf numFmtId="4" fontId="0" fillId="0" borderId="22" xfId="0" applyNumberFormat="1" applyFont="1" applyBorder="1" applyAlignment="1">
      <alignment vertical="center"/>
    </xf>
    <xf numFmtId="4" fontId="0" fillId="0" borderId="23" xfId="0" applyNumberFormat="1" applyFont="1" applyBorder="1" applyAlignment="1">
      <alignment vertical="center"/>
    </xf>
    <xf numFmtId="4" fontId="0" fillId="0" borderId="24" xfId="0" applyNumberFormat="1" applyFont="1" applyBorder="1" applyAlignment="1">
      <alignment vertical="center"/>
    </xf>
    <xf numFmtId="4" fontId="0" fillId="4" borderId="22" xfId="0" applyNumberFormat="1" applyFont="1" applyFill="1" applyBorder="1" applyAlignment="1" applyProtection="1">
      <alignment vertical="center"/>
      <protection locked="0"/>
    </xf>
    <xf numFmtId="4" fontId="0" fillId="4" borderId="24" xfId="0" applyNumberFormat="1" applyFont="1" applyFill="1" applyBorder="1" applyAlignment="1" applyProtection="1">
      <alignment vertical="center"/>
      <protection locked="0"/>
    </xf>
    <xf numFmtId="0" fontId="0" fillId="4" borderId="22" xfId="0" applyFont="1" applyFill="1" applyBorder="1" applyAlignment="1" applyProtection="1">
      <alignment horizontal="left" vertical="center" wrapText="1"/>
      <protection locked="0"/>
    </xf>
    <xf numFmtId="0" fontId="0" fillId="4" borderId="23" xfId="0" applyFont="1" applyFill="1" applyBorder="1" applyAlignment="1" applyProtection="1">
      <alignment horizontal="left" vertical="center" wrapText="1"/>
      <protection locked="0"/>
    </xf>
    <xf numFmtId="0" fontId="0" fillId="4" borderId="24" xfId="0" applyFont="1" applyFill="1" applyBorder="1" applyAlignment="1" applyProtection="1">
      <alignment horizontal="left" vertical="center" wrapText="1"/>
      <protection locked="0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K108"/>
  <sheetViews>
    <sheetView showGridLines="0" tabSelected="1" workbookViewId="0">
      <pane ySplit="1" topLeftCell="A86" activePane="bottomLeft" state="frozen"/>
      <selection pane="bottomLeft" activeCell="BE97" sqref="BE97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6" width="25.83203125" hidden="1" customWidth="1"/>
    <col min="47" max="47" width="25" hidden="1" customWidth="1"/>
    <col min="48" max="52" width="21.6640625" hidden="1" customWidth="1"/>
    <col min="53" max="53" width="19.1640625" hidden="1" customWidth="1"/>
    <col min="54" max="54" width="25" hidden="1" customWidth="1"/>
    <col min="55" max="56" width="19.1640625" hidden="1" customWidth="1"/>
    <col min="57" max="57" width="66.5" customWidth="1"/>
    <col min="71" max="89" width="9.33203125" hidden="1"/>
  </cols>
  <sheetData>
    <row r="1" spans="1:73" ht="21.4" customHeight="1">
      <c r="A1" s="14" t="s">
        <v>0</v>
      </c>
      <c r="B1" s="15"/>
      <c r="C1" s="15"/>
      <c r="D1" s="16" t="s">
        <v>1</v>
      </c>
      <c r="E1" s="15"/>
      <c r="F1" s="15"/>
      <c r="G1" s="15"/>
      <c r="H1" s="15"/>
      <c r="I1" s="15"/>
      <c r="J1" s="15"/>
      <c r="K1" s="17" t="s">
        <v>2</v>
      </c>
      <c r="L1" s="17"/>
      <c r="M1" s="17"/>
      <c r="N1" s="17"/>
      <c r="O1" s="17"/>
      <c r="P1" s="17"/>
      <c r="Q1" s="17"/>
      <c r="R1" s="17"/>
      <c r="S1" s="17"/>
      <c r="T1" s="15"/>
      <c r="U1" s="15"/>
      <c r="V1" s="15"/>
      <c r="W1" s="17" t="s">
        <v>3</v>
      </c>
      <c r="X1" s="17"/>
      <c r="Y1" s="17"/>
      <c r="Z1" s="17"/>
      <c r="AA1" s="17"/>
      <c r="AB1" s="17"/>
      <c r="AC1" s="17"/>
      <c r="AD1" s="17"/>
      <c r="AE1" s="17"/>
      <c r="AF1" s="17"/>
      <c r="AG1" s="15"/>
      <c r="AH1" s="15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9" t="s">
        <v>4</v>
      </c>
      <c r="BB1" s="19" t="s">
        <v>5</v>
      </c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T1" s="20" t="s">
        <v>6</v>
      </c>
      <c r="BU1" s="20" t="s">
        <v>6</v>
      </c>
    </row>
    <row r="2" spans="1:73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  <c r="S2" s="222"/>
      <c r="T2" s="222"/>
      <c r="U2" s="222"/>
      <c r="V2" s="222"/>
      <c r="W2" s="222"/>
      <c r="X2" s="222"/>
      <c r="Y2" s="222"/>
      <c r="Z2" s="222"/>
      <c r="AA2" s="222"/>
      <c r="AB2" s="222"/>
      <c r="AC2" s="222"/>
      <c r="AD2" s="222"/>
      <c r="AE2" s="222"/>
      <c r="AF2" s="222"/>
      <c r="AG2" s="222"/>
      <c r="AH2" s="222"/>
      <c r="AI2" s="222"/>
      <c r="AJ2" s="222"/>
      <c r="AK2" s="222"/>
      <c r="AL2" s="222"/>
      <c r="AM2" s="222"/>
      <c r="AN2" s="222"/>
      <c r="AO2" s="222"/>
      <c r="AP2" s="222"/>
      <c r="AR2" s="225" t="s">
        <v>8</v>
      </c>
      <c r="AS2" s="226"/>
      <c r="AT2" s="226"/>
      <c r="AU2" s="226"/>
      <c r="AV2" s="226"/>
      <c r="AW2" s="226"/>
      <c r="AX2" s="226"/>
      <c r="AY2" s="226"/>
      <c r="AZ2" s="226"/>
      <c r="BA2" s="226"/>
      <c r="BB2" s="226"/>
      <c r="BC2" s="226"/>
      <c r="BD2" s="226"/>
      <c r="BE2" s="226"/>
      <c r="BS2" s="22" t="s">
        <v>9</v>
      </c>
      <c r="BT2" s="22" t="s">
        <v>10</v>
      </c>
    </row>
    <row r="3" spans="1:73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5"/>
      <c r="BS3" s="22" t="s">
        <v>9</v>
      </c>
      <c r="BT3" s="22" t="s">
        <v>11</v>
      </c>
    </row>
    <row r="4" spans="1:73" ht="36.950000000000003" customHeight="1">
      <c r="B4" s="26"/>
      <c r="C4" s="223" t="s">
        <v>12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24"/>
      <c r="T4" s="224"/>
      <c r="U4" s="224"/>
      <c r="V4" s="224"/>
      <c r="W4" s="224"/>
      <c r="X4" s="224"/>
      <c r="Y4" s="224"/>
      <c r="Z4" s="224"/>
      <c r="AA4" s="224"/>
      <c r="AB4" s="224"/>
      <c r="AC4" s="224"/>
      <c r="AD4" s="224"/>
      <c r="AE4" s="224"/>
      <c r="AF4" s="224"/>
      <c r="AG4" s="224"/>
      <c r="AH4" s="224"/>
      <c r="AI4" s="224"/>
      <c r="AJ4" s="224"/>
      <c r="AK4" s="224"/>
      <c r="AL4" s="224"/>
      <c r="AM4" s="224"/>
      <c r="AN4" s="224"/>
      <c r="AO4" s="224"/>
      <c r="AP4" s="224"/>
      <c r="AQ4" s="27"/>
      <c r="AS4" s="21" t="s">
        <v>13</v>
      </c>
      <c r="BE4" s="28" t="s">
        <v>14</v>
      </c>
      <c r="BS4" s="22" t="s">
        <v>15</v>
      </c>
    </row>
    <row r="5" spans="1:73" ht="14.45" customHeight="1">
      <c r="B5" s="26"/>
      <c r="C5" s="29"/>
      <c r="D5" s="30" t="s">
        <v>16</v>
      </c>
      <c r="E5" s="29"/>
      <c r="F5" s="29"/>
      <c r="G5" s="29"/>
      <c r="H5" s="29"/>
      <c r="I5" s="29"/>
      <c r="J5" s="29"/>
      <c r="K5" s="227" t="s">
        <v>17</v>
      </c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P5" s="29"/>
      <c r="AQ5" s="27"/>
      <c r="BE5" s="211" t="s">
        <v>18</v>
      </c>
      <c r="BS5" s="22" t="s">
        <v>9</v>
      </c>
    </row>
    <row r="6" spans="1:73" ht="36.950000000000003" customHeight="1">
      <c r="B6" s="26"/>
      <c r="C6" s="29"/>
      <c r="D6" s="32" t="s">
        <v>19</v>
      </c>
      <c r="E6" s="29"/>
      <c r="F6" s="29"/>
      <c r="G6" s="29"/>
      <c r="H6" s="29"/>
      <c r="I6" s="29"/>
      <c r="J6" s="29"/>
      <c r="K6" s="234" t="s">
        <v>20</v>
      </c>
      <c r="L6" s="217"/>
      <c r="M6" s="217"/>
      <c r="N6" s="217"/>
      <c r="O6" s="217"/>
      <c r="P6" s="217"/>
      <c r="Q6" s="217"/>
      <c r="R6" s="217"/>
      <c r="S6" s="217"/>
      <c r="T6" s="217"/>
      <c r="U6" s="217"/>
      <c r="V6" s="217"/>
      <c r="W6" s="217"/>
      <c r="X6" s="217"/>
      <c r="Y6" s="217"/>
      <c r="Z6" s="217"/>
      <c r="AA6" s="217"/>
      <c r="AB6" s="217"/>
      <c r="AC6" s="217"/>
      <c r="AD6" s="217"/>
      <c r="AE6" s="217"/>
      <c r="AF6" s="217"/>
      <c r="AG6" s="217"/>
      <c r="AH6" s="217"/>
      <c r="AI6" s="217"/>
      <c r="AJ6" s="217"/>
      <c r="AK6" s="217"/>
      <c r="AL6" s="217"/>
      <c r="AM6" s="217"/>
      <c r="AN6" s="217"/>
      <c r="AO6" s="217"/>
      <c r="AP6" s="29"/>
      <c r="AQ6" s="27"/>
      <c r="BE6" s="212"/>
      <c r="BS6" s="22" t="s">
        <v>9</v>
      </c>
    </row>
    <row r="7" spans="1:73" ht="14.45" customHeight="1">
      <c r="B7" s="26"/>
      <c r="C7" s="29"/>
      <c r="D7" s="33" t="s">
        <v>21</v>
      </c>
      <c r="E7" s="29"/>
      <c r="F7" s="29"/>
      <c r="G7" s="29"/>
      <c r="H7" s="29"/>
      <c r="I7" s="29"/>
      <c r="J7" s="29"/>
      <c r="K7" s="31" t="s">
        <v>5</v>
      </c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33" t="s">
        <v>22</v>
      </c>
      <c r="AL7" s="29"/>
      <c r="AM7" s="29"/>
      <c r="AN7" s="31" t="s">
        <v>5</v>
      </c>
      <c r="AO7" s="29"/>
      <c r="AP7" s="29"/>
      <c r="AQ7" s="27"/>
      <c r="BE7" s="212"/>
      <c r="BS7" s="22" t="s">
        <v>9</v>
      </c>
    </row>
    <row r="8" spans="1:73" ht="14.45" customHeight="1">
      <c r="B8" s="26"/>
      <c r="C8" s="29"/>
      <c r="D8" s="33" t="s">
        <v>23</v>
      </c>
      <c r="E8" s="29"/>
      <c r="F8" s="29"/>
      <c r="G8" s="29"/>
      <c r="H8" s="29"/>
      <c r="I8" s="29"/>
      <c r="J8" s="29"/>
      <c r="K8" s="31" t="s">
        <v>24</v>
      </c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33" t="s">
        <v>25</v>
      </c>
      <c r="AL8" s="29"/>
      <c r="AM8" s="29"/>
      <c r="AN8" s="34" t="s">
        <v>26</v>
      </c>
      <c r="AO8" s="29"/>
      <c r="AP8" s="29"/>
      <c r="AQ8" s="27"/>
      <c r="BE8" s="212"/>
      <c r="BS8" s="22" t="s">
        <v>9</v>
      </c>
    </row>
    <row r="9" spans="1:73" ht="14.45" customHeight="1">
      <c r="B9" s="26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7"/>
      <c r="BE9" s="212"/>
      <c r="BS9" s="22" t="s">
        <v>9</v>
      </c>
    </row>
    <row r="10" spans="1:73" ht="14.45" customHeight="1">
      <c r="B10" s="26"/>
      <c r="C10" s="29"/>
      <c r="D10" s="33" t="s">
        <v>27</v>
      </c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33" t="s">
        <v>28</v>
      </c>
      <c r="AL10" s="29"/>
      <c r="AM10" s="29"/>
      <c r="AN10" s="31" t="s">
        <v>5</v>
      </c>
      <c r="AO10" s="29"/>
      <c r="AP10" s="29"/>
      <c r="AQ10" s="27"/>
      <c r="BE10" s="212"/>
      <c r="BS10" s="22" t="s">
        <v>9</v>
      </c>
    </row>
    <row r="11" spans="1:73" ht="18.399999999999999" customHeight="1">
      <c r="B11" s="26"/>
      <c r="C11" s="29"/>
      <c r="D11" s="29"/>
      <c r="E11" s="31" t="s">
        <v>29</v>
      </c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33" t="s">
        <v>30</v>
      </c>
      <c r="AL11" s="29"/>
      <c r="AM11" s="29"/>
      <c r="AN11" s="31" t="s">
        <v>5</v>
      </c>
      <c r="AO11" s="29"/>
      <c r="AP11" s="29"/>
      <c r="AQ11" s="27"/>
      <c r="BE11" s="212"/>
      <c r="BS11" s="22" t="s">
        <v>9</v>
      </c>
    </row>
    <row r="12" spans="1:73" ht="6.95" customHeight="1">
      <c r="B12" s="26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7"/>
      <c r="BE12" s="212"/>
      <c r="BS12" s="22" t="s">
        <v>9</v>
      </c>
    </row>
    <row r="13" spans="1:73" ht="14.45" customHeight="1">
      <c r="B13" s="26"/>
      <c r="C13" s="29"/>
      <c r="D13" s="33" t="s">
        <v>31</v>
      </c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33" t="s">
        <v>28</v>
      </c>
      <c r="AL13" s="29"/>
      <c r="AM13" s="29"/>
      <c r="AN13" s="35" t="s">
        <v>32</v>
      </c>
      <c r="AO13" s="29"/>
      <c r="AP13" s="29"/>
      <c r="AQ13" s="27"/>
      <c r="BE13" s="212"/>
      <c r="BS13" s="22" t="s">
        <v>9</v>
      </c>
    </row>
    <row r="14" spans="1:73">
      <c r="B14" s="26"/>
      <c r="C14" s="29"/>
      <c r="D14" s="29"/>
      <c r="E14" s="213" t="s">
        <v>32</v>
      </c>
      <c r="F14" s="214"/>
      <c r="G14" s="214"/>
      <c r="H14" s="214"/>
      <c r="I14" s="214"/>
      <c r="J14" s="214"/>
      <c r="K14" s="214"/>
      <c r="L14" s="214"/>
      <c r="M14" s="214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  <c r="Y14" s="214"/>
      <c r="Z14" s="214"/>
      <c r="AA14" s="214"/>
      <c r="AB14" s="214"/>
      <c r="AC14" s="214"/>
      <c r="AD14" s="214"/>
      <c r="AE14" s="214"/>
      <c r="AF14" s="214"/>
      <c r="AG14" s="214"/>
      <c r="AH14" s="214"/>
      <c r="AI14" s="214"/>
      <c r="AJ14" s="214"/>
      <c r="AK14" s="33" t="s">
        <v>30</v>
      </c>
      <c r="AL14" s="29"/>
      <c r="AM14" s="29"/>
      <c r="AN14" s="35" t="s">
        <v>32</v>
      </c>
      <c r="AO14" s="29"/>
      <c r="AP14" s="29"/>
      <c r="AQ14" s="27"/>
      <c r="BE14" s="212"/>
      <c r="BS14" s="22" t="s">
        <v>9</v>
      </c>
    </row>
    <row r="15" spans="1:73" ht="6.95" customHeight="1">
      <c r="B15" s="26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7"/>
      <c r="BE15" s="212"/>
      <c r="BS15" s="22" t="s">
        <v>6</v>
      </c>
    </row>
    <row r="16" spans="1:73" ht="14.45" customHeight="1">
      <c r="B16" s="26"/>
      <c r="C16" s="29"/>
      <c r="D16" s="33" t="s">
        <v>33</v>
      </c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33" t="s">
        <v>28</v>
      </c>
      <c r="AL16" s="29"/>
      <c r="AM16" s="29"/>
      <c r="AN16" s="31" t="s">
        <v>5</v>
      </c>
      <c r="AO16" s="29"/>
      <c r="AP16" s="29"/>
      <c r="AQ16" s="27"/>
      <c r="BE16" s="212"/>
      <c r="BS16" s="22" t="s">
        <v>6</v>
      </c>
    </row>
    <row r="17" spans="2:71" ht="18.399999999999999" customHeight="1">
      <c r="B17" s="26"/>
      <c r="C17" s="29"/>
      <c r="D17" s="29"/>
      <c r="E17" s="31" t="s">
        <v>34</v>
      </c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33" t="s">
        <v>30</v>
      </c>
      <c r="AL17" s="29"/>
      <c r="AM17" s="29"/>
      <c r="AN17" s="31" t="s">
        <v>5</v>
      </c>
      <c r="AO17" s="29"/>
      <c r="AP17" s="29"/>
      <c r="AQ17" s="27"/>
      <c r="BE17" s="212"/>
      <c r="BS17" s="22" t="s">
        <v>6</v>
      </c>
    </row>
    <row r="18" spans="2:71" ht="6.95" customHeight="1">
      <c r="B18" s="26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7"/>
      <c r="BE18" s="212"/>
      <c r="BS18" s="22" t="s">
        <v>35</v>
      </c>
    </row>
    <row r="19" spans="2:71" ht="14.45" customHeight="1">
      <c r="B19" s="26"/>
      <c r="C19" s="29"/>
      <c r="D19" s="33" t="s">
        <v>36</v>
      </c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33" t="s">
        <v>28</v>
      </c>
      <c r="AL19" s="29"/>
      <c r="AM19" s="29"/>
      <c r="AN19" s="31" t="s">
        <v>5</v>
      </c>
      <c r="AO19" s="29"/>
      <c r="AP19" s="29"/>
      <c r="AQ19" s="27"/>
      <c r="BE19" s="212"/>
      <c r="BS19" s="22" t="s">
        <v>35</v>
      </c>
    </row>
    <row r="20" spans="2:71" ht="18.399999999999999" customHeight="1">
      <c r="B20" s="26"/>
      <c r="C20" s="29"/>
      <c r="D20" s="29"/>
      <c r="E20" s="31" t="s">
        <v>37</v>
      </c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33" t="s">
        <v>30</v>
      </c>
      <c r="AL20" s="29"/>
      <c r="AM20" s="29"/>
      <c r="AN20" s="31" t="s">
        <v>5</v>
      </c>
      <c r="AO20" s="29"/>
      <c r="AP20" s="29"/>
      <c r="AQ20" s="27"/>
      <c r="BE20" s="212"/>
    </row>
    <row r="21" spans="2:71" ht="6.95" customHeight="1">
      <c r="B21" s="26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7"/>
      <c r="BE21" s="212"/>
    </row>
    <row r="22" spans="2:71">
      <c r="B22" s="26"/>
      <c r="C22" s="29"/>
      <c r="D22" s="33" t="s">
        <v>38</v>
      </c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7"/>
      <c r="BE22" s="212"/>
    </row>
    <row r="23" spans="2:71" ht="16.5" customHeight="1">
      <c r="B23" s="26"/>
      <c r="C23" s="29"/>
      <c r="D23" s="29"/>
      <c r="E23" s="215" t="s">
        <v>5</v>
      </c>
      <c r="F23" s="215"/>
      <c r="G23" s="215"/>
      <c r="H23" s="215"/>
      <c r="I23" s="215"/>
      <c r="J23" s="215"/>
      <c r="K23" s="215"/>
      <c r="L23" s="215"/>
      <c r="M23" s="215"/>
      <c r="N23" s="215"/>
      <c r="O23" s="215"/>
      <c r="P23" s="215"/>
      <c r="Q23" s="215"/>
      <c r="R23" s="215"/>
      <c r="S23" s="215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9"/>
      <c r="AP23" s="29"/>
      <c r="AQ23" s="27"/>
      <c r="BE23" s="212"/>
    </row>
    <row r="24" spans="2:71" ht="6.95" customHeight="1">
      <c r="B24" s="26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7"/>
      <c r="BE24" s="212"/>
    </row>
    <row r="25" spans="2:71" ht="6.95" customHeight="1">
      <c r="B25" s="26"/>
      <c r="C25" s="29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29"/>
      <c r="AQ25" s="27"/>
      <c r="BE25" s="212"/>
    </row>
    <row r="26" spans="2:71" ht="14.45" customHeight="1">
      <c r="B26" s="26"/>
      <c r="C26" s="29"/>
      <c r="D26" s="37" t="s">
        <v>39</v>
      </c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16">
        <f>ROUND(AG87,0)</f>
        <v>0</v>
      </c>
      <c r="AL26" s="217"/>
      <c r="AM26" s="217"/>
      <c r="AN26" s="217"/>
      <c r="AO26" s="217"/>
      <c r="AP26" s="29"/>
      <c r="AQ26" s="27"/>
      <c r="BE26" s="212"/>
    </row>
    <row r="27" spans="2:71" ht="14.45" customHeight="1">
      <c r="B27" s="26"/>
      <c r="C27" s="29"/>
      <c r="D27" s="37" t="s">
        <v>40</v>
      </c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16">
        <f>ROUND(AG101,0)</f>
        <v>0</v>
      </c>
      <c r="AL27" s="216"/>
      <c r="AM27" s="216"/>
      <c r="AN27" s="216"/>
      <c r="AO27" s="216"/>
      <c r="AP27" s="29"/>
      <c r="AQ27" s="27"/>
      <c r="BE27" s="212"/>
    </row>
    <row r="28" spans="2:71" s="1" customFormat="1" ht="6.95" customHeight="1">
      <c r="B28" s="38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40"/>
      <c r="BE28" s="212"/>
    </row>
    <row r="29" spans="2:71" s="1" customFormat="1" ht="25.9" customHeight="1">
      <c r="B29" s="38"/>
      <c r="C29" s="39"/>
      <c r="D29" s="41" t="s">
        <v>41</v>
      </c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218">
        <f>ROUND(AK26+AK27,0)</f>
        <v>0</v>
      </c>
      <c r="AL29" s="219"/>
      <c r="AM29" s="219"/>
      <c r="AN29" s="219"/>
      <c r="AO29" s="219"/>
      <c r="AP29" s="39"/>
      <c r="AQ29" s="40"/>
      <c r="BE29" s="212"/>
    </row>
    <row r="30" spans="2:71" s="1" customFormat="1" ht="6.95" customHeight="1"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40"/>
      <c r="BE30" s="212"/>
    </row>
    <row r="31" spans="2:71" s="2" customFormat="1" ht="14.45" customHeight="1">
      <c r="B31" s="43"/>
      <c r="C31" s="44"/>
      <c r="D31" s="45" t="s">
        <v>42</v>
      </c>
      <c r="E31" s="44"/>
      <c r="F31" s="45" t="s">
        <v>43</v>
      </c>
      <c r="G31" s="44"/>
      <c r="H31" s="44"/>
      <c r="I31" s="44"/>
      <c r="J31" s="44"/>
      <c r="K31" s="44"/>
      <c r="L31" s="209">
        <v>0.2</v>
      </c>
      <c r="M31" s="210"/>
      <c r="N31" s="210"/>
      <c r="O31" s="210"/>
      <c r="P31" s="44"/>
      <c r="Q31" s="44"/>
      <c r="R31" s="44"/>
      <c r="S31" s="44"/>
      <c r="T31" s="47" t="s">
        <v>44</v>
      </c>
      <c r="U31" s="44"/>
      <c r="V31" s="44"/>
      <c r="W31" s="220">
        <f>ROUND(AZ87+SUM(CD102:CD106),0)</f>
        <v>0</v>
      </c>
      <c r="X31" s="210"/>
      <c r="Y31" s="210"/>
      <c r="Z31" s="210"/>
      <c r="AA31" s="210"/>
      <c r="AB31" s="210"/>
      <c r="AC31" s="210"/>
      <c r="AD31" s="210"/>
      <c r="AE31" s="210"/>
      <c r="AF31" s="44"/>
      <c r="AG31" s="44"/>
      <c r="AH31" s="44"/>
      <c r="AI31" s="44"/>
      <c r="AJ31" s="44"/>
      <c r="AK31" s="220">
        <f>ROUND(AV87+SUM(BY102:BY106),0)</f>
        <v>0</v>
      </c>
      <c r="AL31" s="210"/>
      <c r="AM31" s="210"/>
      <c r="AN31" s="210"/>
      <c r="AO31" s="210"/>
      <c r="AP31" s="44"/>
      <c r="AQ31" s="48"/>
      <c r="BE31" s="212"/>
    </row>
    <row r="32" spans="2:71" s="2" customFormat="1" ht="14.45" customHeight="1">
      <c r="B32" s="43"/>
      <c r="C32" s="44"/>
      <c r="D32" s="44"/>
      <c r="E32" s="44"/>
      <c r="F32" s="45" t="s">
        <v>45</v>
      </c>
      <c r="G32" s="44"/>
      <c r="H32" s="44"/>
      <c r="I32" s="44"/>
      <c r="J32" s="44"/>
      <c r="K32" s="44"/>
      <c r="L32" s="209">
        <v>0.14000000000000001</v>
      </c>
      <c r="M32" s="210"/>
      <c r="N32" s="210"/>
      <c r="O32" s="210"/>
      <c r="P32" s="44"/>
      <c r="Q32" s="44"/>
      <c r="R32" s="44"/>
      <c r="S32" s="44"/>
      <c r="T32" s="47" t="s">
        <v>44</v>
      </c>
      <c r="U32" s="44"/>
      <c r="V32" s="44"/>
      <c r="W32" s="220">
        <f>ROUND(BA87+SUM(CE102:CE106),0)</f>
        <v>0</v>
      </c>
      <c r="X32" s="210"/>
      <c r="Y32" s="210"/>
      <c r="Z32" s="210"/>
      <c r="AA32" s="210"/>
      <c r="AB32" s="210"/>
      <c r="AC32" s="210"/>
      <c r="AD32" s="210"/>
      <c r="AE32" s="210"/>
      <c r="AF32" s="44"/>
      <c r="AG32" s="44"/>
      <c r="AH32" s="44"/>
      <c r="AI32" s="44"/>
      <c r="AJ32" s="44"/>
      <c r="AK32" s="220">
        <f>ROUND(AW87+SUM(BZ102:BZ106),0)</f>
        <v>0</v>
      </c>
      <c r="AL32" s="210"/>
      <c r="AM32" s="210"/>
      <c r="AN32" s="210"/>
      <c r="AO32" s="210"/>
      <c r="AP32" s="44"/>
      <c r="AQ32" s="48"/>
      <c r="BE32" s="212"/>
    </row>
    <row r="33" spans="2:57" s="2" customFormat="1" ht="14.45" hidden="1" customHeight="1">
      <c r="B33" s="43"/>
      <c r="C33" s="44"/>
      <c r="D33" s="44"/>
      <c r="E33" s="44"/>
      <c r="F33" s="45" t="s">
        <v>46</v>
      </c>
      <c r="G33" s="44"/>
      <c r="H33" s="44"/>
      <c r="I33" s="44"/>
      <c r="J33" s="44"/>
      <c r="K33" s="44"/>
      <c r="L33" s="209">
        <v>0.2</v>
      </c>
      <c r="M33" s="210"/>
      <c r="N33" s="210"/>
      <c r="O33" s="210"/>
      <c r="P33" s="44"/>
      <c r="Q33" s="44"/>
      <c r="R33" s="44"/>
      <c r="S33" s="44"/>
      <c r="T33" s="47" t="s">
        <v>44</v>
      </c>
      <c r="U33" s="44"/>
      <c r="V33" s="44"/>
      <c r="W33" s="220">
        <f>ROUND(BB87+SUM(CF102:CF106),0)</f>
        <v>0</v>
      </c>
      <c r="X33" s="210"/>
      <c r="Y33" s="210"/>
      <c r="Z33" s="210"/>
      <c r="AA33" s="210"/>
      <c r="AB33" s="210"/>
      <c r="AC33" s="210"/>
      <c r="AD33" s="210"/>
      <c r="AE33" s="210"/>
      <c r="AF33" s="44"/>
      <c r="AG33" s="44"/>
      <c r="AH33" s="44"/>
      <c r="AI33" s="44"/>
      <c r="AJ33" s="44"/>
      <c r="AK33" s="220">
        <v>0</v>
      </c>
      <c r="AL33" s="210"/>
      <c r="AM33" s="210"/>
      <c r="AN33" s="210"/>
      <c r="AO33" s="210"/>
      <c r="AP33" s="44"/>
      <c r="AQ33" s="48"/>
      <c r="BE33" s="212"/>
    </row>
    <row r="34" spans="2:57" s="2" customFormat="1" ht="14.45" hidden="1" customHeight="1">
      <c r="B34" s="43"/>
      <c r="C34" s="44"/>
      <c r="D34" s="44"/>
      <c r="E34" s="44"/>
      <c r="F34" s="45" t="s">
        <v>47</v>
      </c>
      <c r="G34" s="44"/>
      <c r="H34" s="44"/>
      <c r="I34" s="44"/>
      <c r="J34" s="44"/>
      <c r="K34" s="44"/>
      <c r="L34" s="209">
        <v>0.14000000000000001</v>
      </c>
      <c r="M34" s="210"/>
      <c r="N34" s="210"/>
      <c r="O34" s="210"/>
      <c r="P34" s="44"/>
      <c r="Q34" s="44"/>
      <c r="R34" s="44"/>
      <c r="S34" s="44"/>
      <c r="T34" s="47" t="s">
        <v>44</v>
      </c>
      <c r="U34" s="44"/>
      <c r="V34" s="44"/>
      <c r="W34" s="220">
        <f>ROUND(BC87+SUM(CG102:CG106),0)</f>
        <v>0</v>
      </c>
      <c r="X34" s="210"/>
      <c r="Y34" s="210"/>
      <c r="Z34" s="210"/>
      <c r="AA34" s="210"/>
      <c r="AB34" s="210"/>
      <c r="AC34" s="210"/>
      <c r="AD34" s="210"/>
      <c r="AE34" s="210"/>
      <c r="AF34" s="44"/>
      <c r="AG34" s="44"/>
      <c r="AH34" s="44"/>
      <c r="AI34" s="44"/>
      <c r="AJ34" s="44"/>
      <c r="AK34" s="220">
        <v>0</v>
      </c>
      <c r="AL34" s="210"/>
      <c r="AM34" s="210"/>
      <c r="AN34" s="210"/>
      <c r="AO34" s="210"/>
      <c r="AP34" s="44"/>
      <c r="AQ34" s="48"/>
      <c r="BE34" s="212"/>
    </row>
    <row r="35" spans="2:57" s="2" customFormat="1" ht="14.45" hidden="1" customHeight="1">
      <c r="B35" s="43"/>
      <c r="C35" s="44"/>
      <c r="D35" s="44"/>
      <c r="E35" s="44"/>
      <c r="F35" s="45" t="s">
        <v>48</v>
      </c>
      <c r="G35" s="44"/>
      <c r="H35" s="44"/>
      <c r="I35" s="44"/>
      <c r="J35" s="44"/>
      <c r="K35" s="44"/>
      <c r="L35" s="209">
        <v>0</v>
      </c>
      <c r="M35" s="210"/>
      <c r="N35" s="210"/>
      <c r="O35" s="210"/>
      <c r="P35" s="44"/>
      <c r="Q35" s="44"/>
      <c r="R35" s="44"/>
      <c r="S35" s="44"/>
      <c r="T35" s="47" t="s">
        <v>44</v>
      </c>
      <c r="U35" s="44"/>
      <c r="V35" s="44"/>
      <c r="W35" s="220">
        <f>ROUND(BD87+SUM(CH102:CH106),0)</f>
        <v>0</v>
      </c>
      <c r="X35" s="210"/>
      <c r="Y35" s="210"/>
      <c r="Z35" s="210"/>
      <c r="AA35" s="210"/>
      <c r="AB35" s="210"/>
      <c r="AC35" s="210"/>
      <c r="AD35" s="210"/>
      <c r="AE35" s="210"/>
      <c r="AF35" s="44"/>
      <c r="AG35" s="44"/>
      <c r="AH35" s="44"/>
      <c r="AI35" s="44"/>
      <c r="AJ35" s="44"/>
      <c r="AK35" s="220">
        <v>0</v>
      </c>
      <c r="AL35" s="210"/>
      <c r="AM35" s="210"/>
      <c r="AN35" s="210"/>
      <c r="AO35" s="210"/>
      <c r="AP35" s="44"/>
      <c r="AQ35" s="48"/>
    </row>
    <row r="36" spans="2:57" s="1" customFormat="1" ht="6.95" customHeight="1"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40"/>
    </row>
    <row r="37" spans="2:57" s="1" customFormat="1" ht="25.9" customHeight="1">
      <c r="B37" s="38"/>
      <c r="C37" s="49"/>
      <c r="D37" s="50" t="s">
        <v>49</v>
      </c>
      <c r="E37" s="51"/>
      <c r="F37" s="51"/>
      <c r="G37" s="51"/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2" t="s">
        <v>50</v>
      </c>
      <c r="U37" s="51"/>
      <c r="V37" s="51"/>
      <c r="W37" s="51"/>
      <c r="X37" s="235" t="s">
        <v>51</v>
      </c>
      <c r="Y37" s="236"/>
      <c r="Z37" s="236"/>
      <c r="AA37" s="236"/>
      <c r="AB37" s="236"/>
      <c r="AC37" s="51"/>
      <c r="AD37" s="51"/>
      <c r="AE37" s="51"/>
      <c r="AF37" s="51"/>
      <c r="AG37" s="51"/>
      <c r="AH37" s="51"/>
      <c r="AI37" s="51"/>
      <c r="AJ37" s="51"/>
      <c r="AK37" s="237">
        <f>SUM(AK29:AK35)</f>
        <v>0</v>
      </c>
      <c r="AL37" s="236"/>
      <c r="AM37" s="236"/>
      <c r="AN37" s="236"/>
      <c r="AO37" s="238"/>
      <c r="AP37" s="49"/>
      <c r="AQ37" s="40"/>
    </row>
    <row r="38" spans="2:57" s="1" customFormat="1" ht="14.45" customHeight="1"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40"/>
    </row>
    <row r="39" spans="2:57" ht="13.5">
      <c r="B39" s="26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7"/>
    </row>
    <row r="40" spans="2:57" ht="13.5">
      <c r="B40" s="26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7"/>
    </row>
    <row r="41" spans="2:57" ht="13.5">
      <c r="B41" s="26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7"/>
    </row>
    <row r="42" spans="2:57" ht="13.5">
      <c r="B42" s="26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7"/>
    </row>
    <row r="43" spans="2:57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7"/>
    </row>
    <row r="44" spans="2:57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7"/>
    </row>
    <row r="45" spans="2:57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7"/>
    </row>
    <row r="46" spans="2:57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7"/>
    </row>
    <row r="47" spans="2:57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7"/>
    </row>
    <row r="48" spans="2:57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7"/>
    </row>
    <row r="49" spans="2:43" s="1" customFormat="1">
      <c r="B49" s="38"/>
      <c r="C49" s="39"/>
      <c r="D49" s="53" t="s">
        <v>52</v>
      </c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5"/>
      <c r="AA49" s="39"/>
      <c r="AB49" s="39"/>
      <c r="AC49" s="53" t="s">
        <v>53</v>
      </c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5"/>
      <c r="AP49" s="39"/>
      <c r="AQ49" s="40"/>
    </row>
    <row r="50" spans="2:43" ht="13.5">
      <c r="B50" s="26"/>
      <c r="C50" s="29"/>
      <c r="D50" s="56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57"/>
      <c r="AA50" s="29"/>
      <c r="AB50" s="29"/>
      <c r="AC50" s="56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57"/>
      <c r="AP50" s="29"/>
      <c r="AQ50" s="27"/>
    </row>
    <row r="51" spans="2:43" ht="13.5">
      <c r="B51" s="26"/>
      <c r="C51" s="29"/>
      <c r="D51" s="56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57"/>
      <c r="AA51" s="29"/>
      <c r="AB51" s="29"/>
      <c r="AC51" s="56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57"/>
      <c r="AP51" s="29"/>
      <c r="AQ51" s="27"/>
    </row>
    <row r="52" spans="2:43" ht="13.5">
      <c r="B52" s="26"/>
      <c r="C52" s="29"/>
      <c r="D52" s="56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57"/>
      <c r="AA52" s="29"/>
      <c r="AB52" s="29"/>
      <c r="AC52" s="56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57"/>
      <c r="AP52" s="29"/>
      <c r="AQ52" s="27"/>
    </row>
    <row r="53" spans="2:43" ht="13.5">
      <c r="B53" s="26"/>
      <c r="C53" s="29"/>
      <c r="D53" s="56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57"/>
      <c r="AA53" s="29"/>
      <c r="AB53" s="29"/>
      <c r="AC53" s="56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57"/>
      <c r="AP53" s="29"/>
      <c r="AQ53" s="27"/>
    </row>
    <row r="54" spans="2:43" ht="13.5">
      <c r="B54" s="26"/>
      <c r="C54" s="29"/>
      <c r="D54" s="56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57"/>
      <c r="AA54" s="29"/>
      <c r="AB54" s="29"/>
      <c r="AC54" s="56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57"/>
      <c r="AP54" s="29"/>
      <c r="AQ54" s="27"/>
    </row>
    <row r="55" spans="2:43" ht="13.5">
      <c r="B55" s="26"/>
      <c r="C55" s="29"/>
      <c r="D55" s="56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57"/>
      <c r="AA55" s="29"/>
      <c r="AB55" s="29"/>
      <c r="AC55" s="56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57"/>
      <c r="AP55" s="29"/>
      <c r="AQ55" s="27"/>
    </row>
    <row r="56" spans="2:43" ht="13.5">
      <c r="B56" s="26"/>
      <c r="C56" s="29"/>
      <c r="D56" s="56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57"/>
      <c r="AA56" s="29"/>
      <c r="AB56" s="29"/>
      <c r="AC56" s="56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57"/>
      <c r="AP56" s="29"/>
      <c r="AQ56" s="27"/>
    </row>
    <row r="57" spans="2:43" ht="13.5">
      <c r="B57" s="26"/>
      <c r="C57" s="29"/>
      <c r="D57" s="56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57"/>
      <c r="AA57" s="29"/>
      <c r="AB57" s="29"/>
      <c r="AC57" s="56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57"/>
      <c r="AP57" s="29"/>
      <c r="AQ57" s="27"/>
    </row>
    <row r="58" spans="2:43" s="1" customFormat="1">
      <c r="B58" s="38"/>
      <c r="C58" s="39"/>
      <c r="D58" s="58" t="s">
        <v>54</v>
      </c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60" t="s">
        <v>55</v>
      </c>
      <c r="S58" s="59"/>
      <c r="T58" s="59"/>
      <c r="U58" s="59"/>
      <c r="V58" s="59"/>
      <c r="W58" s="59"/>
      <c r="X58" s="59"/>
      <c r="Y58" s="59"/>
      <c r="Z58" s="61"/>
      <c r="AA58" s="39"/>
      <c r="AB58" s="39"/>
      <c r="AC58" s="58" t="s">
        <v>54</v>
      </c>
      <c r="AD58" s="59"/>
      <c r="AE58" s="59"/>
      <c r="AF58" s="59"/>
      <c r="AG58" s="59"/>
      <c r="AH58" s="59"/>
      <c r="AI58" s="59"/>
      <c r="AJ58" s="59"/>
      <c r="AK58" s="59"/>
      <c r="AL58" s="59"/>
      <c r="AM58" s="60" t="s">
        <v>55</v>
      </c>
      <c r="AN58" s="59"/>
      <c r="AO58" s="61"/>
      <c r="AP58" s="39"/>
      <c r="AQ58" s="40"/>
    </row>
    <row r="59" spans="2:43" ht="13.5">
      <c r="B59" s="26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7"/>
    </row>
    <row r="60" spans="2:43" s="1" customFormat="1">
      <c r="B60" s="38"/>
      <c r="C60" s="39"/>
      <c r="D60" s="53" t="s">
        <v>56</v>
      </c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5"/>
      <c r="AA60" s="39"/>
      <c r="AB60" s="39"/>
      <c r="AC60" s="53" t="s">
        <v>57</v>
      </c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5"/>
      <c r="AP60" s="39"/>
      <c r="AQ60" s="40"/>
    </row>
    <row r="61" spans="2:43" ht="13.5">
      <c r="B61" s="26"/>
      <c r="C61" s="29"/>
      <c r="D61" s="56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57"/>
      <c r="AA61" s="29"/>
      <c r="AB61" s="29"/>
      <c r="AC61" s="56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57"/>
      <c r="AP61" s="29"/>
      <c r="AQ61" s="27"/>
    </row>
    <row r="62" spans="2:43" ht="13.5">
      <c r="B62" s="26"/>
      <c r="C62" s="29"/>
      <c r="D62" s="56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57"/>
      <c r="AA62" s="29"/>
      <c r="AB62" s="29"/>
      <c r="AC62" s="56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57"/>
      <c r="AP62" s="29"/>
      <c r="AQ62" s="27"/>
    </row>
    <row r="63" spans="2:43" ht="13.5">
      <c r="B63" s="26"/>
      <c r="C63" s="29"/>
      <c r="D63" s="56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57"/>
      <c r="AA63" s="29"/>
      <c r="AB63" s="29"/>
      <c r="AC63" s="56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57"/>
      <c r="AP63" s="29"/>
      <c r="AQ63" s="27"/>
    </row>
    <row r="64" spans="2:43" ht="13.5">
      <c r="B64" s="26"/>
      <c r="C64" s="29"/>
      <c r="D64" s="56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57"/>
      <c r="AA64" s="29"/>
      <c r="AB64" s="29"/>
      <c r="AC64" s="56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57"/>
      <c r="AP64" s="29"/>
      <c r="AQ64" s="27"/>
    </row>
    <row r="65" spans="2:43" ht="13.5">
      <c r="B65" s="26"/>
      <c r="C65" s="29"/>
      <c r="D65" s="56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57"/>
      <c r="AA65" s="29"/>
      <c r="AB65" s="29"/>
      <c r="AC65" s="56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57"/>
      <c r="AP65" s="29"/>
      <c r="AQ65" s="27"/>
    </row>
    <row r="66" spans="2:43" ht="13.5">
      <c r="B66" s="26"/>
      <c r="C66" s="29"/>
      <c r="D66" s="56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57"/>
      <c r="AA66" s="29"/>
      <c r="AB66" s="29"/>
      <c r="AC66" s="56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57"/>
      <c r="AP66" s="29"/>
      <c r="AQ66" s="27"/>
    </row>
    <row r="67" spans="2:43" ht="13.5">
      <c r="B67" s="26"/>
      <c r="C67" s="29"/>
      <c r="D67" s="56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57"/>
      <c r="AA67" s="29"/>
      <c r="AB67" s="29"/>
      <c r="AC67" s="56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57"/>
      <c r="AP67" s="29"/>
      <c r="AQ67" s="27"/>
    </row>
    <row r="68" spans="2:43" ht="13.5">
      <c r="B68" s="26"/>
      <c r="C68" s="29"/>
      <c r="D68" s="56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57"/>
      <c r="AA68" s="29"/>
      <c r="AB68" s="29"/>
      <c r="AC68" s="56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57"/>
      <c r="AP68" s="29"/>
      <c r="AQ68" s="27"/>
    </row>
    <row r="69" spans="2:43" s="1" customFormat="1">
      <c r="B69" s="38"/>
      <c r="C69" s="39"/>
      <c r="D69" s="58" t="s">
        <v>54</v>
      </c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60" t="s">
        <v>55</v>
      </c>
      <c r="S69" s="59"/>
      <c r="T69" s="59"/>
      <c r="U69" s="59"/>
      <c r="V69" s="59"/>
      <c r="W69" s="59"/>
      <c r="X69" s="59"/>
      <c r="Y69" s="59"/>
      <c r="Z69" s="61"/>
      <c r="AA69" s="39"/>
      <c r="AB69" s="39"/>
      <c r="AC69" s="58" t="s">
        <v>54</v>
      </c>
      <c r="AD69" s="59"/>
      <c r="AE69" s="59"/>
      <c r="AF69" s="59"/>
      <c r="AG69" s="59"/>
      <c r="AH69" s="59"/>
      <c r="AI69" s="59"/>
      <c r="AJ69" s="59"/>
      <c r="AK69" s="59"/>
      <c r="AL69" s="59"/>
      <c r="AM69" s="60" t="s">
        <v>55</v>
      </c>
      <c r="AN69" s="59"/>
      <c r="AO69" s="61"/>
      <c r="AP69" s="39"/>
      <c r="AQ69" s="40"/>
    </row>
    <row r="70" spans="2:43" s="1" customFormat="1" ht="6.95" customHeight="1">
      <c r="B70" s="38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40"/>
    </row>
    <row r="71" spans="2:43" s="1" customFormat="1" ht="6.9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  <c r="AE71" s="63"/>
      <c r="AF71" s="63"/>
      <c r="AG71" s="63"/>
      <c r="AH71" s="63"/>
      <c r="AI71" s="63"/>
      <c r="AJ71" s="63"/>
      <c r="AK71" s="63"/>
      <c r="AL71" s="63"/>
      <c r="AM71" s="63"/>
      <c r="AN71" s="63"/>
      <c r="AO71" s="63"/>
      <c r="AP71" s="63"/>
      <c r="AQ71" s="64"/>
    </row>
    <row r="75" spans="2:43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7"/>
    </row>
    <row r="76" spans="2:43" s="1" customFormat="1" ht="36.950000000000003" customHeight="1">
      <c r="B76" s="38"/>
      <c r="C76" s="223" t="s">
        <v>58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40"/>
    </row>
    <row r="77" spans="2:43" s="3" customFormat="1" ht="14.45" customHeight="1">
      <c r="B77" s="68"/>
      <c r="C77" s="33" t="s">
        <v>16</v>
      </c>
      <c r="D77" s="69"/>
      <c r="E77" s="69"/>
      <c r="F77" s="69"/>
      <c r="G77" s="69"/>
      <c r="H77" s="69"/>
      <c r="I77" s="69"/>
      <c r="J77" s="69"/>
      <c r="K77" s="69"/>
      <c r="L77" s="69" t="str">
        <f>K5</f>
        <v>17P095_OPRAVA (1)</v>
      </c>
      <c r="M77" s="69"/>
      <c r="N77" s="69"/>
      <c r="O77" s="69"/>
      <c r="P77" s="69"/>
      <c r="Q77" s="69"/>
      <c r="R77" s="69"/>
      <c r="S77" s="69"/>
      <c r="T77" s="69"/>
      <c r="U77" s="69"/>
      <c r="V77" s="69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70"/>
    </row>
    <row r="78" spans="2:43" s="4" customFormat="1" ht="36.950000000000003" customHeight="1">
      <c r="B78" s="71"/>
      <c r="C78" s="72" t="s">
        <v>19</v>
      </c>
      <c r="D78" s="73"/>
      <c r="E78" s="73"/>
      <c r="F78" s="73"/>
      <c r="G78" s="73"/>
      <c r="H78" s="73"/>
      <c r="I78" s="73"/>
      <c r="J78" s="73"/>
      <c r="K78" s="73"/>
      <c r="L78" s="239" t="str">
        <f>K6</f>
        <v>Pce, A016 - Rekonstrukce sekundárních rozvodů</v>
      </c>
      <c r="M78" s="240"/>
      <c r="N78" s="24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F78" s="240"/>
      <c r="AG78" s="240"/>
      <c r="AH78" s="240"/>
      <c r="AI78" s="240"/>
      <c r="AJ78" s="240"/>
      <c r="AK78" s="240"/>
      <c r="AL78" s="240"/>
      <c r="AM78" s="240"/>
      <c r="AN78" s="240"/>
      <c r="AO78" s="240"/>
      <c r="AP78" s="73"/>
      <c r="AQ78" s="74"/>
    </row>
    <row r="79" spans="2:43" s="1" customFormat="1" ht="6.95" customHeight="1">
      <c r="B79" s="38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40"/>
    </row>
    <row r="80" spans="2:43" s="1" customFormat="1">
      <c r="B80" s="38"/>
      <c r="C80" s="33" t="s">
        <v>23</v>
      </c>
      <c r="D80" s="39"/>
      <c r="E80" s="39"/>
      <c r="F80" s="39"/>
      <c r="G80" s="39"/>
      <c r="H80" s="39"/>
      <c r="I80" s="39"/>
      <c r="J80" s="39"/>
      <c r="K80" s="39"/>
      <c r="L80" s="75" t="str">
        <f>IF(K8="","",K8)</f>
        <v>Pardubice</v>
      </c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3" t="s">
        <v>25</v>
      </c>
      <c r="AJ80" s="39"/>
      <c r="AK80" s="39"/>
      <c r="AL80" s="39"/>
      <c r="AM80" s="76" t="str">
        <f>IF(AN8= "","",AN8)</f>
        <v>24. 8. 2017</v>
      </c>
      <c r="AN80" s="39"/>
      <c r="AO80" s="39"/>
      <c r="AP80" s="39"/>
      <c r="AQ80" s="40"/>
    </row>
    <row r="81" spans="1:76" s="1" customFormat="1" ht="6.95" customHeight="1"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40"/>
    </row>
    <row r="82" spans="1:76" s="1" customFormat="1">
      <c r="B82" s="38"/>
      <c r="C82" s="33" t="s">
        <v>27</v>
      </c>
      <c r="D82" s="39"/>
      <c r="E82" s="39"/>
      <c r="F82" s="39"/>
      <c r="G82" s="39"/>
      <c r="H82" s="39"/>
      <c r="I82" s="39"/>
      <c r="J82" s="39"/>
      <c r="K82" s="39"/>
      <c r="L82" s="69" t="str">
        <f>IF(E11= "","",E11)</f>
        <v>Elektrárny Opatovice, a.s.</v>
      </c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3" t="s">
        <v>33</v>
      </c>
      <c r="AJ82" s="39"/>
      <c r="AK82" s="39"/>
      <c r="AL82" s="39"/>
      <c r="AM82" s="243" t="str">
        <f>IF(E17="","",E17)</f>
        <v>EVČ s.r.o.</v>
      </c>
      <c r="AN82" s="243"/>
      <c r="AO82" s="243"/>
      <c r="AP82" s="243"/>
      <c r="AQ82" s="40"/>
      <c r="AS82" s="244" t="s">
        <v>59</v>
      </c>
      <c r="AT82" s="245"/>
      <c r="AU82" s="54"/>
      <c r="AV82" s="54"/>
      <c r="AW82" s="54"/>
      <c r="AX82" s="54"/>
      <c r="AY82" s="54"/>
      <c r="AZ82" s="54"/>
      <c r="BA82" s="54"/>
      <c r="BB82" s="54"/>
      <c r="BC82" s="54"/>
      <c r="BD82" s="55"/>
    </row>
    <row r="83" spans="1:76" s="1" customFormat="1">
      <c r="B83" s="38"/>
      <c r="C83" s="33" t="s">
        <v>31</v>
      </c>
      <c r="D83" s="39"/>
      <c r="E83" s="39"/>
      <c r="F83" s="39"/>
      <c r="G83" s="39"/>
      <c r="H83" s="39"/>
      <c r="I83" s="39"/>
      <c r="J83" s="39"/>
      <c r="K83" s="39"/>
      <c r="L83" s="69" t="str">
        <f>IF(E14= "Vyplň údaj","",E14)</f>
        <v/>
      </c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3" t="s">
        <v>36</v>
      </c>
      <c r="AJ83" s="39"/>
      <c r="AK83" s="39"/>
      <c r="AL83" s="39"/>
      <c r="AM83" s="243" t="str">
        <f>IF(E20="","",E20)</f>
        <v xml:space="preserve"> </v>
      </c>
      <c r="AN83" s="243"/>
      <c r="AO83" s="243"/>
      <c r="AP83" s="243"/>
      <c r="AQ83" s="40"/>
      <c r="AS83" s="246"/>
      <c r="AT83" s="247"/>
      <c r="AU83" s="39"/>
      <c r="AV83" s="39"/>
      <c r="AW83" s="39"/>
      <c r="AX83" s="39"/>
      <c r="AY83" s="39"/>
      <c r="AZ83" s="39"/>
      <c r="BA83" s="39"/>
      <c r="BB83" s="39"/>
      <c r="BC83" s="39"/>
      <c r="BD83" s="77"/>
    </row>
    <row r="84" spans="1:76" s="1" customFormat="1" ht="10.9" customHeight="1"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40"/>
      <c r="AS84" s="246"/>
      <c r="AT84" s="247"/>
      <c r="AU84" s="39"/>
      <c r="AV84" s="39"/>
      <c r="AW84" s="39"/>
      <c r="AX84" s="39"/>
      <c r="AY84" s="39"/>
      <c r="AZ84" s="39"/>
      <c r="BA84" s="39"/>
      <c r="BB84" s="39"/>
      <c r="BC84" s="39"/>
      <c r="BD84" s="77"/>
    </row>
    <row r="85" spans="1:76" s="1" customFormat="1" ht="29.25" customHeight="1">
      <c r="B85" s="38"/>
      <c r="C85" s="256" t="s">
        <v>60</v>
      </c>
      <c r="D85" s="249"/>
      <c r="E85" s="249"/>
      <c r="F85" s="249"/>
      <c r="G85" s="249"/>
      <c r="H85" s="78"/>
      <c r="I85" s="248" t="s">
        <v>61</v>
      </c>
      <c r="J85" s="249"/>
      <c r="K85" s="249"/>
      <c r="L85" s="249"/>
      <c r="M85" s="249"/>
      <c r="N85" s="249"/>
      <c r="O85" s="249"/>
      <c r="P85" s="249"/>
      <c r="Q85" s="249"/>
      <c r="R85" s="249"/>
      <c r="S85" s="249"/>
      <c r="T85" s="249"/>
      <c r="U85" s="249"/>
      <c r="V85" s="249"/>
      <c r="W85" s="249"/>
      <c r="X85" s="249"/>
      <c r="Y85" s="249"/>
      <c r="Z85" s="249"/>
      <c r="AA85" s="249"/>
      <c r="AB85" s="249"/>
      <c r="AC85" s="249"/>
      <c r="AD85" s="249"/>
      <c r="AE85" s="249"/>
      <c r="AF85" s="249"/>
      <c r="AG85" s="248" t="s">
        <v>62</v>
      </c>
      <c r="AH85" s="249"/>
      <c r="AI85" s="249"/>
      <c r="AJ85" s="249"/>
      <c r="AK85" s="249"/>
      <c r="AL85" s="249"/>
      <c r="AM85" s="249"/>
      <c r="AN85" s="248" t="s">
        <v>63</v>
      </c>
      <c r="AO85" s="249"/>
      <c r="AP85" s="250"/>
      <c r="AQ85" s="40"/>
      <c r="AS85" s="79" t="s">
        <v>64</v>
      </c>
      <c r="AT85" s="80" t="s">
        <v>65</v>
      </c>
      <c r="AU85" s="80" t="s">
        <v>66</v>
      </c>
      <c r="AV85" s="80" t="s">
        <v>67</v>
      </c>
      <c r="AW85" s="80" t="s">
        <v>68</v>
      </c>
      <c r="AX85" s="80" t="s">
        <v>69</v>
      </c>
      <c r="AY85" s="80" t="s">
        <v>70</v>
      </c>
      <c r="AZ85" s="80" t="s">
        <v>71</v>
      </c>
      <c r="BA85" s="80" t="s">
        <v>72</v>
      </c>
      <c r="BB85" s="80" t="s">
        <v>73</v>
      </c>
      <c r="BC85" s="80" t="s">
        <v>74</v>
      </c>
      <c r="BD85" s="81" t="s">
        <v>75</v>
      </c>
    </row>
    <row r="86" spans="1:76" s="1" customFormat="1" ht="10.9" customHeight="1"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40"/>
      <c r="AS86" s="82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5"/>
    </row>
    <row r="87" spans="1:76" s="4" customFormat="1" ht="32.450000000000003" customHeight="1">
      <c r="B87" s="71"/>
      <c r="C87" s="83" t="s">
        <v>76</v>
      </c>
      <c r="D87" s="84"/>
      <c r="E87" s="84"/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84"/>
      <c r="AD87" s="84"/>
      <c r="AE87" s="84"/>
      <c r="AF87" s="84"/>
      <c r="AG87" s="255">
        <f>ROUND(AG88+AG94,0)</f>
        <v>0</v>
      </c>
      <c r="AH87" s="255"/>
      <c r="AI87" s="255"/>
      <c r="AJ87" s="255"/>
      <c r="AK87" s="255"/>
      <c r="AL87" s="255"/>
      <c r="AM87" s="255"/>
      <c r="AN87" s="232">
        <f t="shared" ref="AN87:AN99" si="0">SUM(AG87,AT87)</f>
        <v>0</v>
      </c>
      <c r="AO87" s="232"/>
      <c r="AP87" s="232"/>
      <c r="AQ87" s="74"/>
      <c r="AS87" s="85">
        <f>ROUND(AS88+AS94,0)</f>
        <v>0</v>
      </c>
      <c r="AT87" s="86">
        <f t="shared" ref="AT87:AT99" si="1">ROUND(SUM(AV87:AW87),0)</f>
        <v>0</v>
      </c>
      <c r="AU87" s="87">
        <f>ROUND(AU88+AU94,5)</f>
        <v>0</v>
      </c>
      <c r="AV87" s="86">
        <f>ROUND(AZ87*L31,0)</f>
        <v>0</v>
      </c>
      <c r="AW87" s="86">
        <f>ROUND(BA87*L32,0)</f>
        <v>0</v>
      </c>
      <c r="AX87" s="86">
        <f>ROUND(BB87*L31,0)</f>
        <v>0</v>
      </c>
      <c r="AY87" s="86">
        <f>ROUND(BC87*L32,0)</f>
        <v>0</v>
      </c>
      <c r="AZ87" s="86">
        <f>ROUND(AZ88+AZ94,0)</f>
        <v>0</v>
      </c>
      <c r="BA87" s="86">
        <f>ROUND(BA88+BA94,0)</f>
        <v>0</v>
      </c>
      <c r="BB87" s="86">
        <f>ROUND(BB88+BB94,0)</f>
        <v>0</v>
      </c>
      <c r="BC87" s="86">
        <f>ROUND(BC88+BC94,0)</f>
        <v>0</v>
      </c>
      <c r="BD87" s="88">
        <f>ROUND(BD88+BD94,0)</f>
        <v>0</v>
      </c>
      <c r="BS87" s="89" t="s">
        <v>77</v>
      </c>
      <c r="BT87" s="89" t="s">
        <v>78</v>
      </c>
      <c r="BU87" s="90" t="s">
        <v>79</v>
      </c>
      <c r="BV87" s="89" t="s">
        <v>80</v>
      </c>
      <c r="BW87" s="89" t="s">
        <v>81</v>
      </c>
      <c r="BX87" s="89" t="s">
        <v>82</v>
      </c>
    </row>
    <row r="88" spans="1:76" s="5" customFormat="1" ht="16.5" customHeight="1">
      <c r="B88" s="91"/>
      <c r="C88" s="92"/>
      <c r="D88" s="241" t="s">
        <v>83</v>
      </c>
      <c r="E88" s="241"/>
      <c r="F88" s="241"/>
      <c r="G88" s="241"/>
      <c r="H88" s="241"/>
      <c r="I88" s="93"/>
      <c r="J88" s="241" t="s">
        <v>84</v>
      </c>
      <c r="K88" s="241"/>
      <c r="L88" s="241"/>
      <c r="M88" s="241"/>
      <c r="N88" s="241"/>
      <c r="O88" s="241"/>
      <c r="P88" s="241"/>
      <c r="Q88" s="241"/>
      <c r="R88" s="241"/>
      <c r="S88" s="241"/>
      <c r="T88" s="241"/>
      <c r="U88" s="241"/>
      <c r="V88" s="241"/>
      <c r="W88" s="241"/>
      <c r="X88" s="241"/>
      <c r="Y88" s="241"/>
      <c r="Z88" s="241"/>
      <c r="AA88" s="241"/>
      <c r="AB88" s="241"/>
      <c r="AC88" s="241"/>
      <c r="AD88" s="241"/>
      <c r="AE88" s="241"/>
      <c r="AF88" s="241"/>
      <c r="AG88" s="253">
        <f>ROUND(AG89+AG90,0)</f>
        <v>0</v>
      </c>
      <c r="AH88" s="231"/>
      <c r="AI88" s="231"/>
      <c r="AJ88" s="231"/>
      <c r="AK88" s="231"/>
      <c r="AL88" s="231"/>
      <c r="AM88" s="231"/>
      <c r="AN88" s="230">
        <f t="shared" si="0"/>
        <v>0</v>
      </c>
      <c r="AO88" s="231"/>
      <c r="AP88" s="231"/>
      <c r="AQ88" s="94"/>
      <c r="AS88" s="95">
        <f>ROUND(AS89+AS90,0)</f>
        <v>0</v>
      </c>
      <c r="AT88" s="96">
        <f t="shared" si="1"/>
        <v>0</v>
      </c>
      <c r="AU88" s="97">
        <f>ROUND(AU89+AU90,5)</f>
        <v>0</v>
      </c>
      <c r="AV88" s="96">
        <f>ROUND(AZ88*L31,0)</f>
        <v>0</v>
      </c>
      <c r="AW88" s="96">
        <f>ROUND(BA88*L32,0)</f>
        <v>0</v>
      </c>
      <c r="AX88" s="96">
        <f>ROUND(BB88*L31,0)</f>
        <v>0</v>
      </c>
      <c r="AY88" s="96">
        <f>ROUND(BC88*L32,0)</f>
        <v>0</v>
      </c>
      <c r="AZ88" s="96">
        <f>ROUND(AZ89+AZ90,0)</f>
        <v>0</v>
      </c>
      <c r="BA88" s="96">
        <f>ROUND(BA89+BA90,0)</f>
        <v>0</v>
      </c>
      <c r="BB88" s="96">
        <f>ROUND(BB89+BB90,0)</f>
        <v>0</v>
      </c>
      <c r="BC88" s="96">
        <f>ROUND(BC89+BC90,0)</f>
        <v>0</v>
      </c>
      <c r="BD88" s="98">
        <f>ROUND(BD89+BD90,0)</f>
        <v>0</v>
      </c>
      <c r="BS88" s="99" t="s">
        <v>77</v>
      </c>
      <c r="BT88" s="99" t="s">
        <v>35</v>
      </c>
      <c r="BU88" s="99" t="s">
        <v>79</v>
      </c>
      <c r="BV88" s="99" t="s">
        <v>80</v>
      </c>
      <c r="BW88" s="99" t="s">
        <v>85</v>
      </c>
      <c r="BX88" s="99" t="s">
        <v>81</v>
      </c>
    </row>
    <row r="89" spans="1:76" s="6" customFormat="1" ht="16.5" customHeight="1">
      <c r="A89" s="100" t="s">
        <v>86</v>
      </c>
      <c r="B89" s="101"/>
      <c r="C89" s="102"/>
      <c r="D89" s="102"/>
      <c r="E89" s="312" t="s">
        <v>87</v>
      </c>
      <c r="F89" s="312"/>
      <c r="G89" s="312"/>
      <c r="H89" s="312"/>
      <c r="I89" s="312"/>
      <c r="J89" s="313"/>
      <c r="K89" s="312" t="s">
        <v>88</v>
      </c>
      <c r="L89" s="312"/>
      <c r="M89" s="312"/>
      <c r="N89" s="312"/>
      <c r="O89" s="312"/>
      <c r="P89" s="312"/>
      <c r="Q89" s="312"/>
      <c r="R89" s="312"/>
      <c r="S89" s="312"/>
      <c r="T89" s="312"/>
      <c r="U89" s="312"/>
      <c r="V89" s="312"/>
      <c r="W89" s="312"/>
      <c r="X89" s="312"/>
      <c r="Y89" s="312"/>
      <c r="Z89" s="312"/>
      <c r="AA89" s="312"/>
      <c r="AB89" s="312"/>
      <c r="AC89" s="312"/>
      <c r="AD89" s="312"/>
      <c r="AE89" s="312"/>
      <c r="AF89" s="312"/>
      <c r="AG89" s="314">
        <f>'ST - Stavební - I. ETAPA'!M31</f>
        <v>0</v>
      </c>
      <c r="AH89" s="315"/>
      <c r="AI89" s="315"/>
      <c r="AJ89" s="315"/>
      <c r="AK89" s="315"/>
      <c r="AL89" s="315"/>
      <c r="AM89" s="315"/>
      <c r="AN89" s="314">
        <f t="shared" si="0"/>
        <v>0</v>
      </c>
      <c r="AO89" s="315"/>
      <c r="AP89" s="315"/>
      <c r="AQ89" s="103"/>
      <c r="AS89" s="104">
        <f>'ST - Stavební - I. ETAPA'!M29</f>
        <v>0</v>
      </c>
      <c r="AT89" s="105">
        <f t="shared" si="1"/>
        <v>0</v>
      </c>
      <c r="AU89" s="106">
        <f>'ST - Stavební - I. ETAPA'!W136</f>
        <v>0</v>
      </c>
      <c r="AV89" s="105">
        <f>'ST - Stavební - I. ETAPA'!M33</f>
        <v>0</v>
      </c>
      <c r="AW89" s="105">
        <f>'ST - Stavební - I. ETAPA'!M34</f>
        <v>0</v>
      </c>
      <c r="AX89" s="105">
        <f>'ST - Stavební - I. ETAPA'!M35</f>
        <v>0</v>
      </c>
      <c r="AY89" s="105">
        <f>'ST - Stavební - I. ETAPA'!M36</f>
        <v>0</v>
      </c>
      <c r="AZ89" s="105">
        <f>'ST - Stavební - I. ETAPA'!H33</f>
        <v>0</v>
      </c>
      <c r="BA89" s="105">
        <f>'ST - Stavební - I. ETAPA'!H34</f>
        <v>0</v>
      </c>
      <c r="BB89" s="105">
        <f>'ST - Stavební - I. ETAPA'!H35</f>
        <v>0</v>
      </c>
      <c r="BC89" s="105">
        <f>'ST - Stavební - I. ETAPA'!H36</f>
        <v>0</v>
      </c>
      <c r="BD89" s="107">
        <f>'ST - Stavební - I. ETAPA'!H37</f>
        <v>0</v>
      </c>
      <c r="BT89" s="108" t="s">
        <v>89</v>
      </c>
      <c r="BV89" s="108" t="s">
        <v>80</v>
      </c>
      <c r="BW89" s="108" t="s">
        <v>90</v>
      </c>
      <c r="BX89" s="108" t="s">
        <v>85</v>
      </c>
    </row>
    <row r="90" spans="1:76" s="6" customFormat="1" ht="16.5" customHeight="1">
      <c r="B90" s="101"/>
      <c r="C90" s="102"/>
      <c r="D90" s="102"/>
      <c r="E90" s="242" t="s">
        <v>91</v>
      </c>
      <c r="F90" s="242"/>
      <c r="G90" s="242"/>
      <c r="H90" s="242"/>
      <c r="I90" s="242"/>
      <c r="J90" s="102"/>
      <c r="K90" s="242" t="s">
        <v>92</v>
      </c>
      <c r="L90" s="242"/>
      <c r="M90" s="242"/>
      <c r="N90" s="242"/>
      <c r="O90" s="242"/>
      <c r="P90" s="242"/>
      <c r="Q90" s="242"/>
      <c r="R90" s="242"/>
      <c r="S90" s="242"/>
      <c r="T90" s="242"/>
      <c r="U90" s="242"/>
      <c r="V90" s="242"/>
      <c r="W90" s="242"/>
      <c r="X90" s="242"/>
      <c r="Y90" s="242"/>
      <c r="Z90" s="242"/>
      <c r="AA90" s="242"/>
      <c r="AB90" s="242"/>
      <c r="AC90" s="242"/>
      <c r="AD90" s="242"/>
      <c r="AE90" s="242"/>
      <c r="AF90" s="242"/>
      <c r="AG90" s="254">
        <f>ROUND(SUM(AG91:AG93),0)</f>
        <v>0</v>
      </c>
      <c r="AH90" s="229"/>
      <c r="AI90" s="229"/>
      <c r="AJ90" s="229"/>
      <c r="AK90" s="229"/>
      <c r="AL90" s="229"/>
      <c r="AM90" s="229"/>
      <c r="AN90" s="228">
        <f t="shared" si="0"/>
        <v>0</v>
      </c>
      <c r="AO90" s="229"/>
      <c r="AP90" s="229"/>
      <c r="AQ90" s="103"/>
      <c r="AS90" s="104">
        <f>ROUND(SUM(AS91:AS93),0)</f>
        <v>0</v>
      </c>
      <c r="AT90" s="105">
        <f t="shared" si="1"/>
        <v>0</v>
      </c>
      <c r="AU90" s="106">
        <f>ROUND(SUM(AU91:AU93),5)</f>
        <v>0</v>
      </c>
      <c r="AV90" s="105">
        <f>ROUND(AZ90*L31,0)</f>
        <v>0</v>
      </c>
      <c r="AW90" s="105">
        <f>ROUND(BA90*L32,0)</f>
        <v>0</v>
      </c>
      <c r="AX90" s="105">
        <f>ROUND(BB90*L31,0)</f>
        <v>0</v>
      </c>
      <c r="AY90" s="105">
        <f>ROUND(BC90*L32,0)</f>
        <v>0</v>
      </c>
      <c r="AZ90" s="105">
        <f>ROUND(SUM(AZ91:AZ93),0)</f>
        <v>0</v>
      </c>
      <c r="BA90" s="105">
        <f>ROUND(SUM(BA91:BA93),0)</f>
        <v>0</v>
      </c>
      <c r="BB90" s="105">
        <f>ROUND(SUM(BB91:BB93),0)</f>
        <v>0</v>
      </c>
      <c r="BC90" s="105">
        <f>ROUND(SUM(BC91:BC93),0)</f>
        <v>0</v>
      </c>
      <c r="BD90" s="107">
        <f>ROUND(SUM(BD91:BD93),0)</f>
        <v>0</v>
      </c>
      <c r="BS90" s="108" t="s">
        <v>77</v>
      </c>
      <c r="BT90" s="108" t="s">
        <v>89</v>
      </c>
      <c r="BV90" s="108" t="s">
        <v>80</v>
      </c>
      <c r="BW90" s="108" t="s">
        <v>93</v>
      </c>
      <c r="BX90" s="108" t="s">
        <v>85</v>
      </c>
    </row>
    <row r="91" spans="1:76" s="6" customFormat="1" ht="16.5" customHeight="1">
      <c r="A91" s="100" t="s">
        <v>86</v>
      </c>
      <c r="B91" s="101"/>
      <c r="C91" s="102"/>
      <c r="D91" s="102"/>
      <c r="E91" s="102"/>
      <c r="F91" s="312" t="s">
        <v>91</v>
      </c>
      <c r="G91" s="312"/>
      <c r="H91" s="312"/>
      <c r="I91" s="312"/>
      <c r="J91" s="312"/>
      <c r="K91" s="313"/>
      <c r="L91" s="312" t="s">
        <v>92</v>
      </c>
      <c r="M91" s="312"/>
      <c r="N91" s="312"/>
      <c r="O91" s="312"/>
      <c r="P91" s="312"/>
      <c r="Q91" s="312"/>
      <c r="R91" s="312"/>
      <c r="S91" s="312"/>
      <c r="T91" s="312"/>
      <c r="U91" s="312"/>
      <c r="V91" s="312"/>
      <c r="W91" s="312"/>
      <c r="X91" s="312"/>
      <c r="Y91" s="312"/>
      <c r="Z91" s="312"/>
      <c r="AA91" s="312"/>
      <c r="AB91" s="312"/>
      <c r="AC91" s="312"/>
      <c r="AD91" s="312"/>
      <c r="AE91" s="312"/>
      <c r="AF91" s="312"/>
      <c r="AG91" s="314">
        <f>'STR - Strojní - I. ETAPA'!M31</f>
        <v>0</v>
      </c>
      <c r="AH91" s="315"/>
      <c r="AI91" s="315"/>
      <c r="AJ91" s="315"/>
      <c r="AK91" s="315"/>
      <c r="AL91" s="315"/>
      <c r="AM91" s="315"/>
      <c r="AN91" s="314">
        <f t="shared" si="0"/>
        <v>0</v>
      </c>
      <c r="AO91" s="315"/>
      <c r="AP91" s="315"/>
      <c r="AQ91" s="103"/>
      <c r="AS91" s="104">
        <f>'STR - Strojní - I. ETAPA'!M29</f>
        <v>0</v>
      </c>
      <c r="AT91" s="105">
        <f t="shared" si="1"/>
        <v>0</v>
      </c>
      <c r="AU91" s="106">
        <f>'STR - Strojní - I. ETAPA'!W125</f>
        <v>0</v>
      </c>
      <c r="AV91" s="105">
        <f>'STR - Strojní - I. ETAPA'!M33</f>
        <v>0</v>
      </c>
      <c r="AW91" s="105">
        <f>'STR - Strojní - I. ETAPA'!M34</f>
        <v>0</v>
      </c>
      <c r="AX91" s="105">
        <f>'STR - Strojní - I. ETAPA'!M35</f>
        <v>0</v>
      </c>
      <c r="AY91" s="105">
        <f>'STR - Strojní - I. ETAPA'!M36</f>
        <v>0</v>
      </c>
      <c r="AZ91" s="105">
        <f>'STR - Strojní - I. ETAPA'!H33</f>
        <v>0</v>
      </c>
      <c r="BA91" s="105">
        <f>'STR - Strojní - I. ETAPA'!H34</f>
        <v>0</v>
      </c>
      <c r="BB91" s="105">
        <f>'STR - Strojní - I. ETAPA'!H35</f>
        <v>0</v>
      </c>
      <c r="BC91" s="105">
        <f>'STR - Strojní - I. ETAPA'!H36</f>
        <v>0</v>
      </c>
      <c r="BD91" s="107">
        <f>'STR - Strojní - I. ETAPA'!H37</f>
        <v>0</v>
      </c>
      <c r="BT91" s="108" t="s">
        <v>94</v>
      </c>
      <c r="BU91" s="108" t="s">
        <v>95</v>
      </c>
      <c r="BV91" s="108" t="s">
        <v>80</v>
      </c>
      <c r="BW91" s="108" t="s">
        <v>93</v>
      </c>
      <c r="BX91" s="108" t="s">
        <v>85</v>
      </c>
    </row>
    <row r="92" spans="1:76" s="6" customFormat="1" ht="16.5" customHeight="1">
      <c r="A92" s="100" t="s">
        <v>86</v>
      </c>
      <c r="B92" s="101"/>
      <c r="C92" s="102"/>
      <c r="D92" s="102"/>
      <c r="E92" s="102"/>
      <c r="F92" s="242" t="s">
        <v>96</v>
      </c>
      <c r="G92" s="242"/>
      <c r="H92" s="242"/>
      <c r="I92" s="242"/>
      <c r="J92" s="242"/>
      <c r="K92" s="102"/>
      <c r="L92" s="242" t="s">
        <v>97</v>
      </c>
      <c r="M92" s="242"/>
      <c r="N92" s="242"/>
      <c r="O92" s="242"/>
      <c r="P92" s="242"/>
      <c r="Q92" s="242"/>
      <c r="R92" s="242"/>
      <c r="S92" s="242"/>
      <c r="T92" s="242"/>
      <c r="U92" s="242"/>
      <c r="V92" s="242"/>
      <c r="W92" s="242"/>
      <c r="X92" s="242"/>
      <c r="Y92" s="242"/>
      <c r="Z92" s="242"/>
      <c r="AA92" s="242"/>
      <c r="AB92" s="242"/>
      <c r="AC92" s="242"/>
      <c r="AD92" s="242"/>
      <c r="AE92" s="242"/>
      <c r="AF92" s="242"/>
      <c r="AG92" s="228">
        <f>'MaR - Alarm systém - I. E...'!M32</f>
        <v>0</v>
      </c>
      <c r="AH92" s="229"/>
      <c r="AI92" s="229"/>
      <c r="AJ92" s="229"/>
      <c r="AK92" s="229"/>
      <c r="AL92" s="229"/>
      <c r="AM92" s="229"/>
      <c r="AN92" s="228">
        <f t="shared" si="0"/>
        <v>0</v>
      </c>
      <c r="AO92" s="229"/>
      <c r="AP92" s="229"/>
      <c r="AQ92" s="103"/>
      <c r="AS92" s="104">
        <f>'MaR - Alarm systém - I. E...'!M30</f>
        <v>0</v>
      </c>
      <c r="AT92" s="105">
        <f t="shared" si="1"/>
        <v>0</v>
      </c>
      <c r="AU92" s="106">
        <f>'MaR - Alarm systém - I. E...'!W125</f>
        <v>0</v>
      </c>
      <c r="AV92" s="105">
        <f>'MaR - Alarm systém - I. E...'!M34</f>
        <v>0</v>
      </c>
      <c r="AW92" s="105">
        <f>'MaR - Alarm systém - I. E...'!M35</f>
        <v>0</v>
      </c>
      <c r="AX92" s="105">
        <f>'MaR - Alarm systém - I. E...'!M36</f>
        <v>0</v>
      </c>
      <c r="AY92" s="105">
        <f>'MaR - Alarm systém - I. E...'!M37</f>
        <v>0</v>
      </c>
      <c r="AZ92" s="105">
        <f>'MaR - Alarm systém - I. E...'!H34</f>
        <v>0</v>
      </c>
      <c r="BA92" s="105">
        <f>'MaR - Alarm systém - I. E...'!H35</f>
        <v>0</v>
      </c>
      <c r="BB92" s="105">
        <f>'MaR - Alarm systém - I. E...'!H36</f>
        <v>0</v>
      </c>
      <c r="BC92" s="105">
        <f>'MaR - Alarm systém - I. E...'!H37</f>
        <v>0</v>
      </c>
      <c r="BD92" s="107">
        <f>'MaR - Alarm systém - I. E...'!H38</f>
        <v>0</v>
      </c>
      <c r="BT92" s="108" t="s">
        <v>94</v>
      </c>
      <c r="BV92" s="108" t="s">
        <v>80</v>
      </c>
      <c r="BW92" s="108" t="s">
        <v>98</v>
      </c>
      <c r="BX92" s="108" t="s">
        <v>93</v>
      </c>
    </row>
    <row r="93" spans="1:76" s="6" customFormat="1" ht="16.5" customHeight="1">
      <c r="A93" s="100" t="s">
        <v>86</v>
      </c>
      <c r="B93" s="101"/>
      <c r="C93" s="102"/>
      <c r="D93" s="102"/>
      <c r="E93" s="102"/>
      <c r="F93" s="312" t="s">
        <v>91</v>
      </c>
      <c r="G93" s="312"/>
      <c r="H93" s="312"/>
      <c r="I93" s="312"/>
      <c r="J93" s="312"/>
      <c r="K93" s="313"/>
      <c r="L93" s="312" t="s">
        <v>99</v>
      </c>
      <c r="M93" s="312"/>
      <c r="N93" s="312"/>
      <c r="O93" s="312"/>
      <c r="P93" s="312"/>
      <c r="Q93" s="312"/>
      <c r="R93" s="312"/>
      <c r="S93" s="312"/>
      <c r="T93" s="312"/>
      <c r="U93" s="312"/>
      <c r="V93" s="312"/>
      <c r="W93" s="312"/>
      <c r="X93" s="312"/>
      <c r="Y93" s="312"/>
      <c r="Z93" s="312"/>
      <c r="AA93" s="312"/>
      <c r="AB93" s="312"/>
      <c r="AC93" s="312"/>
      <c r="AD93" s="312"/>
      <c r="AE93" s="312"/>
      <c r="AF93" s="312"/>
      <c r="AG93" s="314">
        <f>'STR - DEMONTÁŽE - I. ETAPA'!M32</f>
        <v>0</v>
      </c>
      <c r="AH93" s="315"/>
      <c r="AI93" s="315"/>
      <c r="AJ93" s="315"/>
      <c r="AK93" s="315"/>
      <c r="AL93" s="315"/>
      <c r="AM93" s="315"/>
      <c r="AN93" s="314">
        <f t="shared" si="0"/>
        <v>0</v>
      </c>
      <c r="AO93" s="315"/>
      <c r="AP93" s="315"/>
      <c r="AQ93" s="103"/>
      <c r="AS93" s="104">
        <f>'STR - DEMONTÁŽE - I. ETAPA'!M30</f>
        <v>0</v>
      </c>
      <c r="AT93" s="105">
        <f t="shared" si="1"/>
        <v>0</v>
      </c>
      <c r="AU93" s="106">
        <f>'STR - DEMONTÁŽE - I. ETAPA'!W124</f>
        <v>0</v>
      </c>
      <c r="AV93" s="105">
        <f>'STR - DEMONTÁŽE - I. ETAPA'!M34</f>
        <v>0</v>
      </c>
      <c r="AW93" s="105">
        <f>'STR - DEMONTÁŽE - I. ETAPA'!M35</f>
        <v>0</v>
      </c>
      <c r="AX93" s="105">
        <f>'STR - DEMONTÁŽE - I. ETAPA'!M36</f>
        <v>0</v>
      </c>
      <c r="AY93" s="105">
        <f>'STR - DEMONTÁŽE - I. ETAPA'!M37</f>
        <v>0</v>
      </c>
      <c r="AZ93" s="105">
        <f>'STR - DEMONTÁŽE - I. ETAPA'!H34</f>
        <v>0</v>
      </c>
      <c r="BA93" s="105">
        <f>'STR - DEMONTÁŽE - I. ETAPA'!H35</f>
        <v>0</v>
      </c>
      <c r="BB93" s="105">
        <f>'STR - DEMONTÁŽE - I. ETAPA'!H36</f>
        <v>0</v>
      </c>
      <c r="BC93" s="105">
        <f>'STR - DEMONTÁŽE - I. ETAPA'!H37</f>
        <v>0</v>
      </c>
      <c r="BD93" s="107">
        <f>'STR - DEMONTÁŽE - I. ETAPA'!H38</f>
        <v>0</v>
      </c>
      <c r="BT93" s="108" t="s">
        <v>94</v>
      </c>
      <c r="BV93" s="108" t="s">
        <v>80</v>
      </c>
      <c r="BW93" s="108" t="s">
        <v>100</v>
      </c>
      <c r="BX93" s="108" t="s">
        <v>93</v>
      </c>
    </row>
    <row r="94" spans="1:76" s="5" customFormat="1" ht="16.5" customHeight="1">
      <c r="B94" s="91"/>
      <c r="C94" s="92"/>
      <c r="D94" s="241" t="s">
        <v>101</v>
      </c>
      <c r="E94" s="241"/>
      <c r="F94" s="241"/>
      <c r="G94" s="241"/>
      <c r="H94" s="241"/>
      <c r="I94" s="93"/>
      <c r="J94" s="241" t="s">
        <v>102</v>
      </c>
      <c r="K94" s="241"/>
      <c r="L94" s="241"/>
      <c r="M94" s="241"/>
      <c r="N94" s="241"/>
      <c r="O94" s="241"/>
      <c r="P94" s="241"/>
      <c r="Q94" s="241"/>
      <c r="R94" s="241"/>
      <c r="S94" s="241"/>
      <c r="T94" s="241"/>
      <c r="U94" s="241"/>
      <c r="V94" s="241"/>
      <c r="W94" s="241"/>
      <c r="X94" s="241"/>
      <c r="Y94" s="241"/>
      <c r="Z94" s="241"/>
      <c r="AA94" s="241"/>
      <c r="AB94" s="241"/>
      <c r="AC94" s="241"/>
      <c r="AD94" s="241"/>
      <c r="AE94" s="241"/>
      <c r="AF94" s="241"/>
      <c r="AG94" s="253">
        <f>ROUND(AG95+AG96,0)</f>
        <v>0</v>
      </c>
      <c r="AH94" s="231"/>
      <c r="AI94" s="231"/>
      <c r="AJ94" s="231"/>
      <c r="AK94" s="231"/>
      <c r="AL94" s="231"/>
      <c r="AM94" s="231"/>
      <c r="AN94" s="230">
        <f t="shared" si="0"/>
        <v>0</v>
      </c>
      <c r="AO94" s="231"/>
      <c r="AP94" s="231"/>
      <c r="AQ94" s="94"/>
      <c r="AS94" s="95">
        <f>ROUND(AS95+AS96,0)</f>
        <v>0</v>
      </c>
      <c r="AT94" s="96">
        <f t="shared" si="1"/>
        <v>0</v>
      </c>
      <c r="AU94" s="97">
        <f>ROUND(AU95+AU96,5)</f>
        <v>0</v>
      </c>
      <c r="AV94" s="96">
        <f>ROUND(AZ94*L31,0)</f>
        <v>0</v>
      </c>
      <c r="AW94" s="96">
        <f>ROUND(BA94*L32,0)</f>
        <v>0</v>
      </c>
      <c r="AX94" s="96">
        <f>ROUND(BB94*L31,0)</f>
        <v>0</v>
      </c>
      <c r="AY94" s="96">
        <f>ROUND(BC94*L32,0)</f>
        <v>0</v>
      </c>
      <c r="AZ94" s="96">
        <f>ROUND(AZ95+AZ96,0)</f>
        <v>0</v>
      </c>
      <c r="BA94" s="96">
        <f>ROUND(BA95+BA96,0)</f>
        <v>0</v>
      </c>
      <c r="BB94" s="96">
        <f>ROUND(BB95+BB96,0)</f>
        <v>0</v>
      </c>
      <c r="BC94" s="96">
        <f>ROUND(BC95+BC96,0)</f>
        <v>0</v>
      </c>
      <c r="BD94" s="98">
        <f>ROUND(BD95+BD96,0)</f>
        <v>0</v>
      </c>
      <c r="BS94" s="99" t="s">
        <v>77</v>
      </c>
      <c r="BT94" s="99" t="s">
        <v>35</v>
      </c>
      <c r="BU94" s="99" t="s">
        <v>79</v>
      </c>
      <c r="BV94" s="99" t="s">
        <v>80</v>
      </c>
      <c r="BW94" s="99" t="s">
        <v>103</v>
      </c>
      <c r="BX94" s="99" t="s">
        <v>81</v>
      </c>
    </row>
    <row r="95" spans="1:76" s="6" customFormat="1" ht="16.5" customHeight="1">
      <c r="A95" s="100" t="s">
        <v>86</v>
      </c>
      <c r="B95" s="101"/>
      <c r="C95" s="102"/>
      <c r="D95" s="102"/>
      <c r="E95" s="312" t="s">
        <v>87</v>
      </c>
      <c r="F95" s="312"/>
      <c r="G95" s="312"/>
      <c r="H95" s="312"/>
      <c r="I95" s="312"/>
      <c r="J95" s="313"/>
      <c r="K95" s="312" t="s">
        <v>104</v>
      </c>
      <c r="L95" s="312"/>
      <c r="M95" s="312"/>
      <c r="N95" s="312"/>
      <c r="O95" s="312"/>
      <c r="P95" s="312"/>
      <c r="Q95" s="312"/>
      <c r="R95" s="312"/>
      <c r="S95" s="312"/>
      <c r="T95" s="312"/>
      <c r="U95" s="312"/>
      <c r="V95" s="312"/>
      <c r="W95" s="312"/>
      <c r="X95" s="312"/>
      <c r="Y95" s="312"/>
      <c r="Z95" s="312"/>
      <c r="AA95" s="312"/>
      <c r="AB95" s="312"/>
      <c r="AC95" s="312"/>
      <c r="AD95" s="312"/>
      <c r="AE95" s="312"/>
      <c r="AF95" s="312"/>
      <c r="AG95" s="314">
        <f>'ST - Stavební - II. ETAPA'!M31</f>
        <v>0</v>
      </c>
      <c r="AH95" s="315"/>
      <c r="AI95" s="315"/>
      <c r="AJ95" s="315"/>
      <c r="AK95" s="315"/>
      <c r="AL95" s="315"/>
      <c r="AM95" s="315"/>
      <c r="AN95" s="314">
        <f t="shared" si="0"/>
        <v>0</v>
      </c>
      <c r="AO95" s="315"/>
      <c r="AP95" s="315"/>
      <c r="AQ95" s="103"/>
      <c r="AS95" s="104">
        <f>'ST - Stavební - II. ETAPA'!M29</f>
        <v>0</v>
      </c>
      <c r="AT95" s="105">
        <f t="shared" si="1"/>
        <v>0</v>
      </c>
      <c r="AU95" s="106">
        <f>'ST - Stavební - II. ETAPA'!W138</f>
        <v>0</v>
      </c>
      <c r="AV95" s="105">
        <f>'ST - Stavební - II. ETAPA'!M33</f>
        <v>0</v>
      </c>
      <c r="AW95" s="105">
        <f>'ST - Stavební - II. ETAPA'!M34</f>
        <v>0</v>
      </c>
      <c r="AX95" s="105">
        <f>'ST - Stavební - II. ETAPA'!M35</f>
        <v>0</v>
      </c>
      <c r="AY95" s="105">
        <f>'ST - Stavební - II. ETAPA'!M36</f>
        <v>0</v>
      </c>
      <c r="AZ95" s="105">
        <f>'ST - Stavební - II. ETAPA'!H33</f>
        <v>0</v>
      </c>
      <c r="BA95" s="105">
        <f>'ST - Stavební - II. ETAPA'!H34</f>
        <v>0</v>
      </c>
      <c r="BB95" s="105">
        <f>'ST - Stavební - II. ETAPA'!H35</f>
        <v>0</v>
      </c>
      <c r="BC95" s="105">
        <f>'ST - Stavební - II. ETAPA'!H36</f>
        <v>0</v>
      </c>
      <c r="BD95" s="107">
        <f>'ST - Stavební - II. ETAPA'!H37</f>
        <v>0</v>
      </c>
      <c r="BT95" s="108" t="s">
        <v>89</v>
      </c>
      <c r="BV95" s="108" t="s">
        <v>80</v>
      </c>
      <c r="BW95" s="108" t="s">
        <v>105</v>
      </c>
      <c r="BX95" s="108" t="s">
        <v>103</v>
      </c>
    </row>
    <row r="96" spans="1:76" s="6" customFormat="1" ht="16.5" customHeight="1">
      <c r="B96" s="101"/>
      <c r="C96" s="102"/>
      <c r="D96" s="102"/>
      <c r="E96" s="242" t="s">
        <v>91</v>
      </c>
      <c r="F96" s="242"/>
      <c r="G96" s="242"/>
      <c r="H96" s="242"/>
      <c r="I96" s="242"/>
      <c r="J96" s="102"/>
      <c r="K96" s="242" t="s">
        <v>106</v>
      </c>
      <c r="L96" s="242"/>
      <c r="M96" s="242"/>
      <c r="N96" s="242"/>
      <c r="O96" s="242"/>
      <c r="P96" s="242"/>
      <c r="Q96" s="242"/>
      <c r="R96" s="242"/>
      <c r="S96" s="242"/>
      <c r="T96" s="242"/>
      <c r="U96" s="242"/>
      <c r="V96" s="242"/>
      <c r="W96" s="242"/>
      <c r="X96" s="242"/>
      <c r="Y96" s="242"/>
      <c r="Z96" s="242"/>
      <c r="AA96" s="242"/>
      <c r="AB96" s="242"/>
      <c r="AC96" s="242"/>
      <c r="AD96" s="242"/>
      <c r="AE96" s="242"/>
      <c r="AF96" s="242"/>
      <c r="AG96" s="254">
        <f>ROUND(SUM(AG97:AG99),0)</f>
        <v>0</v>
      </c>
      <c r="AH96" s="229"/>
      <c r="AI96" s="229"/>
      <c r="AJ96" s="229"/>
      <c r="AK96" s="229"/>
      <c r="AL96" s="229"/>
      <c r="AM96" s="229"/>
      <c r="AN96" s="228">
        <f t="shared" si="0"/>
        <v>0</v>
      </c>
      <c r="AO96" s="229"/>
      <c r="AP96" s="229"/>
      <c r="AQ96" s="103"/>
      <c r="AS96" s="104">
        <f>ROUND(SUM(AS97:AS99),0)</f>
        <v>0</v>
      </c>
      <c r="AT96" s="105">
        <f t="shared" si="1"/>
        <v>0</v>
      </c>
      <c r="AU96" s="106">
        <f>ROUND(SUM(AU97:AU99),5)</f>
        <v>0</v>
      </c>
      <c r="AV96" s="105">
        <f>ROUND(AZ96*L31,0)</f>
        <v>0</v>
      </c>
      <c r="AW96" s="105">
        <f>ROUND(BA96*L32,0)</f>
        <v>0</v>
      </c>
      <c r="AX96" s="105">
        <f>ROUND(BB96*L31,0)</f>
        <v>0</v>
      </c>
      <c r="AY96" s="105">
        <f>ROUND(BC96*L32,0)</f>
        <v>0</v>
      </c>
      <c r="AZ96" s="105">
        <f>ROUND(SUM(AZ97:AZ99),0)</f>
        <v>0</v>
      </c>
      <c r="BA96" s="105">
        <f>ROUND(SUM(BA97:BA99),0)</f>
        <v>0</v>
      </c>
      <c r="BB96" s="105">
        <f>ROUND(SUM(BB97:BB99),0)</f>
        <v>0</v>
      </c>
      <c r="BC96" s="105">
        <f>ROUND(SUM(BC97:BC99),0)</f>
        <v>0</v>
      </c>
      <c r="BD96" s="107">
        <f>ROUND(SUM(BD97:BD99),0)</f>
        <v>0</v>
      </c>
      <c r="BS96" s="108" t="s">
        <v>77</v>
      </c>
      <c r="BT96" s="108" t="s">
        <v>89</v>
      </c>
      <c r="BV96" s="108" t="s">
        <v>80</v>
      </c>
      <c r="BW96" s="108" t="s">
        <v>107</v>
      </c>
      <c r="BX96" s="108" t="s">
        <v>103</v>
      </c>
    </row>
    <row r="97" spans="1:89" s="6" customFormat="1" ht="16.5" customHeight="1">
      <c r="A97" s="100" t="s">
        <v>86</v>
      </c>
      <c r="B97" s="101"/>
      <c r="C97" s="102"/>
      <c r="D97" s="102"/>
      <c r="E97" s="102"/>
      <c r="F97" s="312" t="s">
        <v>91</v>
      </c>
      <c r="G97" s="312"/>
      <c r="H97" s="312"/>
      <c r="I97" s="312"/>
      <c r="J97" s="312"/>
      <c r="K97" s="313"/>
      <c r="L97" s="312" t="s">
        <v>106</v>
      </c>
      <c r="M97" s="312"/>
      <c r="N97" s="312"/>
      <c r="O97" s="312"/>
      <c r="P97" s="312"/>
      <c r="Q97" s="312"/>
      <c r="R97" s="312"/>
      <c r="S97" s="312"/>
      <c r="T97" s="312"/>
      <c r="U97" s="312"/>
      <c r="V97" s="312"/>
      <c r="W97" s="312"/>
      <c r="X97" s="312"/>
      <c r="Y97" s="312"/>
      <c r="Z97" s="312"/>
      <c r="AA97" s="312"/>
      <c r="AB97" s="312"/>
      <c r="AC97" s="312"/>
      <c r="AD97" s="312"/>
      <c r="AE97" s="312"/>
      <c r="AF97" s="312"/>
      <c r="AG97" s="314">
        <f>'STR - Strojní - II. ETAPA'!M31</f>
        <v>0</v>
      </c>
      <c r="AH97" s="315"/>
      <c r="AI97" s="315"/>
      <c r="AJ97" s="315"/>
      <c r="AK97" s="315"/>
      <c r="AL97" s="315"/>
      <c r="AM97" s="315"/>
      <c r="AN97" s="314">
        <f t="shared" si="0"/>
        <v>0</v>
      </c>
      <c r="AO97" s="315"/>
      <c r="AP97" s="315"/>
      <c r="AQ97" s="103"/>
      <c r="AS97" s="104">
        <f>'STR - Strojní - II. ETAPA'!M29</f>
        <v>0</v>
      </c>
      <c r="AT97" s="105">
        <f t="shared" si="1"/>
        <v>0</v>
      </c>
      <c r="AU97" s="106">
        <f>'STR - Strojní - II. ETAPA'!W125</f>
        <v>0</v>
      </c>
      <c r="AV97" s="105">
        <f>'STR - Strojní - II. ETAPA'!M33</f>
        <v>0</v>
      </c>
      <c r="AW97" s="105">
        <f>'STR - Strojní - II. ETAPA'!M34</f>
        <v>0</v>
      </c>
      <c r="AX97" s="105">
        <f>'STR - Strojní - II. ETAPA'!M35</f>
        <v>0</v>
      </c>
      <c r="AY97" s="105">
        <f>'STR - Strojní - II. ETAPA'!M36</f>
        <v>0</v>
      </c>
      <c r="AZ97" s="105">
        <f>'STR - Strojní - II. ETAPA'!H33</f>
        <v>0</v>
      </c>
      <c r="BA97" s="105">
        <f>'STR - Strojní - II. ETAPA'!H34</f>
        <v>0</v>
      </c>
      <c r="BB97" s="105">
        <f>'STR - Strojní - II. ETAPA'!H35</f>
        <v>0</v>
      </c>
      <c r="BC97" s="105">
        <f>'STR - Strojní - II. ETAPA'!H36</f>
        <v>0</v>
      </c>
      <c r="BD97" s="107">
        <f>'STR - Strojní - II. ETAPA'!H37</f>
        <v>0</v>
      </c>
      <c r="BT97" s="108" t="s">
        <v>94</v>
      </c>
      <c r="BU97" s="108" t="s">
        <v>95</v>
      </c>
      <c r="BV97" s="108" t="s">
        <v>80</v>
      </c>
      <c r="BW97" s="108" t="s">
        <v>107</v>
      </c>
      <c r="BX97" s="108" t="s">
        <v>103</v>
      </c>
    </row>
    <row r="98" spans="1:89" s="6" customFormat="1" ht="16.5" customHeight="1">
      <c r="A98" s="100" t="s">
        <v>86</v>
      </c>
      <c r="B98" s="101"/>
      <c r="C98" s="102"/>
      <c r="D98" s="102"/>
      <c r="E98" s="102"/>
      <c r="F98" s="242" t="s">
        <v>96</v>
      </c>
      <c r="G98" s="242"/>
      <c r="H98" s="242"/>
      <c r="I98" s="242"/>
      <c r="J98" s="242"/>
      <c r="K98" s="102"/>
      <c r="L98" s="242" t="s">
        <v>108</v>
      </c>
      <c r="M98" s="242"/>
      <c r="N98" s="242"/>
      <c r="O98" s="242"/>
      <c r="P98" s="242"/>
      <c r="Q98" s="242"/>
      <c r="R98" s="242"/>
      <c r="S98" s="242"/>
      <c r="T98" s="242"/>
      <c r="U98" s="242"/>
      <c r="V98" s="242"/>
      <c r="W98" s="242"/>
      <c r="X98" s="242"/>
      <c r="Y98" s="242"/>
      <c r="Z98" s="242"/>
      <c r="AA98" s="242"/>
      <c r="AB98" s="242"/>
      <c r="AC98" s="242"/>
      <c r="AD98" s="242"/>
      <c r="AE98" s="242"/>
      <c r="AF98" s="242"/>
      <c r="AG98" s="228">
        <f>'MaR - Alarm systém - II. ...'!M32</f>
        <v>0</v>
      </c>
      <c r="AH98" s="229"/>
      <c r="AI98" s="229"/>
      <c r="AJ98" s="229"/>
      <c r="AK98" s="229"/>
      <c r="AL98" s="229"/>
      <c r="AM98" s="229"/>
      <c r="AN98" s="228">
        <f t="shared" si="0"/>
        <v>0</v>
      </c>
      <c r="AO98" s="229"/>
      <c r="AP98" s="229"/>
      <c r="AQ98" s="103"/>
      <c r="AS98" s="104">
        <f>'MaR - Alarm systém - II. ...'!M30</f>
        <v>0</v>
      </c>
      <c r="AT98" s="105">
        <f t="shared" si="1"/>
        <v>0</v>
      </c>
      <c r="AU98" s="106">
        <f>'MaR - Alarm systém - II. ...'!W125</f>
        <v>0</v>
      </c>
      <c r="AV98" s="105">
        <f>'MaR - Alarm systém - II. ...'!M34</f>
        <v>0</v>
      </c>
      <c r="AW98" s="105">
        <f>'MaR - Alarm systém - II. ...'!M35</f>
        <v>0</v>
      </c>
      <c r="AX98" s="105">
        <f>'MaR - Alarm systém - II. ...'!M36</f>
        <v>0</v>
      </c>
      <c r="AY98" s="105">
        <f>'MaR - Alarm systém - II. ...'!M37</f>
        <v>0</v>
      </c>
      <c r="AZ98" s="105">
        <f>'MaR - Alarm systém - II. ...'!H34</f>
        <v>0</v>
      </c>
      <c r="BA98" s="105">
        <f>'MaR - Alarm systém - II. ...'!H35</f>
        <v>0</v>
      </c>
      <c r="BB98" s="105">
        <f>'MaR - Alarm systém - II. ...'!H36</f>
        <v>0</v>
      </c>
      <c r="BC98" s="105">
        <f>'MaR - Alarm systém - II. ...'!H37</f>
        <v>0</v>
      </c>
      <c r="BD98" s="107">
        <f>'MaR - Alarm systém - II. ...'!H38</f>
        <v>0</v>
      </c>
      <c r="BT98" s="108" t="s">
        <v>94</v>
      </c>
      <c r="BV98" s="108" t="s">
        <v>80</v>
      </c>
      <c r="BW98" s="108" t="s">
        <v>109</v>
      </c>
      <c r="BX98" s="108" t="s">
        <v>107</v>
      </c>
    </row>
    <row r="99" spans="1:89" s="6" customFormat="1" ht="16.5" customHeight="1">
      <c r="A99" s="100" t="s">
        <v>86</v>
      </c>
      <c r="B99" s="101"/>
      <c r="C99" s="102"/>
      <c r="D99" s="102"/>
      <c r="E99" s="102"/>
      <c r="F99" s="312" t="s">
        <v>91</v>
      </c>
      <c r="G99" s="312"/>
      <c r="H99" s="312"/>
      <c r="I99" s="312"/>
      <c r="J99" s="312"/>
      <c r="K99" s="313"/>
      <c r="L99" s="312" t="s">
        <v>110</v>
      </c>
      <c r="M99" s="312"/>
      <c r="N99" s="312"/>
      <c r="O99" s="312"/>
      <c r="P99" s="312"/>
      <c r="Q99" s="312"/>
      <c r="R99" s="312"/>
      <c r="S99" s="312"/>
      <c r="T99" s="312"/>
      <c r="U99" s="312"/>
      <c r="V99" s="312"/>
      <c r="W99" s="312"/>
      <c r="X99" s="312"/>
      <c r="Y99" s="312"/>
      <c r="Z99" s="312"/>
      <c r="AA99" s="312"/>
      <c r="AB99" s="312"/>
      <c r="AC99" s="312"/>
      <c r="AD99" s="312"/>
      <c r="AE99" s="312"/>
      <c r="AF99" s="312"/>
      <c r="AG99" s="314">
        <f>'STR - DEMONTÁŽE - II. ETAPA'!M32</f>
        <v>0</v>
      </c>
      <c r="AH99" s="315"/>
      <c r="AI99" s="315"/>
      <c r="AJ99" s="315"/>
      <c r="AK99" s="315"/>
      <c r="AL99" s="315"/>
      <c r="AM99" s="315"/>
      <c r="AN99" s="314">
        <f t="shared" si="0"/>
        <v>0</v>
      </c>
      <c r="AO99" s="315"/>
      <c r="AP99" s="315"/>
      <c r="AQ99" s="103"/>
      <c r="AS99" s="109">
        <f>'STR - DEMONTÁŽE - II. ETAPA'!M30</f>
        <v>0</v>
      </c>
      <c r="AT99" s="110">
        <f t="shared" si="1"/>
        <v>0</v>
      </c>
      <c r="AU99" s="111">
        <f>'STR - DEMONTÁŽE - II. ETAPA'!W124</f>
        <v>0</v>
      </c>
      <c r="AV99" s="110">
        <f>'STR - DEMONTÁŽE - II. ETAPA'!M34</f>
        <v>0</v>
      </c>
      <c r="AW99" s="110">
        <f>'STR - DEMONTÁŽE - II. ETAPA'!M35</f>
        <v>0</v>
      </c>
      <c r="AX99" s="110">
        <f>'STR - DEMONTÁŽE - II. ETAPA'!M36</f>
        <v>0</v>
      </c>
      <c r="AY99" s="110">
        <f>'STR - DEMONTÁŽE - II. ETAPA'!M37</f>
        <v>0</v>
      </c>
      <c r="AZ99" s="110">
        <f>'STR - DEMONTÁŽE - II. ETAPA'!H34</f>
        <v>0</v>
      </c>
      <c r="BA99" s="110">
        <f>'STR - DEMONTÁŽE - II. ETAPA'!H35</f>
        <v>0</v>
      </c>
      <c r="BB99" s="110">
        <f>'STR - DEMONTÁŽE - II. ETAPA'!H36</f>
        <v>0</v>
      </c>
      <c r="BC99" s="110">
        <f>'STR - DEMONTÁŽE - II. ETAPA'!H37</f>
        <v>0</v>
      </c>
      <c r="BD99" s="112">
        <f>'STR - DEMONTÁŽE - II. ETAPA'!H38</f>
        <v>0</v>
      </c>
      <c r="BT99" s="108" t="s">
        <v>94</v>
      </c>
      <c r="BV99" s="108" t="s">
        <v>80</v>
      </c>
      <c r="BW99" s="108" t="s">
        <v>111</v>
      </c>
      <c r="BX99" s="108" t="s">
        <v>107</v>
      </c>
    </row>
    <row r="100" spans="1:89" ht="13.5">
      <c r="B100" s="26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7"/>
    </row>
    <row r="101" spans="1:89" s="1" customFormat="1" ht="30" customHeight="1">
      <c r="B101" s="38"/>
      <c r="C101" s="83" t="s">
        <v>112</v>
      </c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232">
        <f>ROUND(SUM(AG102:AG105),0)</f>
        <v>0</v>
      </c>
      <c r="AH101" s="232"/>
      <c r="AI101" s="232"/>
      <c r="AJ101" s="232"/>
      <c r="AK101" s="232"/>
      <c r="AL101" s="232"/>
      <c r="AM101" s="232"/>
      <c r="AN101" s="232">
        <f>ROUND(SUM(AN102:AN105),0)</f>
        <v>0</v>
      </c>
      <c r="AO101" s="232"/>
      <c r="AP101" s="232"/>
      <c r="AQ101" s="40"/>
      <c r="AS101" s="79" t="s">
        <v>113</v>
      </c>
      <c r="AT101" s="80" t="s">
        <v>114</v>
      </c>
      <c r="AU101" s="80" t="s">
        <v>42</v>
      </c>
      <c r="AV101" s="81" t="s">
        <v>65</v>
      </c>
    </row>
    <row r="102" spans="1:89" s="1" customFormat="1" ht="19.899999999999999" customHeight="1">
      <c r="B102" s="38"/>
      <c r="C102" s="39"/>
      <c r="D102" s="113" t="s">
        <v>115</v>
      </c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252">
        <f>ROUND(AG87*AS102,0)</f>
        <v>0</v>
      </c>
      <c r="AH102" s="252"/>
      <c r="AI102" s="252"/>
      <c r="AJ102" s="252"/>
      <c r="AK102" s="252"/>
      <c r="AL102" s="252"/>
      <c r="AM102" s="252"/>
      <c r="AN102" s="228">
        <f>ROUND(AG102+AV102,0)</f>
        <v>0</v>
      </c>
      <c r="AO102" s="228"/>
      <c r="AP102" s="228"/>
      <c r="AQ102" s="40"/>
      <c r="AS102" s="114">
        <v>0</v>
      </c>
      <c r="AT102" s="115" t="s">
        <v>116</v>
      </c>
      <c r="AU102" s="115" t="s">
        <v>43</v>
      </c>
      <c r="AV102" s="116">
        <f>ROUND(IF(AU102="základní",AG102*L31,IF(AU102="snížená",AG102*L32,0)),0)</f>
        <v>0</v>
      </c>
      <c r="BV102" s="22" t="s">
        <v>117</v>
      </c>
      <c r="BY102" s="117">
        <f>IF(AU102="základní",AV102,0)</f>
        <v>0</v>
      </c>
      <c r="BZ102" s="117">
        <f>IF(AU102="snížená",AV102,0)</f>
        <v>0</v>
      </c>
      <c r="CA102" s="117">
        <v>0</v>
      </c>
      <c r="CB102" s="117">
        <v>0</v>
      </c>
      <c r="CC102" s="117">
        <v>0</v>
      </c>
      <c r="CD102" s="117">
        <f>IF(AU102="základní",AG102,0)</f>
        <v>0</v>
      </c>
      <c r="CE102" s="117">
        <f>IF(AU102="snížená",AG102,0)</f>
        <v>0</v>
      </c>
      <c r="CF102" s="117">
        <f>IF(AU102="zákl. přenesená",AG102,0)</f>
        <v>0</v>
      </c>
      <c r="CG102" s="117">
        <f>IF(AU102="sníž. přenesená",AG102,0)</f>
        <v>0</v>
      </c>
      <c r="CH102" s="117">
        <f>IF(AU102="nulová",AG102,0)</f>
        <v>0</v>
      </c>
      <c r="CI102" s="22">
        <f>IF(AU102="základní",1,IF(AU102="snížená",2,IF(AU102="zákl. přenesená",4,IF(AU102="sníž. přenesená",5,3))))</f>
        <v>1</v>
      </c>
      <c r="CJ102" s="22">
        <f>IF(AT102="stavební čast",1,IF(88102="investiční čast",2,3))</f>
        <v>1</v>
      </c>
      <c r="CK102" s="22" t="str">
        <f>IF(D102="Vyplň vlastní","","x")</f>
        <v>x</v>
      </c>
    </row>
    <row r="103" spans="1:89" s="1" customFormat="1" ht="19.899999999999999" customHeight="1">
      <c r="B103" s="38"/>
      <c r="C103" s="39"/>
      <c r="D103" s="251" t="s">
        <v>118</v>
      </c>
      <c r="E103" s="251"/>
      <c r="F103" s="251"/>
      <c r="G103" s="251"/>
      <c r="H103" s="251"/>
      <c r="I103" s="251"/>
      <c r="J103" s="251"/>
      <c r="K103" s="251"/>
      <c r="L103" s="251"/>
      <c r="M103" s="251"/>
      <c r="N103" s="251"/>
      <c r="O103" s="251"/>
      <c r="P103" s="251"/>
      <c r="Q103" s="251"/>
      <c r="R103" s="251"/>
      <c r="S103" s="251"/>
      <c r="T103" s="251"/>
      <c r="U103" s="251"/>
      <c r="V103" s="251"/>
      <c r="W103" s="251"/>
      <c r="X103" s="251"/>
      <c r="Y103" s="251"/>
      <c r="Z103" s="251"/>
      <c r="AA103" s="251"/>
      <c r="AB103" s="251"/>
      <c r="AC103" s="39"/>
      <c r="AD103" s="39"/>
      <c r="AE103" s="39"/>
      <c r="AF103" s="39"/>
      <c r="AG103" s="252">
        <f>AG87*AS103</f>
        <v>0</v>
      </c>
      <c r="AH103" s="252"/>
      <c r="AI103" s="252"/>
      <c r="AJ103" s="252"/>
      <c r="AK103" s="252"/>
      <c r="AL103" s="252"/>
      <c r="AM103" s="252"/>
      <c r="AN103" s="228">
        <f>AG103+AV103</f>
        <v>0</v>
      </c>
      <c r="AO103" s="228"/>
      <c r="AP103" s="228"/>
      <c r="AQ103" s="40"/>
      <c r="AS103" s="118">
        <v>0</v>
      </c>
      <c r="AT103" s="119" t="s">
        <v>116</v>
      </c>
      <c r="AU103" s="119" t="s">
        <v>43</v>
      </c>
      <c r="AV103" s="107">
        <f>ROUND(IF(AU103="nulová",0,IF(OR(AU103="základní",AU103="zákl. přenesená"),AG103*L31,AG103*L32)),0)</f>
        <v>0</v>
      </c>
      <c r="BV103" s="22" t="s">
        <v>119</v>
      </c>
      <c r="BY103" s="117">
        <f>IF(AU103="základní",AV103,0)</f>
        <v>0</v>
      </c>
      <c r="BZ103" s="117">
        <f>IF(AU103="snížená",AV103,0)</f>
        <v>0</v>
      </c>
      <c r="CA103" s="117">
        <f>IF(AU103="zákl. přenesená",AV103,0)</f>
        <v>0</v>
      </c>
      <c r="CB103" s="117">
        <f>IF(AU103="sníž. přenesená",AV103,0)</f>
        <v>0</v>
      </c>
      <c r="CC103" s="117">
        <f>IF(AU103="nulová",AV103,0)</f>
        <v>0</v>
      </c>
      <c r="CD103" s="117">
        <f>IF(AU103="základní",AG103,0)</f>
        <v>0</v>
      </c>
      <c r="CE103" s="117">
        <f>IF(AU103="snížená",AG103,0)</f>
        <v>0</v>
      </c>
      <c r="CF103" s="117">
        <f>IF(AU103="zákl. přenesená",AG103,0)</f>
        <v>0</v>
      </c>
      <c r="CG103" s="117">
        <f>IF(AU103="sníž. přenesená",AG103,0)</f>
        <v>0</v>
      </c>
      <c r="CH103" s="117">
        <f>IF(AU103="nulová",AG103,0)</f>
        <v>0</v>
      </c>
      <c r="CI103" s="22">
        <f>IF(AU103="základní",1,IF(AU103="snížená",2,IF(AU103="zákl. přenesená",4,IF(AU103="sníž. přenesená",5,3))))</f>
        <v>1</v>
      </c>
      <c r="CJ103" s="22">
        <f>IF(AT103="stavební čast",1,IF(88103="investiční čast",2,3))</f>
        <v>1</v>
      </c>
      <c r="CK103" s="22" t="str">
        <f>IF(D103="Vyplň vlastní","","x")</f>
        <v/>
      </c>
    </row>
    <row r="104" spans="1:89" s="1" customFormat="1" ht="19.899999999999999" customHeight="1">
      <c r="B104" s="38"/>
      <c r="C104" s="39"/>
      <c r="D104" s="251" t="s">
        <v>118</v>
      </c>
      <c r="E104" s="251"/>
      <c r="F104" s="251"/>
      <c r="G104" s="251"/>
      <c r="H104" s="251"/>
      <c r="I104" s="251"/>
      <c r="J104" s="251"/>
      <c r="K104" s="251"/>
      <c r="L104" s="251"/>
      <c r="M104" s="251"/>
      <c r="N104" s="251"/>
      <c r="O104" s="251"/>
      <c r="P104" s="251"/>
      <c r="Q104" s="251"/>
      <c r="R104" s="251"/>
      <c r="S104" s="251"/>
      <c r="T104" s="251"/>
      <c r="U104" s="251"/>
      <c r="V104" s="251"/>
      <c r="W104" s="251"/>
      <c r="X104" s="251"/>
      <c r="Y104" s="251"/>
      <c r="Z104" s="251"/>
      <c r="AA104" s="251"/>
      <c r="AB104" s="251"/>
      <c r="AC104" s="39"/>
      <c r="AD104" s="39"/>
      <c r="AE104" s="39"/>
      <c r="AF104" s="39"/>
      <c r="AG104" s="252">
        <f>AG87*AS104</f>
        <v>0</v>
      </c>
      <c r="AH104" s="252"/>
      <c r="AI104" s="252"/>
      <c r="AJ104" s="252"/>
      <c r="AK104" s="252"/>
      <c r="AL104" s="252"/>
      <c r="AM104" s="252"/>
      <c r="AN104" s="228">
        <f>AG104+AV104</f>
        <v>0</v>
      </c>
      <c r="AO104" s="228"/>
      <c r="AP104" s="228"/>
      <c r="AQ104" s="40"/>
      <c r="AS104" s="118">
        <v>0</v>
      </c>
      <c r="AT104" s="119" t="s">
        <v>116</v>
      </c>
      <c r="AU104" s="119" t="s">
        <v>43</v>
      </c>
      <c r="AV104" s="107">
        <f>ROUND(IF(AU104="nulová",0,IF(OR(AU104="základní",AU104="zákl. přenesená"),AG104*L31,AG104*L32)),0)</f>
        <v>0</v>
      </c>
      <c r="BV104" s="22" t="s">
        <v>119</v>
      </c>
      <c r="BY104" s="117">
        <f>IF(AU104="základní",AV104,0)</f>
        <v>0</v>
      </c>
      <c r="BZ104" s="117">
        <f>IF(AU104="snížená",AV104,0)</f>
        <v>0</v>
      </c>
      <c r="CA104" s="117">
        <f>IF(AU104="zákl. přenesená",AV104,0)</f>
        <v>0</v>
      </c>
      <c r="CB104" s="117">
        <f>IF(AU104="sníž. přenesená",AV104,0)</f>
        <v>0</v>
      </c>
      <c r="CC104" s="117">
        <f>IF(AU104="nulová",AV104,0)</f>
        <v>0</v>
      </c>
      <c r="CD104" s="117">
        <f>IF(AU104="základní",AG104,0)</f>
        <v>0</v>
      </c>
      <c r="CE104" s="117">
        <f>IF(AU104="snížená",AG104,0)</f>
        <v>0</v>
      </c>
      <c r="CF104" s="117">
        <f>IF(AU104="zákl. přenesená",AG104,0)</f>
        <v>0</v>
      </c>
      <c r="CG104" s="117">
        <f>IF(AU104="sníž. přenesená",AG104,0)</f>
        <v>0</v>
      </c>
      <c r="CH104" s="117">
        <f>IF(AU104="nulová",AG104,0)</f>
        <v>0</v>
      </c>
      <c r="CI104" s="22">
        <f>IF(AU104="základní",1,IF(AU104="snížená",2,IF(AU104="zákl. přenesená",4,IF(AU104="sníž. přenesená",5,3))))</f>
        <v>1</v>
      </c>
      <c r="CJ104" s="22">
        <f>IF(AT104="stavební čast",1,IF(88104="investiční čast",2,3))</f>
        <v>1</v>
      </c>
      <c r="CK104" s="22" t="str">
        <f>IF(D104="Vyplň vlastní","","x")</f>
        <v/>
      </c>
    </row>
    <row r="105" spans="1:89" s="1" customFormat="1" ht="19.899999999999999" customHeight="1">
      <c r="B105" s="38"/>
      <c r="C105" s="39"/>
      <c r="D105" s="251" t="s">
        <v>118</v>
      </c>
      <c r="E105" s="251"/>
      <c r="F105" s="251"/>
      <c r="G105" s="251"/>
      <c r="H105" s="251"/>
      <c r="I105" s="251"/>
      <c r="J105" s="251"/>
      <c r="K105" s="251"/>
      <c r="L105" s="251"/>
      <c r="M105" s="251"/>
      <c r="N105" s="251"/>
      <c r="O105" s="251"/>
      <c r="P105" s="251"/>
      <c r="Q105" s="251"/>
      <c r="R105" s="251"/>
      <c r="S105" s="251"/>
      <c r="T105" s="251"/>
      <c r="U105" s="251"/>
      <c r="V105" s="251"/>
      <c r="W105" s="251"/>
      <c r="X105" s="251"/>
      <c r="Y105" s="251"/>
      <c r="Z105" s="251"/>
      <c r="AA105" s="251"/>
      <c r="AB105" s="251"/>
      <c r="AC105" s="39"/>
      <c r="AD105" s="39"/>
      <c r="AE105" s="39"/>
      <c r="AF105" s="39"/>
      <c r="AG105" s="252">
        <f>AG87*AS105</f>
        <v>0</v>
      </c>
      <c r="AH105" s="252"/>
      <c r="AI105" s="252"/>
      <c r="AJ105" s="252"/>
      <c r="AK105" s="252"/>
      <c r="AL105" s="252"/>
      <c r="AM105" s="252"/>
      <c r="AN105" s="228">
        <f>AG105+AV105</f>
        <v>0</v>
      </c>
      <c r="AO105" s="228"/>
      <c r="AP105" s="228"/>
      <c r="AQ105" s="40"/>
      <c r="AS105" s="120">
        <v>0</v>
      </c>
      <c r="AT105" s="121" t="s">
        <v>116</v>
      </c>
      <c r="AU105" s="121" t="s">
        <v>43</v>
      </c>
      <c r="AV105" s="112">
        <f>ROUND(IF(AU105="nulová",0,IF(OR(AU105="základní",AU105="zákl. přenesená"),AG105*L31,AG105*L32)),0)</f>
        <v>0</v>
      </c>
      <c r="BV105" s="22" t="s">
        <v>119</v>
      </c>
      <c r="BY105" s="117">
        <f>IF(AU105="základní",AV105,0)</f>
        <v>0</v>
      </c>
      <c r="BZ105" s="117">
        <f>IF(AU105="snížená",AV105,0)</f>
        <v>0</v>
      </c>
      <c r="CA105" s="117">
        <f>IF(AU105="zákl. přenesená",AV105,0)</f>
        <v>0</v>
      </c>
      <c r="CB105" s="117">
        <f>IF(AU105="sníž. přenesená",AV105,0)</f>
        <v>0</v>
      </c>
      <c r="CC105" s="117">
        <f>IF(AU105="nulová",AV105,0)</f>
        <v>0</v>
      </c>
      <c r="CD105" s="117">
        <f>IF(AU105="základní",AG105,0)</f>
        <v>0</v>
      </c>
      <c r="CE105" s="117">
        <f>IF(AU105="snížená",AG105,0)</f>
        <v>0</v>
      </c>
      <c r="CF105" s="117">
        <f>IF(AU105="zákl. přenesená",AG105,0)</f>
        <v>0</v>
      </c>
      <c r="CG105" s="117">
        <f>IF(AU105="sníž. přenesená",AG105,0)</f>
        <v>0</v>
      </c>
      <c r="CH105" s="117">
        <f>IF(AU105="nulová",AG105,0)</f>
        <v>0</v>
      </c>
      <c r="CI105" s="22">
        <f>IF(AU105="základní",1,IF(AU105="snížená",2,IF(AU105="zákl. přenesená",4,IF(AU105="sníž. přenesená",5,3))))</f>
        <v>1</v>
      </c>
      <c r="CJ105" s="22">
        <f>IF(AT105="stavební čast",1,IF(88105="investiční čast",2,3))</f>
        <v>1</v>
      </c>
      <c r="CK105" s="22" t="str">
        <f>IF(D105="Vyplň vlastní","","x")</f>
        <v/>
      </c>
    </row>
    <row r="106" spans="1:89" s="1" customFormat="1" ht="10.9" customHeight="1"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40"/>
    </row>
    <row r="107" spans="1:89" s="1" customFormat="1" ht="30" customHeight="1">
      <c r="B107" s="38"/>
      <c r="C107" s="122" t="s">
        <v>120</v>
      </c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233">
        <f>ROUND(AG87+AG101,0)</f>
        <v>0</v>
      </c>
      <c r="AH107" s="233"/>
      <c r="AI107" s="233"/>
      <c r="AJ107" s="233"/>
      <c r="AK107" s="233"/>
      <c r="AL107" s="233"/>
      <c r="AM107" s="233"/>
      <c r="AN107" s="233">
        <f>AN87+AN101</f>
        <v>0</v>
      </c>
      <c r="AO107" s="233"/>
      <c r="AP107" s="233"/>
      <c r="AQ107" s="40"/>
    </row>
    <row r="108" spans="1:89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  <c r="AE108" s="63"/>
      <c r="AF108" s="63"/>
      <c r="AG108" s="63"/>
      <c r="AH108" s="63"/>
      <c r="AI108" s="63"/>
      <c r="AJ108" s="63"/>
      <c r="AK108" s="63"/>
      <c r="AL108" s="63"/>
      <c r="AM108" s="63"/>
      <c r="AN108" s="63"/>
      <c r="AO108" s="63"/>
      <c r="AP108" s="63"/>
      <c r="AQ108" s="64"/>
    </row>
  </sheetData>
  <mergeCells count="102">
    <mergeCell ref="K96:AF96"/>
    <mergeCell ref="L97:AF97"/>
    <mergeCell ref="L98:AF98"/>
    <mergeCell ref="L99:AF99"/>
    <mergeCell ref="AN103:AP103"/>
    <mergeCell ref="AG103:AM103"/>
    <mergeCell ref="D103:AB103"/>
    <mergeCell ref="AG107:AM107"/>
    <mergeCell ref="AN89:AP89"/>
    <mergeCell ref="AN88:AP88"/>
    <mergeCell ref="AG88:AM88"/>
    <mergeCell ref="AG89:AM89"/>
    <mergeCell ref="AG90:AM90"/>
    <mergeCell ref="AG91:AM91"/>
    <mergeCell ref="AG92:AM92"/>
    <mergeCell ref="AG93:AM93"/>
    <mergeCell ref="AG94:AM94"/>
    <mergeCell ref="AG95:AM95"/>
    <mergeCell ref="AG96:AM96"/>
    <mergeCell ref="AG97:AM97"/>
    <mergeCell ref="AG98:AM98"/>
    <mergeCell ref="D104:AB104"/>
    <mergeCell ref="AG104:AM104"/>
    <mergeCell ref="AN104:AP104"/>
    <mergeCell ref="D105:AB105"/>
    <mergeCell ref="AG105:AM105"/>
    <mergeCell ref="AN105:AP105"/>
    <mergeCell ref="AG102:AM102"/>
    <mergeCell ref="AG99:AM99"/>
    <mergeCell ref="AG101:AM101"/>
    <mergeCell ref="E96:I96"/>
    <mergeCell ref="F97:J97"/>
    <mergeCell ref="F98:J98"/>
    <mergeCell ref="F99:J99"/>
    <mergeCell ref="AM82:AP82"/>
    <mergeCell ref="AS82:AT84"/>
    <mergeCell ref="AM83:AP83"/>
    <mergeCell ref="AN85:AP85"/>
    <mergeCell ref="AG87:AM87"/>
    <mergeCell ref="AN87:AP87"/>
    <mergeCell ref="C85:G85"/>
    <mergeCell ref="I85:AF85"/>
    <mergeCell ref="AG85:AM85"/>
    <mergeCell ref="J88:AF88"/>
    <mergeCell ref="K89:AF89"/>
    <mergeCell ref="K90:AF90"/>
    <mergeCell ref="L91:AF91"/>
    <mergeCell ref="L92:AF92"/>
    <mergeCell ref="L93:AF93"/>
    <mergeCell ref="J94:AF94"/>
    <mergeCell ref="K95:AF95"/>
    <mergeCell ref="AN96:AP96"/>
    <mergeCell ref="AN97:AP97"/>
    <mergeCell ref="AN98:AP98"/>
    <mergeCell ref="AN99:AP99"/>
    <mergeCell ref="AN102:AP102"/>
    <mergeCell ref="AN101:AP101"/>
    <mergeCell ref="AN107:AP107"/>
    <mergeCell ref="K6:AO6"/>
    <mergeCell ref="W34:AE34"/>
    <mergeCell ref="AK34:AO34"/>
    <mergeCell ref="L35:O35"/>
    <mergeCell ref="W35:AE35"/>
    <mergeCell ref="AK35:AO35"/>
    <mergeCell ref="X37:AB37"/>
    <mergeCell ref="AK37:AO37"/>
    <mergeCell ref="C76:AP76"/>
    <mergeCell ref="L78:AO78"/>
    <mergeCell ref="D94:H94"/>
    <mergeCell ref="D88:H88"/>
    <mergeCell ref="E89:I89"/>
    <mergeCell ref="E90:I90"/>
    <mergeCell ref="F91:J91"/>
    <mergeCell ref="F92:J92"/>
    <mergeCell ref="F93:J93"/>
    <mergeCell ref="C2:AP2"/>
    <mergeCell ref="C4:AP4"/>
    <mergeCell ref="AR2:BE2"/>
    <mergeCell ref="K5:AO5"/>
    <mergeCell ref="AK33:AO33"/>
    <mergeCell ref="AN95:AP95"/>
    <mergeCell ref="AN93:AP93"/>
    <mergeCell ref="AN90:AP90"/>
    <mergeCell ref="AN91:AP91"/>
    <mergeCell ref="AN92:AP92"/>
    <mergeCell ref="AN94:AP94"/>
    <mergeCell ref="E95:I95"/>
    <mergeCell ref="L34:O34"/>
    <mergeCell ref="L33:O33"/>
    <mergeCell ref="BE5:BE34"/>
    <mergeCell ref="E14:AJ14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  <mergeCell ref="W33:AE33"/>
  </mergeCells>
  <dataValidations count="2">
    <dataValidation type="list" allowBlank="1" showInputMessage="1" showErrorMessage="1" error="Povoleny jsou hodnoty základní, snížená, zákl. přenesená, sníž. přenesená, nulová." sqref="AU102:AU106" xr:uid="{00000000-0002-0000-0000-000000000000}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102:AT106" xr:uid="{00000000-0002-0000-0000-000001000000}">
      <formula1>"stavební čast, technologická čast, investiční čast"</formula1>
    </dataValidation>
  </dataValidations>
  <hyperlinks>
    <hyperlink ref="K1:S1" location="C2" display="1) Souhrnný list stavby" xr:uid="{00000000-0004-0000-0000-000000000000}"/>
    <hyperlink ref="W1:AF1" location="C87" display="2) Rekapitulace objektů" xr:uid="{00000000-0004-0000-0000-000001000000}"/>
    <hyperlink ref="A89" location="'ST - Stavební - I. ETAPA'!C2" display="/" xr:uid="{00000000-0004-0000-0000-000002000000}"/>
    <hyperlink ref="A91" location="'STR - Strojní - I. ETAPA'!C2" display="/" xr:uid="{00000000-0004-0000-0000-000003000000}"/>
    <hyperlink ref="A92" location="'MaR - Alarm systém - I. E...'!C2" display="/" xr:uid="{00000000-0004-0000-0000-000004000000}"/>
    <hyperlink ref="A93" location="'STR - DEMONTÁŽE - I. ETAPA'!C2" display="/" xr:uid="{00000000-0004-0000-0000-000005000000}"/>
    <hyperlink ref="A95" location="'ST - Stavební - II. ETAPA'!C2" display="/" xr:uid="{00000000-0004-0000-0000-000006000000}"/>
    <hyperlink ref="A97" location="'STR - Strojní - II. ETAPA'!C2" display="/" xr:uid="{00000000-0004-0000-0000-000007000000}"/>
    <hyperlink ref="A98" location="'MaR - Alarm systém - II. ...'!C2" display="/" xr:uid="{00000000-0004-0000-0000-000008000000}"/>
    <hyperlink ref="A99" location="'STR - DEMONTÁŽE - II. ETAPA'!C2" display="/" xr:uid="{00000000-0004-0000-0000-000009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N811"/>
  <sheetViews>
    <sheetView showGridLines="0" workbookViewId="0">
      <pane ySplit="1" topLeftCell="A568" activePane="bottomLeft" state="frozen"/>
      <selection pane="bottomLeft" activeCell="A806" sqref="A806:XFD810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90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128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s="1" customFormat="1" ht="32.85" customHeight="1">
      <c r="B8" s="38"/>
      <c r="C8" s="39"/>
      <c r="D8" s="32" t="s">
        <v>129</v>
      </c>
      <c r="E8" s="39"/>
      <c r="F8" s="234" t="s">
        <v>130</v>
      </c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39"/>
      <c r="R8" s="40"/>
    </row>
    <row r="9" spans="1:66" s="1" customFormat="1" ht="14.45" customHeight="1">
      <c r="B9" s="38"/>
      <c r="C9" s="39"/>
      <c r="D9" s="33" t="s">
        <v>21</v>
      </c>
      <c r="E9" s="39"/>
      <c r="F9" s="31" t="s">
        <v>5</v>
      </c>
      <c r="G9" s="39"/>
      <c r="H9" s="39"/>
      <c r="I9" s="39"/>
      <c r="J9" s="39"/>
      <c r="K9" s="39"/>
      <c r="L9" s="39"/>
      <c r="M9" s="33" t="s">
        <v>22</v>
      </c>
      <c r="N9" s="39"/>
      <c r="O9" s="31" t="s">
        <v>5</v>
      </c>
      <c r="P9" s="39"/>
      <c r="Q9" s="39"/>
      <c r="R9" s="40"/>
    </row>
    <row r="10" spans="1:66" s="1" customFormat="1" ht="14.45" customHeight="1">
      <c r="B10" s="38"/>
      <c r="C10" s="39"/>
      <c r="D10" s="33" t="s">
        <v>23</v>
      </c>
      <c r="E10" s="39"/>
      <c r="F10" s="31" t="s">
        <v>37</v>
      </c>
      <c r="G10" s="39"/>
      <c r="H10" s="39"/>
      <c r="I10" s="39"/>
      <c r="J10" s="39"/>
      <c r="K10" s="39"/>
      <c r="L10" s="39"/>
      <c r="M10" s="33" t="s">
        <v>25</v>
      </c>
      <c r="N10" s="39"/>
      <c r="O10" s="285" t="str">
        <f>'Rekapitulace stavby'!AN8</f>
        <v>24. 8. 2017</v>
      </c>
      <c r="P10" s="286"/>
      <c r="Q10" s="39"/>
      <c r="R10" s="40"/>
    </row>
    <row r="11" spans="1:66" s="1" customFormat="1" ht="10.9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40"/>
    </row>
    <row r="12" spans="1:66" s="1" customFormat="1" ht="14.45" customHeight="1">
      <c r="B12" s="38"/>
      <c r="C12" s="39"/>
      <c r="D12" s="33" t="s">
        <v>27</v>
      </c>
      <c r="E12" s="39"/>
      <c r="F12" s="39"/>
      <c r="G12" s="39"/>
      <c r="H12" s="39"/>
      <c r="I12" s="39"/>
      <c r="J12" s="39"/>
      <c r="K12" s="39"/>
      <c r="L12" s="39"/>
      <c r="M12" s="33" t="s">
        <v>28</v>
      </c>
      <c r="N12" s="39"/>
      <c r="O12" s="227" t="str">
        <f>IF('Rekapitulace stavby'!AN10="","",'Rekapitulace stavby'!AN10)</f>
        <v/>
      </c>
      <c r="P12" s="227"/>
      <c r="Q12" s="39"/>
      <c r="R12" s="40"/>
    </row>
    <row r="13" spans="1:66" s="1" customFormat="1" ht="18" customHeight="1">
      <c r="B13" s="38"/>
      <c r="C13" s="39"/>
      <c r="D13" s="39"/>
      <c r="E13" s="31" t="str">
        <f>IF('Rekapitulace stavby'!E11="","",'Rekapitulace stavby'!E11)</f>
        <v>Elektrárny Opatovice, a.s.</v>
      </c>
      <c r="F13" s="39"/>
      <c r="G13" s="39"/>
      <c r="H13" s="39"/>
      <c r="I13" s="39"/>
      <c r="J13" s="39"/>
      <c r="K13" s="39"/>
      <c r="L13" s="39"/>
      <c r="M13" s="33" t="s">
        <v>30</v>
      </c>
      <c r="N13" s="39"/>
      <c r="O13" s="227" t="str">
        <f>IF('Rekapitulace stavby'!AN11="","",'Rekapitulace stavby'!AN11)</f>
        <v/>
      </c>
      <c r="P13" s="227"/>
      <c r="Q13" s="39"/>
      <c r="R13" s="40"/>
    </row>
    <row r="14" spans="1:66" s="1" customFormat="1" ht="6.95" customHeight="1"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40"/>
    </row>
    <row r="15" spans="1:66" s="1" customFormat="1" ht="14.45" customHeight="1">
      <c r="B15" s="38"/>
      <c r="C15" s="39"/>
      <c r="D15" s="33" t="s">
        <v>31</v>
      </c>
      <c r="E15" s="39"/>
      <c r="F15" s="39"/>
      <c r="G15" s="39"/>
      <c r="H15" s="39"/>
      <c r="I15" s="39"/>
      <c r="J15" s="39"/>
      <c r="K15" s="39"/>
      <c r="L15" s="39"/>
      <c r="M15" s="33" t="s">
        <v>28</v>
      </c>
      <c r="N15" s="39"/>
      <c r="O15" s="287" t="str">
        <f>IF('Rekapitulace stavby'!AN13="","",'Rekapitulace stavby'!AN13)</f>
        <v>Vyplň údaj</v>
      </c>
      <c r="P15" s="227"/>
      <c r="Q15" s="39"/>
      <c r="R15" s="40"/>
    </row>
    <row r="16" spans="1:66" s="1" customFormat="1" ht="18" customHeight="1">
      <c r="B16" s="38"/>
      <c r="C16" s="39"/>
      <c r="D16" s="39"/>
      <c r="E16" s="287" t="str">
        <f>IF('Rekapitulace stavby'!E14="","",'Rekapitulace stavby'!E14)</f>
        <v>Vyplň údaj</v>
      </c>
      <c r="F16" s="288"/>
      <c r="G16" s="288"/>
      <c r="H16" s="288"/>
      <c r="I16" s="288"/>
      <c r="J16" s="288"/>
      <c r="K16" s="288"/>
      <c r="L16" s="288"/>
      <c r="M16" s="33" t="s">
        <v>30</v>
      </c>
      <c r="N16" s="39"/>
      <c r="O16" s="287" t="str">
        <f>IF('Rekapitulace stavby'!AN14="","",'Rekapitulace stavby'!AN14)</f>
        <v>Vyplň údaj</v>
      </c>
      <c r="P16" s="227"/>
      <c r="Q16" s="39"/>
      <c r="R16" s="40"/>
    </row>
    <row r="17" spans="2:18" s="1" customFormat="1" ht="6.95" customHeight="1">
      <c r="B17" s="38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40"/>
    </row>
    <row r="18" spans="2:18" s="1" customFormat="1" ht="14.45" customHeight="1">
      <c r="B18" s="38"/>
      <c r="C18" s="39"/>
      <c r="D18" s="33" t="s">
        <v>33</v>
      </c>
      <c r="E18" s="39"/>
      <c r="F18" s="39"/>
      <c r="G18" s="39"/>
      <c r="H18" s="39"/>
      <c r="I18" s="39"/>
      <c r="J18" s="39"/>
      <c r="K18" s="39"/>
      <c r="L18" s="39"/>
      <c r="M18" s="33" t="s">
        <v>28</v>
      </c>
      <c r="N18" s="39"/>
      <c r="O18" s="227" t="str">
        <f>IF('Rekapitulace stavby'!AN16="","",'Rekapitulace stavby'!AN16)</f>
        <v/>
      </c>
      <c r="P18" s="227"/>
      <c r="Q18" s="39"/>
      <c r="R18" s="40"/>
    </row>
    <row r="19" spans="2:18" s="1" customFormat="1" ht="18" customHeight="1">
      <c r="B19" s="38"/>
      <c r="C19" s="39"/>
      <c r="D19" s="39"/>
      <c r="E19" s="31" t="str">
        <f>IF('Rekapitulace stavby'!E17="","",'Rekapitulace stavby'!E17)</f>
        <v>EVČ s.r.o.</v>
      </c>
      <c r="F19" s="39"/>
      <c r="G19" s="39"/>
      <c r="H19" s="39"/>
      <c r="I19" s="39"/>
      <c r="J19" s="39"/>
      <c r="K19" s="39"/>
      <c r="L19" s="39"/>
      <c r="M19" s="33" t="s">
        <v>30</v>
      </c>
      <c r="N19" s="39"/>
      <c r="O19" s="227" t="str">
        <f>IF('Rekapitulace stavby'!AN17="","",'Rekapitulace stavby'!AN17)</f>
        <v/>
      </c>
      <c r="P19" s="227"/>
      <c r="Q19" s="39"/>
      <c r="R19" s="40"/>
    </row>
    <row r="20" spans="2:18" s="1" customFormat="1" ht="6.95" customHeight="1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40"/>
    </row>
    <row r="21" spans="2:18" s="1" customFormat="1" ht="14.45" customHeight="1">
      <c r="B21" s="38"/>
      <c r="C21" s="39"/>
      <c r="D21" s="33" t="s">
        <v>36</v>
      </c>
      <c r="E21" s="39"/>
      <c r="F21" s="39"/>
      <c r="G21" s="39"/>
      <c r="H21" s="39"/>
      <c r="I21" s="39"/>
      <c r="J21" s="39"/>
      <c r="K21" s="39"/>
      <c r="L21" s="39"/>
      <c r="M21" s="33" t="s">
        <v>28</v>
      </c>
      <c r="N21" s="39"/>
      <c r="O21" s="227" t="str">
        <f>IF('Rekapitulace stavby'!AN19="","",'Rekapitulace stavby'!AN19)</f>
        <v/>
      </c>
      <c r="P21" s="227"/>
      <c r="Q21" s="39"/>
      <c r="R21" s="40"/>
    </row>
    <row r="22" spans="2:18" s="1" customFormat="1" ht="18" customHeight="1">
      <c r="B22" s="38"/>
      <c r="C22" s="39"/>
      <c r="D22" s="39"/>
      <c r="E22" s="31" t="str">
        <f>IF('Rekapitulace stavby'!E20="","",'Rekapitulace stavby'!E20)</f>
        <v xml:space="preserve"> </v>
      </c>
      <c r="F22" s="39"/>
      <c r="G22" s="39"/>
      <c r="H22" s="39"/>
      <c r="I22" s="39"/>
      <c r="J22" s="39"/>
      <c r="K22" s="39"/>
      <c r="L22" s="39"/>
      <c r="M22" s="33" t="s">
        <v>30</v>
      </c>
      <c r="N22" s="39"/>
      <c r="O22" s="227" t="str">
        <f>IF('Rekapitulace stavby'!AN20="","",'Rekapitulace stavby'!AN20)</f>
        <v/>
      </c>
      <c r="P22" s="227"/>
      <c r="Q22" s="39"/>
      <c r="R22" s="40"/>
    </row>
    <row r="23" spans="2:18" s="1" customFormat="1" ht="6.95" customHeight="1">
      <c r="B23" s="38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40"/>
    </row>
    <row r="24" spans="2:18" s="1" customFormat="1" ht="14.45" customHeight="1">
      <c r="B24" s="38"/>
      <c r="C24" s="39"/>
      <c r="D24" s="33" t="s">
        <v>38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6.5" customHeight="1">
      <c r="B25" s="38"/>
      <c r="C25" s="39"/>
      <c r="D25" s="39"/>
      <c r="E25" s="215" t="s">
        <v>5</v>
      </c>
      <c r="F25" s="215"/>
      <c r="G25" s="215"/>
      <c r="H25" s="215"/>
      <c r="I25" s="215"/>
      <c r="J25" s="215"/>
      <c r="K25" s="215"/>
      <c r="L25" s="215"/>
      <c r="M25" s="39"/>
      <c r="N25" s="39"/>
      <c r="O25" s="39"/>
      <c r="P25" s="39"/>
      <c r="Q25" s="39"/>
      <c r="R25" s="40"/>
    </row>
    <row r="26" spans="2:18" s="1" customFormat="1" ht="6.95" customHeight="1"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39"/>
      <c r="R27" s="40"/>
    </row>
    <row r="28" spans="2:18" s="1" customFormat="1" ht="14.45" customHeight="1">
      <c r="B28" s="38"/>
      <c r="C28" s="39"/>
      <c r="D28" s="125" t="s">
        <v>131</v>
      </c>
      <c r="E28" s="39"/>
      <c r="F28" s="39"/>
      <c r="G28" s="39"/>
      <c r="H28" s="39"/>
      <c r="I28" s="39"/>
      <c r="J28" s="39"/>
      <c r="K28" s="39"/>
      <c r="L28" s="39"/>
      <c r="M28" s="216">
        <f>N89</f>
        <v>0</v>
      </c>
      <c r="N28" s="216"/>
      <c r="O28" s="216"/>
      <c r="P28" s="216"/>
      <c r="Q28" s="39"/>
      <c r="R28" s="40"/>
    </row>
    <row r="29" spans="2:18" s="1" customFormat="1" ht="14.45" customHeight="1">
      <c r="B29" s="38"/>
      <c r="C29" s="39"/>
      <c r="D29" s="37" t="s">
        <v>115</v>
      </c>
      <c r="E29" s="39"/>
      <c r="F29" s="39"/>
      <c r="G29" s="39"/>
      <c r="H29" s="39"/>
      <c r="I29" s="39"/>
      <c r="J29" s="39"/>
      <c r="K29" s="39"/>
      <c r="L29" s="39"/>
      <c r="M29" s="216">
        <f>N110</f>
        <v>0</v>
      </c>
      <c r="N29" s="216"/>
      <c r="O29" s="216"/>
      <c r="P29" s="216"/>
      <c r="Q29" s="39"/>
      <c r="R29" s="40"/>
    </row>
    <row r="30" spans="2:18" s="1" customFormat="1" ht="6.95" customHeight="1"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40"/>
    </row>
    <row r="31" spans="2:18" s="1" customFormat="1" ht="25.35" customHeight="1">
      <c r="B31" s="38"/>
      <c r="C31" s="39"/>
      <c r="D31" s="126" t="s">
        <v>41</v>
      </c>
      <c r="E31" s="39"/>
      <c r="F31" s="39"/>
      <c r="G31" s="39"/>
      <c r="H31" s="39"/>
      <c r="I31" s="39"/>
      <c r="J31" s="39"/>
      <c r="K31" s="39"/>
      <c r="L31" s="39"/>
      <c r="M31" s="290">
        <f>ROUND(M28+M29,0)</f>
        <v>0</v>
      </c>
      <c r="N31" s="284"/>
      <c r="O31" s="284"/>
      <c r="P31" s="284"/>
      <c r="Q31" s="39"/>
      <c r="R31" s="40"/>
    </row>
    <row r="32" spans="2:18" s="1" customFormat="1" ht="6.95" customHeight="1">
      <c r="B32" s="38"/>
      <c r="C32" s="39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39"/>
      <c r="R32" s="40"/>
    </row>
    <row r="33" spans="2:18" s="1" customFormat="1" ht="14.45" customHeight="1">
      <c r="B33" s="38"/>
      <c r="C33" s="39"/>
      <c r="D33" s="45" t="s">
        <v>42</v>
      </c>
      <c r="E33" s="45" t="s">
        <v>43</v>
      </c>
      <c r="F33" s="46">
        <v>0.2</v>
      </c>
      <c r="G33" s="127" t="s">
        <v>44</v>
      </c>
      <c r="H33" s="291">
        <f>ROUND((((SUM(BE110:BE117)+SUM(BE136:BE804))+SUM(BE806:BE810))),0)</f>
        <v>0</v>
      </c>
      <c r="I33" s="284"/>
      <c r="J33" s="284"/>
      <c r="K33" s="39"/>
      <c r="L33" s="39"/>
      <c r="M33" s="291">
        <f>ROUND(((ROUND((SUM(BE110:BE117)+SUM(BE136:BE804)), 0)*F33)+SUM(BE806:BE810)*F33),0)</f>
        <v>0</v>
      </c>
      <c r="N33" s="284"/>
      <c r="O33" s="284"/>
      <c r="P33" s="284"/>
      <c r="Q33" s="39"/>
      <c r="R33" s="40"/>
    </row>
    <row r="34" spans="2:18" s="1" customFormat="1" ht="14.45" customHeight="1">
      <c r="B34" s="38"/>
      <c r="C34" s="39"/>
      <c r="D34" s="39"/>
      <c r="E34" s="45" t="s">
        <v>45</v>
      </c>
      <c r="F34" s="46">
        <v>0.14000000000000001</v>
      </c>
      <c r="G34" s="127" t="s">
        <v>44</v>
      </c>
      <c r="H34" s="291">
        <f>ROUND((((SUM(BF110:BF117)+SUM(BF136:BF804))+SUM(BF806:BF810))),0)</f>
        <v>0</v>
      </c>
      <c r="I34" s="284"/>
      <c r="J34" s="284"/>
      <c r="K34" s="39"/>
      <c r="L34" s="39"/>
      <c r="M34" s="291">
        <f>ROUND(((ROUND((SUM(BF110:BF117)+SUM(BF136:BF804)), 0)*F34)+SUM(BF806:BF810)*F34),0)</f>
        <v>0</v>
      </c>
      <c r="N34" s="284"/>
      <c r="O34" s="284"/>
      <c r="P34" s="284"/>
      <c r="Q34" s="39"/>
      <c r="R34" s="40"/>
    </row>
    <row r="35" spans="2:18" s="1" customFormat="1" ht="14.45" hidden="1" customHeight="1">
      <c r="B35" s="38"/>
      <c r="C35" s="39"/>
      <c r="D35" s="39"/>
      <c r="E35" s="45" t="s">
        <v>46</v>
      </c>
      <c r="F35" s="46">
        <v>0.2</v>
      </c>
      <c r="G35" s="127" t="s">
        <v>44</v>
      </c>
      <c r="H35" s="291">
        <f>ROUND((((SUM(BG110:BG117)+SUM(BG136:BG804))+SUM(BG806:BG810))),0)</f>
        <v>0</v>
      </c>
      <c r="I35" s="284"/>
      <c r="J35" s="284"/>
      <c r="K35" s="39"/>
      <c r="L35" s="39"/>
      <c r="M35" s="291"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47</v>
      </c>
      <c r="F36" s="46">
        <v>0.14000000000000001</v>
      </c>
      <c r="G36" s="127" t="s">
        <v>44</v>
      </c>
      <c r="H36" s="291">
        <f>ROUND((((SUM(BH110:BH117)+SUM(BH136:BH804))+SUM(BH806:BH810))),0)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48</v>
      </c>
      <c r="F37" s="46">
        <v>0</v>
      </c>
      <c r="G37" s="127" t="s">
        <v>44</v>
      </c>
      <c r="H37" s="291">
        <f>ROUND((((SUM(BI110:BI117)+SUM(BI136:BI804))+SUM(BI806:BI810))),0)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6.95" customHeight="1"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40"/>
    </row>
    <row r="39" spans="2:18" s="1" customFormat="1" ht="25.35" customHeight="1">
      <c r="B39" s="38"/>
      <c r="C39" s="123"/>
      <c r="D39" s="128" t="s">
        <v>49</v>
      </c>
      <c r="E39" s="78"/>
      <c r="F39" s="78"/>
      <c r="G39" s="129" t="s">
        <v>50</v>
      </c>
      <c r="H39" s="130" t="s">
        <v>51</v>
      </c>
      <c r="I39" s="78"/>
      <c r="J39" s="78"/>
      <c r="K39" s="78"/>
      <c r="L39" s="292">
        <f>SUM(M31:M37)</f>
        <v>0</v>
      </c>
      <c r="M39" s="292"/>
      <c r="N39" s="292"/>
      <c r="O39" s="292"/>
      <c r="P39" s="293"/>
      <c r="Q39" s="123"/>
      <c r="R39" s="40"/>
    </row>
    <row r="40" spans="2:18" s="1" customFormat="1" ht="14.45" customHeight="1"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ht="13.5">
      <c r="B42" s="26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7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128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s="1" customFormat="1" ht="36.950000000000003" customHeight="1">
      <c r="B80" s="38"/>
      <c r="C80" s="72" t="s">
        <v>129</v>
      </c>
      <c r="D80" s="39"/>
      <c r="E80" s="39"/>
      <c r="F80" s="239" t="str">
        <f>F8</f>
        <v>ST - Stavební - I. ETAPA</v>
      </c>
      <c r="G80" s="284"/>
      <c r="H80" s="284"/>
      <c r="I80" s="284"/>
      <c r="J80" s="284"/>
      <c r="K80" s="284"/>
      <c r="L80" s="284"/>
      <c r="M80" s="284"/>
      <c r="N80" s="284"/>
      <c r="O80" s="284"/>
      <c r="P80" s="284"/>
      <c r="Q80" s="39"/>
      <c r="R80" s="40"/>
    </row>
    <row r="81" spans="2:47" s="1" customFormat="1" ht="6.95" customHeight="1"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40"/>
    </row>
    <row r="82" spans="2:47" s="1" customFormat="1" ht="18" customHeight="1">
      <c r="B82" s="38"/>
      <c r="C82" s="33" t="s">
        <v>23</v>
      </c>
      <c r="D82" s="39"/>
      <c r="E82" s="39"/>
      <c r="F82" s="31" t="str">
        <f>F10</f>
        <v xml:space="preserve"> </v>
      </c>
      <c r="G82" s="39"/>
      <c r="H82" s="39"/>
      <c r="I82" s="39"/>
      <c r="J82" s="39"/>
      <c r="K82" s="33" t="s">
        <v>25</v>
      </c>
      <c r="L82" s="39"/>
      <c r="M82" s="286" t="str">
        <f>IF(O10="","",O10)</f>
        <v>24. 8. 2017</v>
      </c>
      <c r="N82" s="286"/>
      <c r="O82" s="286"/>
      <c r="P82" s="286"/>
      <c r="Q82" s="39"/>
      <c r="R82" s="40"/>
    </row>
    <row r="83" spans="2:47" s="1" customFormat="1" ht="6.95" customHeight="1"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40"/>
    </row>
    <row r="84" spans="2:47" s="1" customFormat="1">
      <c r="B84" s="38"/>
      <c r="C84" s="33" t="s">
        <v>27</v>
      </c>
      <c r="D84" s="39"/>
      <c r="E84" s="39"/>
      <c r="F84" s="31" t="str">
        <f>E13</f>
        <v>Elektrárny Opatovice, a.s.</v>
      </c>
      <c r="G84" s="39"/>
      <c r="H84" s="39"/>
      <c r="I84" s="39"/>
      <c r="J84" s="39"/>
      <c r="K84" s="33" t="s">
        <v>33</v>
      </c>
      <c r="L84" s="39"/>
      <c r="M84" s="227" t="str">
        <f>E19</f>
        <v>EVČ s.r.o.</v>
      </c>
      <c r="N84" s="227"/>
      <c r="O84" s="227"/>
      <c r="P84" s="227"/>
      <c r="Q84" s="227"/>
      <c r="R84" s="40"/>
    </row>
    <row r="85" spans="2:47" s="1" customFormat="1" ht="14.45" customHeight="1">
      <c r="B85" s="38"/>
      <c r="C85" s="33" t="s">
        <v>31</v>
      </c>
      <c r="D85" s="39"/>
      <c r="E85" s="39"/>
      <c r="F85" s="31" t="str">
        <f>IF(E16="","",E16)</f>
        <v>Vyplň údaj</v>
      </c>
      <c r="G85" s="39"/>
      <c r="H85" s="39"/>
      <c r="I85" s="39"/>
      <c r="J85" s="39"/>
      <c r="K85" s="33" t="s">
        <v>36</v>
      </c>
      <c r="L85" s="39"/>
      <c r="M85" s="227" t="str">
        <f>E22</f>
        <v xml:space="preserve"> </v>
      </c>
      <c r="N85" s="227"/>
      <c r="O85" s="227"/>
      <c r="P85" s="227"/>
      <c r="Q85" s="227"/>
      <c r="R85" s="40"/>
    </row>
    <row r="86" spans="2:47" s="1" customFormat="1" ht="10.35" customHeight="1"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40"/>
    </row>
    <row r="87" spans="2:47" s="1" customFormat="1" ht="29.25" customHeight="1">
      <c r="B87" s="38"/>
      <c r="C87" s="294" t="s">
        <v>133</v>
      </c>
      <c r="D87" s="295"/>
      <c r="E87" s="295"/>
      <c r="F87" s="295"/>
      <c r="G87" s="295"/>
      <c r="H87" s="123"/>
      <c r="I87" s="123"/>
      <c r="J87" s="123"/>
      <c r="K87" s="123"/>
      <c r="L87" s="123"/>
      <c r="M87" s="123"/>
      <c r="N87" s="294" t="s">
        <v>134</v>
      </c>
      <c r="O87" s="295"/>
      <c r="P87" s="295"/>
      <c r="Q87" s="295"/>
      <c r="R87" s="40"/>
    </row>
    <row r="88" spans="2:47" s="1" customFormat="1" ht="10.35" customHeight="1"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40"/>
    </row>
    <row r="89" spans="2:47" s="1" customFormat="1" ht="29.25" customHeight="1">
      <c r="B89" s="38"/>
      <c r="C89" s="131" t="s">
        <v>135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232">
        <f>N136</f>
        <v>0</v>
      </c>
      <c r="O89" s="296"/>
      <c r="P89" s="296"/>
      <c r="Q89" s="296"/>
      <c r="R89" s="40"/>
      <c r="AU89" s="22" t="s">
        <v>136</v>
      </c>
    </row>
    <row r="90" spans="2:47" s="7" customFormat="1" ht="24.95" customHeight="1">
      <c r="B90" s="132"/>
      <c r="C90" s="133"/>
      <c r="D90" s="134" t="s">
        <v>137</v>
      </c>
      <c r="E90" s="133"/>
      <c r="F90" s="133"/>
      <c r="G90" s="133"/>
      <c r="H90" s="133"/>
      <c r="I90" s="133"/>
      <c r="J90" s="133"/>
      <c r="K90" s="133"/>
      <c r="L90" s="133"/>
      <c r="M90" s="133"/>
      <c r="N90" s="274">
        <f>N137</f>
        <v>0</v>
      </c>
      <c r="O90" s="297"/>
      <c r="P90" s="297"/>
      <c r="Q90" s="297"/>
      <c r="R90" s="135"/>
    </row>
    <row r="91" spans="2:47" s="8" customFormat="1" ht="19.899999999999999" customHeight="1">
      <c r="B91" s="136"/>
      <c r="C91" s="102"/>
      <c r="D91" s="113" t="s">
        <v>138</v>
      </c>
      <c r="E91" s="102"/>
      <c r="F91" s="102"/>
      <c r="G91" s="102"/>
      <c r="H91" s="102"/>
      <c r="I91" s="102"/>
      <c r="J91" s="102"/>
      <c r="K91" s="102"/>
      <c r="L91" s="102"/>
      <c r="M91" s="102"/>
      <c r="N91" s="228">
        <f>N138</f>
        <v>0</v>
      </c>
      <c r="O91" s="229"/>
      <c r="P91" s="229"/>
      <c r="Q91" s="229"/>
      <c r="R91" s="137"/>
    </row>
    <row r="92" spans="2:47" s="8" customFormat="1" ht="19.899999999999999" customHeight="1">
      <c r="B92" s="136"/>
      <c r="C92" s="102"/>
      <c r="D92" s="113" t="s">
        <v>139</v>
      </c>
      <c r="E92" s="102"/>
      <c r="F92" s="102"/>
      <c r="G92" s="102"/>
      <c r="H92" s="102"/>
      <c r="I92" s="102"/>
      <c r="J92" s="102"/>
      <c r="K92" s="102"/>
      <c r="L92" s="102"/>
      <c r="M92" s="102"/>
      <c r="N92" s="228">
        <f>N425</f>
        <v>0</v>
      </c>
      <c r="O92" s="229"/>
      <c r="P92" s="229"/>
      <c r="Q92" s="229"/>
      <c r="R92" s="137"/>
    </row>
    <row r="93" spans="2:47" s="8" customFormat="1" ht="19.899999999999999" customHeight="1">
      <c r="B93" s="136"/>
      <c r="C93" s="102"/>
      <c r="D93" s="113" t="s">
        <v>140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N435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141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N443</f>
        <v>0</v>
      </c>
      <c r="O94" s="229"/>
      <c r="P94" s="229"/>
      <c r="Q94" s="229"/>
      <c r="R94" s="137"/>
    </row>
    <row r="95" spans="2:47" s="8" customFormat="1" ht="19.899999999999999" customHeight="1">
      <c r="B95" s="136"/>
      <c r="C95" s="102"/>
      <c r="D95" s="113" t="s">
        <v>142</v>
      </c>
      <c r="E95" s="102"/>
      <c r="F95" s="102"/>
      <c r="G95" s="102"/>
      <c r="H95" s="102"/>
      <c r="I95" s="102"/>
      <c r="J95" s="102"/>
      <c r="K95" s="102"/>
      <c r="L95" s="102"/>
      <c r="M95" s="102"/>
      <c r="N95" s="228">
        <f>N461</f>
        <v>0</v>
      </c>
      <c r="O95" s="229"/>
      <c r="P95" s="229"/>
      <c r="Q95" s="229"/>
      <c r="R95" s="137"/>
    </row>
    <row r="96" spans="2:47" s="8" customFormat="1" ht="19.899999999999999" customHeight="1">
      <c r="B96" s="136"/>
      <c r="C96" s="102"/>
      <c r="D96" s="113" t="s">
        <v>143</v>
      </c>
      <c r="E96" s="102"/>
      <c r="F96" s="102"/>
      <c r="G96" s="102"/>
      <c r="H96" s="102"/>
      <c r="I96" s="102"/>
      <c r="J96" s="102"/>
      <c r="K96" s="102"/>
      <c r="L96" s="102"/>
      <c r="M96" s="102"/>
      <c r="N96" s="228">
        <f>N531</f>
        <v>0</v>
      </c>
      <c r="O96" s="229"/>
      <c r="P96" s="229"/>
      <c r="Q96" s="229"/>
      <c r="R96" s="137"/>
    </row>
    <row r="97" spans="2:65" s="8" customFormat="1" ht="19.899999999999999" customHeight="1">
      <c r="B97" s="136"/>
      <c r="C97" s="102"/>
      <c r="D97" s="113" t="s">
        <v>144</v>
      </c>
      <c r="E97" s="102"/>
      <c r="F97" s="102"/>
      <c r="G97" s="102"/>
      <c r="H97" s="102"/>
      <c r="I97" s="102"/>
      <c r="J97" s="102"/>
      <c r="K97" s="102"/>
      <c r="L97" s="102"/>
      <c r="M97" s="102"/>
      <c r="N97" s="228">
        <f>N540</f>
        <v>0</v>
      </c>
      <c r="O97" s="229"/>
      <c r="P97" s="229"/>
      <c r="Q97" s="229"/>
      <c r="R97" s="137"/>
    </row>
    <row r="98" spans="2:65" s="8" customFormat="1" ht="19.899999999999999" customHeight="1">
      <c r="B98" s="136"/>
      <c r="C98" s="102"/>
      <c r="D98" s="113" t="s">
        <v>145</v>
      </c>
      <c r="E98" s="102"/>
      <c r="F98" s="102"/>
      <c r="G98" s="102"/>
      <c r="H98" s="102"/>
      <c r="I98" s="102"/>
      <c r="J98" s="102"/>
      <c r="K98" s="102"/>
      <c r="L98" s="102"/>
      <c r="M98" s="102"/>
      <c r="N98" s="228">
        <f>N595</f>
        <v>0</v>
      </c>
      <c r="O98" s="229"/>
      <c r="P98" s="229"/>
      <c r="Q98" s="229"/>
      <c r="R98" s="137"/>
    </row>
    <row r="99" spans="2:65" s="8" customFormat="1" ht="19.899999999999999" customHeight="1">
      <c r="B99" s="136"/>
      <c r="C99" s="102"/>
      <c r="D99" s="113" t="s">
        <v>146</v>
      </c>
      <c r="E99" s="102"/>
      <c r="F99" s="102"/>
      <c r="G99" s="102"/>
      <c r="H99" s="102"/>
      <c r="I99" s="102"/>
      <c r="J99" s="102"/>
      <c r="K99" s="102"/>
      <c r="L99" s="102"/>
      <c r="M99" s="102"/>
      <c r="N99" s="228">
        <f>N718</f>
        <v>0</v>
      </c>
      <c r="O99" s="229"/>
      <c r="P99" s="229"/>
      <c r="Q99" s="229"/>
      <c r="R99" s="137"/>
    </row>
    <row r="100" spans="2:65" s="8" customFormat="1" ht="19.899999999999999" customHeight="1">
      <c r="B100" s="136"/>
      <c r="C100" s="102"/>
      <c r="D100" s="113" t="s">
        <v>147</v>
      </c>
      <c r="E100" s="102"/>
      <c r="F100" s="102"/>
      <c r="G100" s="102"/>
      <c r="H100" s="102"/>
      <c r="I100" s="102"/>
      <c r="J100" s="102"/>
      <c r="K100" s="102"/>
      <c r="L100" s="102"/>
      <c r="M100" s="102"/>
      <c r="N100" s="228">
        <f>N731</f>
        <v>0</v>
      </c>
      <c r="O100" s="229"/>
      <c r="P100" s="229"/>
      <c r="Q100" s="229"/>
      <c r="R100" s="137"/>
    </row>
    <row r="101" spans="2:65" s="7" customFormat="1" ht="24.95" customHeight="1">
      <c r="B101" s="132"/>
      <c r="C101" s="133"/>
      <c r="D101" s="134" t="s">
        <v>148</v>
      </c>
      <c r="E101" s="133"/>
      <c r="F101" s="133"/>
      <c r="G101" s="133"/>
      <c r="H101" s="133"/>
      <c r="I101" s="133"/>
      <c r="J101" s="133"/>
      <c r="K101" s="133"/>
      <c r="L101" s="133"/>
      <c r="M101" s="133"/>
      <c r="N101" s="274">
        <f>N733</f>
        <v>0</v>
      </c>
      <c r="O101" s="297"/>
      <c r="P101" s="297"/>
      <c r="Q101" s="297"/>
      <c r="R101" s="135"/>
    </row>
    <row r="102" spans="2:65" s="8" customFormat="1" ht="19.899999999999999" customHeight="1">
      <c r="B102" s="136"/>
      <c r="C102" s="102"/>
      <c r="D102" s="113" t="s">
        <v>149</v>
      </c>
      <c r="E102" s="102"/>
      <c r="F102" s="102"/>
      <c r="G102" s="102"/>
      <c r="H102" s="102"/>
      <c r="I102" s="102"/>
      <c r="J102" s="102"/>
      <c r="K102" s="102"/>
      <c r="L102" s="102"/>
      <c r="M102" s="102"/>
      <c r="N102" s="228">
        <f>N734</f>
        <v>0</v>
      </c>
      <c r="O102" s="229"/>
      <c r="P102" s="229"/>
      <c r="Q102" s="229"/>
      <c r="R102" s="137"/>
    </row>
    <row r="103" spans="2:65" s="7" customFormat="1" ht="24.95" customHeight="1">
      <c r="B103" s="132"/>
      <c r="C103" s="133"/>
      <c r="D103" s="134" t="s">
        <v>150</v>
      </c>
      <c r="E103" s="133"/>
      <c r="F103" s="133"/>
      <c r="G103" s="133"/>
      <c r="H103" s="133"/>
      <c r="I103" s="133"/>
      <c r="J103" s="133"/>
      <c r="K103" s="133"/>
      <c r="L103" s="133"/>
      <c r="M103" s="133"/>
      <c r="N103" s="274">
        <f>N788</f>
        <v>0</v>
      </c>
      <c r="O103" s="297"/>
      <c r="P103" s="297"/>
      <c r="Q103" s="297"/>
      <c r="R103" s="135"/>
    </row>
    <row r="104" spans="2:65" s="8" customFormat="1" ht="19.899999999999999" customHeight="1">
      <c r="B104" s="136"/>
      <c r="C104" s="102"/>
      <c r="D104" s="113" t="s">
        <v>151</v>
      </c>
      <c r="E104" s="102"/>
      <c r="F104" s="102"/>
      <c r="G104" s="102"/>
      <c r="H104" s="102"/>
      <c r="I104" s="102"/>
      <c r="J104" s="102"/>
      <c r="K104" s="102"/>
      <c r="L104" s="102"/>
      <c r="M104" s="102"/>
      <c r="N104" s="228">
        <f>N789</f>
        <v>0</v>
      </c>
      <c r="O104" s="229"/>
      <c r="P104" s="229"/>
      <c r="Q104" s="229"/>
      <c r="R104" s="137"/>
    </row>
    <row r="105" spans="2:65" s="7" customFormat="1" ht="24.95" customHeight="1">
      <c r="B105" s="132"/>
      <c r="C105" s="133"/>
      <c r="D105" s="134" t="s">
        <v>152</v>
      </c>
      <c r="E105" s="133"/>
      <c r="F105" s="133"/>
      <c r="G105" s="133"/>
      <c r="H105" s="133"/>
      <c r="I105" s="133"/>
      <c r="J105" s="133"/>
      <c r="K105" s="133"/>
      <c r="L105" s="133"/>
      <c r="M105" s="133"/>
      <c r="N105" s="274">
        <f>N797</f>
        <v>0</v>
      </c>
      <c r="O105" s="297"/>
      <c r="P105" s="297"/>
      <c r="Q105" s="297"/>
      <c r="R105" s="135"/>
    </row>
    <row r="106" spans="2:65" s="8" customFormat="1" ht="19.899999999999999" customHeight="1">
      <c r="B106" s="136"/>
      <c r="C106" s="102"/>
      <c r="D106" s="113" t="s">
        <v>153</v>
      </c>
      <c r="E106" s="102"/>
      <c r="F106" s="102"/>
      <c r="G106" s="102"/>
      <c r="H106" s="102"/>
      <c r="I106" s="102"/>
      <c r="J106" s="102"/>
      <c r="K106" s="102"/>
      <c r="L106" s="102"/>
      <c r="M106" s="102"/>
      <c r="N106" s="228">
        <f>N798</f>
        <v>0</v>
      </c>
      <c r="O106" s="229"/>
      <c r="P106" s="229"/>
      <c r="Q106" s="229"/>
      <c r="R106" s="137"/>
    </row>
    <row r="107" spans="2:65" s="8" customFormat="1" ht="19.899999999999999" customHeight="1">
      <c r="B107" s="136"/>
      <c r="C107" s="102"/>
      <c r="D107" s="113" t="s">
        <v>154</v>
      </c>
      <c r="E107" s="102"/>
      <c r="F107" s="102"/>
      <c r="G107" s="102"/>
      <c r="H107" s="102"/>
      <c r="I107" s="102"/>
      <c r="J107" s="102"/>
      <c r="K107" s="102"/>
      <c r="L107" s="102"/>
      <c r="M107" s="102"/>
      <c r="N107" s="228">
        <f>N801</f>
        <v>0</v>
      </c>
      <c r="O107" s="229"/>
      <c r="P107" s="229"/>
      <c r="Q107" s="229"/>
      <c r="R107" s="137"/>
    </row>
    <row r="108" spans="2:65" s="7" customFormat="1" ht="21.75" customHeight="1">
      <c r="B108" s="132"/>
      <c r="C108" s="133"/>
      <c r="D108" s="134" t="s">
        <v>155</v>
      </c>
      <c r="E108" s="133"/>
      <c r="F108" s="133"/>
      <c r="G108" s="133"/>
      <c r="H108" s="133"/>
      <c r="I108" s="133"/>
      <c r="J108" s="133"/>
      <c r="K108" s="133"/>
      <c r="L108" s="133"/>
      <c r="M108" s="133"/>
      <c r="N108" s="273">
        <f>N805</f>
        <v>0</v>
      </c>
      <c r="O108" s="297"/>
      <c r="P108" s="297"/>
      <c r="Q108" s="297"/>
      <c r="R108" s="135"/>
    </row>
    <row r="109" spans="2:65" s="1" customFormat="1" ht="21.75" customHeight="1">
      <c r="B109" s="38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40"/>
    </row>
    <row r="110" spans="2:65" s="1" customFormat="1" ht="29.25" customHeight="1">
      <c r="B110" s="38"/>
      <c r="C110" s="131" t="s">
        <v>156</v>
      </c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296">
        <f>ROUND(N111+N112+N113+N114+N115+N116,0)</f>
        <v>0</v>
      </c>
      <c r="O110" s="298"/>
      <c r="P110" s="298"/>
      <c r="Q110" s="298"/>
      <c r="R110" s="40"/>
      <c r="T110" s="138"/>
      <c r="U110" s="139" t="s">
        <v>42</v>
      </c>
    </row>
    <row r="111" spans="2:65" s="1" customFormat="1" ht="18" customHeight="1">
      <c r="B111" s="140"/>
      <c r="C111" s="141"/>
      <c r="D111" s="251" t="s">
        <v>157</v>
      </c>
      <c r="E111" s="299"/>
      <c r="F111" s="299"/>
      <c r="G111" s="299"/>
      <c r="H111" s="299"/>
      <c r="I111" s="141"/>
      <c r="J111" s="141"/>
      <c r="K111" s="141"/>
      <c r="L111" s="141"/>
      <c r="M111" s="141"/>
      <c r="N111" s="252">
        <f>ROUND(N89*T111,0)</f>
        <v>0</v>
      </c>
      <c r="O111" s="300"/>
      <c r="P111" s="300"/>
      <c r="Q111" s="300"/>
      <c r="R111" s="143"/>
      <c r="S111" s="144"/>
      <c r="T111" s="145"/>
      <c r="U111" s="146" t="s">
        <v>43</v>
      </c>
      <c r="V111" s="144"/>
      <c r="W111" s="144"/>
      <c r="X111" s="144"/>
      <c r="Y111" s="144"/>
      <c r="Z111" s="144"/>
      <c r="AA111" s="144"/>
      <c r="AB111" s="144"/>
      <c r="AC111" s="144"/>
      <c r="AD111" s="144"/>
      <c r="AE111" s="144"/>
      <c r="AF111" s="144"/>
      <c r="AG111" s="144"/>
      <c r="AH111" s="144"/>
      <c r="AI111" s="144"/>
      <c r="AJ111" s="144"/>
      <c r="AK111" s="144"/>
      <c r="AL111" s="144"/>
      <c r="AM111" s="144"/>
      <c r="AN111" s="144"/>
      <c r="AO111" s="144"/>
      <c r="AP111" s="144"/>
      <c r="AQ111" s="144"/>
      <c r="AR111" s="144"/>
      <c r="AS111" s="144"/>
      <c r="AT111" s="144"/>
      <c r="AU111" s="144"/>
      <c r="AV111" s="144"/>
      <c r="AW111" s="144"/>
      <c r="AX111" s="144"/>
      <c r="AY111" s="147" t="s">
        <v>158</v>
      </c>
      <c r="AZ111" s="144"/>
      <c r="BA111" s="144"/>
      <c r="BB111" s="144"/>
      <c r="BC111" s="144"/>
      <c r="BD111" s="144"/>
      <c r="BE111" s="148">
        <f t="shared" ref="BE111:BE116" si="0">IF(U111="základní",N111,0)</f>
        <v>0</v>
      </c>
      <c r="BF111" s="148">
        <f t="shared" ref="BF111:BF116" si="1">IF(U111="snížená",N111,0)</f>
        <v>0</v>
      </c>
      <c r="BG111" s="148">
        <f t="shared" ref="BG111:BG116" si="2">IF(U111="zákl. přenesená",N111,0)</f>
        <v>0</v>
      </c>
      <c r="BH111" s="148">
        <f t="shared" ref="BH111:BH116" si="3">IF(U111="sníž. přenesená",N111,0)</f>
        <v>0</v>
      </c>
      <c r="BI111" s="148">
        <f t="shared" ref="BI111:BI116" si="4">IF(U111="nulová",N111,0)</f>
        <v>0</v>
      </c>
      <c r="BJ111" s="147" t="s">
        <v>35</v>
      </c>
      <c r="BK111" s="144"/>
      <c r="BL111" s="144"/>
      <c r="BM111" s="144"/>
    </row>
    <row r="112" spans="2:65" s="1" customFormat="1" ht="18" customHeight="1">
      <c r="B112" s="140"/>
      <c r="C112" s="141"/>
      <c r="D112" s="251" t="s">
        <v>159</v>
      </c>
      <c r="E112" s="299"/>
      <c r="F112" s="299"/>
      <c r="G112" s="299"/>
      <c r="H112" s="299"/>
      <c r="I112" s="141"/>
      <c r="J112" s="141"/>
      <c r="K112" s="141"/>
      <c r="L112" s="141"/>
      <c r="M112" s="141"/>
      <c r="N112" s="252">
        <f>ROUND(N89*T112,0)</f>
        <v>0</v>
      </c>
      <c r="O112" s="300"/>
      <c r="P112" s="300"/>
      <c r="Q112" s="300"/>
      <c r="R112" s="143"/>
      <c r="S112" s="144"/>
      <c r="T112" s="145"/>
      <c r="U112" s="146" t="s">
        <v>43</v>
      </c>
      <c r="V112" s="144"/>
      <c r="W112" s="144"/>
      <c r="X112" s="144"/>
      <c r="Y112" s="144"/>
      <c r="Z112" s="144"/>
      <c r="AA112" s="144"/>
      <c r="AB112" s="144"/>
      <c r="AC112" s="144"/>
      <c r="AD112" s="144"/>
      <c r="AE112" s="144"/>
      <c r="AF112" s="144"/>
      <c r="AG112" s="144"/>
      <c r="AH112" s="144"/>
      <c r="AI112" s="144"/>
      <c r="AJ112" s="144"/>
      <c r="AK112" s="144"/>
      <c r="AL112" s="144"/>
      <c r="AM112" s="144"/>
      <c r="AN112" s="144"/>
      <c r="AO112" s="144"/>
      <c r="AP112" s="144"/>
      <c r="AQ112" s="144"/>
      <c r="AR112" s="144"/>
      <c r="AS112" s="144"/>
      <c r="AT112" s="144"/>
      <c r="AU112" s="144"/>
      <c r="AV112" s="144"/>
      <c r="AW112" s="144"/>
      <c r="AX112" s="144"/>
      <c r="AY112" s="147" t="s">
        <v>158</v>
      </c>
      <c r="AZ112" s="144"/>
      <c r="BA112" s="144"/>
      <c r="BB112" s="144"/>
      <c r="BC112" s="144"/>
      <c r="BD112" s="144"/>
      <c r="BE112" s="148">
        <f t="shared" si="0"/>
        <v>0</v>
      </c>
      <c r="BF112" s="148">
        <f t="shared" si="1"/>
        <v>0</v>
      </c>
      <c r="BG112" s="148">
        <f t="shared" si="2"/>
        <v>0</v>
      </c>
      <c r="BH112" s="148">
        <f t="shared" si="3"/>
        <v>0</v>
      </c>
      <c r="BI112" s="148">
        <f t="shared" si="4"/>
        <v>0</v>
      </c>
      <c r="BJ112" s="147" t="s">
        <v>35</v>
      </c>
      <c r="BK112" s="144"/>
      <c r="BL112" s="144"/>
      <c r="BM112" s="144"/>
    </row>
    <row r="113" spans="2:65" s="1" customFormat="1" ht="18" customHeight="1">
      <c r="B113" s="140"/>
      <c r="C113" s="141"/>
      <c r="D113" s="251" t="s">
        <v>160</v>
      </c>
      <c r="E113" s="299"/>
      <c r="F113" s="299"/>
      <c r="G113" s="299"/>
      <c r="H113" s="299"/>
      <c r="I113" s="141"/>
      <c r="J113" s="141"/>
      <c r="K113" s="141"/>
      <c r="L113" s="141"/>
      <c r="M113" s="141"/>
      <c r="N113" s="252">
        <f>ROUND(N89*T113,0)</f>
        <v>0</v>
      </c>
      <c r="O113" s="300"/>
      <c r="P113" s="300"/>
      <c r="Q113" s="300"/>
      <c r="R113" s="143"/>
      <c r="S113" s="144"/>
      <c r="T113" s="145"/>
      <c r="U113" s="146" t="s">
        <v>43</v>
      </c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144"/>
      <c r="AV113" s="144"/>
      <c r="AW113" s="144"/>
      <c r="AX113" s="144"/>
      <c r="AY113" s="147" t="s">
        <v>158</v>
      </c>
      <c r="AZ113" s="144"/>
      <c r="BA113" s="144"/>
      <c r="BB113" s="144"/>
      <c r="BC113" s="144"/>
      <c r="BD113" s="144"/>
      <c r="BE113" s="148">
        <f t="shared" si="0"/>
        <v>0</v>
      </c>
      <c r="BF113" s="148">
        <f t="shared" si="1"/>
        <v>0</v>
      </c>
      <c r="BG113" s="148">
        <f t="shared" si="2"/>
        <v>0</v>
      </c>
      <c r="BH113" s="148">
        <f t="shared" si="3"/>
        <v>0</v>
      </c>
      <c r="BI113" s="148">
        <f t="shared" si="4"/>
        <v>0</v>
      </c>
      <c r="BJ113" s="147" t="s">
        <v>35</v>
      </c>
      <c r="BK113" s="144"/>
      <c r="BL113" s="144"/>
      <c r="BM113" s="144"/>
    </row>
    <row r="114" spans="2:65" s="1" customFormat="1" ht="18" customHeight="1">
      <c r="B114" s="140"/>
      <c r="C114" s="141"/>
      <c r="D114" s="251" t="s">
        <v>161</v>
      </c>
      <c r="E114" s="299"/>
      <c r="F114" s="299"/>
      <c r="G114" s="299"/>
      <c r="H114" s="299"/>
      <c r="I114" s="141"/>
      <c r="J114" s="141"/>
      <c r="K114" s="141"/>
      <c r="L114" s="141"/>
      <c r="M114" s="141"/>
      <c r="N114" s="252">
        <f>ROUND(N89*T114,0)</f>
        <v>0</v>
      </c>
      <c r="O114" s="300"/>
      <c r="P114" s="300"/>
      <c r="Q114" s="300"/>
      <c r="R114" s="143"/>
      <c r="S114" s="144"/>
      <c r="T114" s="145"/>
      <c r="U114" s="146" t="s">
        <v>43</v>
      </c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  <c r="AT114" s="144"/>
      <c r="AU114" s="144"/>
      <c r="AV114" s="144"/>
      <c r="AW114" s="144"/>
      <c r="AX114" s="144"/>
      <c r="AY114" s="147" t="s">
        <v>158</v>
      </c>
      <c r="AZ114" s="144"/>
      <c r="BA114" s="144"/>
      <c r="BB114" s="144"/>
      <c r="BC114" s="144"/>
      <c r="BD114" s="144"/>
      <c r="BE114" s="148">
        <f t="shared" si="0"/>
        <v>0</v>
      </c>
      <c r="BF114" s="148">
        <f t="shared" si="1"/>
        <v>0</v>
      </c>
      <c r="BG114" s="148">
        <f t="shared" si="2"/>
        <v>0</v>
      </c>
      <c r="BH114" s="148">
        <f t="shared" si="3"/>
        <v>0</v>
      </c>
      <c r="BI114" s="148">
        <f t="shared" si="4"/>
        <v>0</v>
      </c>
      <c r="BJ114" s="147" t="s">
        <v>35</v>
      </c>
      <c r="BK114" s="144"/>
      <c r="BL114" s="144"/>
      <c r="BM114" s="144"/>
    </row>
    <row r="115" spans="2:65" s="1" customFormat="1" ht="18" customHeight="1">
      <c r="B115" s="140"/>
      <c r="C115" s="141"/>
      <c r="D115" s="251" t="s">
        <v>162</v>
      </c>
      <c r="E115" s="299"/>
      <c r="F115" s="299"/>
      <c r="G115" s="299"/>
      <c r="H115" s="299"/>
      <c r="I115" s="141"/>
      <c r="J115" s="141"/>
      <c r="K115" s="141"/>
      <c r="L115" s="141"/>
      <c r="M115" s="141"/>
      <c r="N115" s="252">
        <f>ROUND(N89*T115,0)</f>
        <v>0</v>
      </c>
      <c r="O115" s="300"/>
      <c r="P115" s="300"/>
      <c r="Q115" s="300"/>
      <c r="R115" s="143"/>
      <c r="S115" s="144"/>
      <c r="T115" s="145"/>
      <c r="U115" s="146" t="s">
        <v>43</v>
      </c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7" t="s">
        <v>158</v>
      </c>
      <c r="AZ115" s="144"/>
      <c r="BA115" s="144"/>
      <c r="BB115" s="144"/>
      <c r="BC115" s="144"/>
      <c r="BD115" s="144"/>
      <c r="BE115" s="148">
        <f t="shared" si="0"/>
        <v>0</v>
      </c>
      <c r="BF115" s="148">
        <f t="shared" si="1"/>
        <v>0</v>
      </c>
      <c r="BG115" s="148">
        <f t="shared" si="2"/>
        <v>0</v>
      </c>
      <c r="BH115" s="148">
        <f t="shared" si="3"/>
        <v>0</v>
      </c>
      <c r="BI115" s="148">
        <f t="shared" si="4"/>
        <v>0</v>
      </c>
      <c r="BJ115" s="147" t="s">
        <v>35</v>
      </c>
      <c r="BK115" s="144"/>
      <c r="BL115" s="144"/>
      <c r="BM115" s="144"/>
    </row>
    <row r="116" spans="2:65" s="1" customFormat="1" ht="18" customHeight="1">
      <c r="B116" s="140"/>
      <c r="C116" s="141"/>
      <c r="D116" s="142" t="s">
        <v>163</v>
      </c>
      <c r="E116" s="141"/>
      <c r="F116" s="141"/>
      <c r="G116" s="141"/>
      <c r="H116" s="141"/>
      <c r="I116" s="141"/>
      <c r="J116" s="141"/>
      <c r="K116" s="141"/>
      <c r="L116" s="141"/>
      <c r="M116" s="141"/>
      <c r="N116" s="252">
        <f>ROUND(N89*T116,0)</f>
        <v>0</v>
      </c>
      <c r="O116" s="300"/>
      <c r="P116" s="300"/>
      <c r="Q116" s="300"/>
      <c r="R116" s="143"/>
      <c r="S116" s="144"/>
      <c r="T116" s="149"/>
      <c r="U116" s="150" t="s">
        <v>43</v>
      </c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  <c r="AT116" s="144"/>
      <c r="AU116" s="144"/>
      <c r="AV116" s="144"/>
      <c r="AW116" s="144"/>
      <c r="AX116" s="144"/>
      <c r="AY116" s="147" t="s">
        <v>164</v>
      </c>
      <c r="AZ116" s="144"/>
      <c r="BA116" s="144"/>
      <c r="BB116" s="144"/>
      <c r="BC116" s="144"/>
      <c r="BD116" s="144"/>
      <c r="BE116" s="148">
        <f t="shared" si="0"/>
        <v>0</v>
      </c>
      <c r="BF116" s="148">
        <f t="shared" si="1"/>
        <v>0</v>
      </c>
      <c r="BG116" s="148">
        <f t="shared" si="2"/>
        <v>0</v>
      </c>
      <c r="BH116" s="148">
        <f t="shared" si="3"/>
        <v>0</v>
      </c>
      <c r="BI116" s="148">
        <f t="shared" si="4"/>
        <v>0</v>
      </c>
      <c r="BJ116" s="147" t="s">
        <v>35</v>
      </c>
      <c r="BK116" s="144"/>
      <c r="BL116" s="144"/>
      <c r="BM116" s="144"/>
    </row>
    <row r="117" spans="2:65" s="1" customFormat="1" ht="13.5"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40"/>
    </row>
    <row r="118" spans="2:65" s="1" customFormat="1" ht="29.25" customHeight="1">
      <c r="B118" s="38"/>
      <c r="C118" s="122" t="s">
        <v>120</v>
      </c>
      <c r="D118" s="123"/>
      <c r="E118" s="123"/>
      <c r="F118" s="123"/>
      <c r="G118" s="123"/>
      <c r="H118" s="123"/>
      <c r="I118" s="123"/>
      <c r="J118" s="123"/>
      <c r="K118" s="123"/>
      <c r="L118" s="233">
        <f>ROUND(SUM(N89+N110),0)</f>
        <v>0</v>
      </c>
      <c r="M118" s="233"/>
      <c r="N118" s="233"/>
      <c r="O118" s="233"/>
      <c r="P118" s="233"/>
      <c r="Q118" s="233"/>
      <c r="R118" s="40"/>
    </row>
    <row r="119" spans="2:65" s="1" customFormat="1" ht="6.95" customHeight="1">
      <c r="B119" s="62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4"/>
    </row>
    <row r="123" spans="2:65" s="1" customFormat="1" ht="6.95" customHeight="1">
      <c r="B123" s="65"/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7"/>
    </row>
    <row r="124" spans="2:65" s="1" customFormat="1" ht="36.950000000000003" customHeight="1">
      <c r="B124" s="38"/>
      <c r="C124" s="223" t="s">
        <v>165</v>
      </c>
      <c r="D124" s="284"/>
      <c r="E124" s="284"/>
      <c r="F124" s="284"/>
      <c r="G124" s="284"/>
      <c r="H124" s="284"/>
      <c r="I124" s="284"/>
      <c r="J124" s="284"/>
      <c r="K124" s="284"/>
      <c r="L124" s="284"/>
      <c r="M124" s="284"/>
      <c r="N124" s="284"/>
      <c r="O124" s="284"/>
      <c r="P124" s="284"/>
      <c r="Q124" s="284"/>
      <c r="R124" s="40"/>
    </row>
    <row r="125" spans="2:65" s="1" customFormat="1" ht="6.95" customHeight="1">
      <c r="B125" s="38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40"/>
    </row>
    <row r="126" spans="2:65" s="1" customFormat="1" ht="30" customHeight="1">
      <c r="B126" s="38"/>
      <c r="C126" s="33" t="s">
        <v>19</v>
      </c>
      <c r="D126" s="39"/>
      <c r="E126" s="39"/>
      <c r="F126" s="282" t="str">
        <f>F6</f>
        <v>Pce, A016 - Rekonstrukce sekundárních rozvodů</v>
      </c>
      <c r="G126" s="283"/>
      <c r="H126" s="283"/>
      <c r="I126" s="283"/>
      <c r="J126" s="283"/>
      <c r="K126" s="283"/>
      <c r="L126" s="283"/>
      <c r="M126" s="283"/>
      <c r="N126" s="283"/>
      <c r="O126" s="283"/>
      <c r="P126" s="283"/>
      <c r="Q126" s="39"/>
      <c r="R126" s="40"/>
    </row>
    <row r="127" spans="2:65" ht="30" customHeight="1">
      <c r="B127" s="26"/>
      <c r="C127" s="33" t="s">
        <v>127</v>
      </c>
      <c r="D127" s="29"/>
      <c r="E127" s="29"/>
      <c r="F127" s="282" t="s">
        <v>128</v>
      </c>
      <c r="G127" s="217"/>
      <c r="H127" s="217"/>
      <c r="I127" s="217"/>
      <c r="J127" s="217"/>
      <c r="K127" s="217"/>
      <c r="L127" s="217"/>
      <c r="M127" s="217"/>
      <c r="N127" s="217"/>
      <c r="O127" s="217"/>
      <c r="P127" s="217"/>
      <c r="Q127" s="29"/>
      <c r="R127" s="27"/>
    </row>
    <row r="128" spans="2:65" s="1" customFormat="1" ht="36.950000000000003" customHeight="1">
      <c r="B128" s="38"/>
      <c r="C128" s="72" t="s">
        <v>129</v>
      </c>
      <c r="D128" s="39"/>
      <c r="E128" s="39"/>
      <c r="F128" s="239" t="str">
        <f>F8</f>
        <v>ST - Stavební - I. ETAPA</v>
      </c>
      <c r="G128" s="284"/>
      <c r="H128" s="284"/>
      <c r="I128" s="284"/>
      <c r="J128" s="284"/>
      <c r="K128" s="284"/>
      <c r="L128" s="284"/>
      <c r="M128" s="284"/>
      <c r="N128" s="284"/>
      <c r="O128" s="284"/>
      <c r="P128" s="284"/>
      <c r="Q128" s="39"/>
      <c r="R128" s="40"/>
    </row>
    <row r="129" spans="2:65" s="1" customFormat="1" ht="6.95" customHeight="1">
      <c r="B129" s="38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40"/>
    </row>
    <row r="130" spans="2:65" s="1" customFormat="1" ht="18" customHeight="1">
      <c r="B130" s="38"/>
      <c r="C130" s="33" t="s">
        <v>23</v>
      </c>
      <c r="D130" s="39"/>
      <c r="E130" s="39"/>
      <c r="F130" s="31" t="str">
        <f>F10</f>
        <v xml:space="preserve"> </v>
      </c>
      <c r="G130" s="39"/>
      <c r="H130" s="39"/>
      <c r="I130" s="39"/>
      <c r="J130" s="39"/>
      <c r="K130" s="33" t="s">
        <v>25</v>
      </c>
      <c r="L130" s="39"/>
      <c r="M130" s="286" t="str">
        <f>IF(O10="","",O10)</f>
        <v>24. 8. 2017</v>
      </c>
      <c r="N130" s="286"/>
      <c r="O130" s="286"/>
      <c r="P130" s="286"/>
      <c r="Q130" s="39"/>
      <c r="R130" s="40"/>
    </row>
    <row r="131" spans="2:65" s="1" customFormat="1" ht="6.95" customHeight="1">
      <c r="B131" s="38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40"/>
    </row>
    <row r="132" spans="2:65" s="1" customFormat="1">
      <c r="B132" s="38"/>
      <c r="C132" s="33" t="s">
        <v>27</v>
      </c>
      <c r="D132" s="39"/>
      <c r="E132" s="39"/>
      <c r="F132" s="31" t="str">
        <f>E13</f>
        <v>Elektrárny Opatovice, a.s.</v>
      </c>
      <c r="G132" s="39"/>
      <c r="H132" s="39"/>
      <c r="I132" s="39"/>
      <c r="J132" s="39"/>
      <c r="K132" s="33" t="s">
        <v>33</v>
      </c>
      <c r="L132" s="39"/>
      <c r="M132" s="227" t="str">
        <f>E19</f>
        <v>EVČ s.r.o.</v>
      </c>
      <c r="N132" s="227"/>
      <c r="O132" s="227"/>
      <c r="P132" s="227"/>
      <c r="Q132" s="227"/>
      <c r="R132" s="40"/>
    </row>
    <row r="133" spans="2:65" s="1" customFormat="1" ht="14.45" customHeight="1">
      <c r="B133" s="38"/>
      <c r="C133" s="33" t="s">
        <v>31</v>
      </c>
      <c r="D133" s="39"/>
      <c r="E133" s="39"/>
      <c r="F133" s="31" t="str">
        <f>IF(E16="","",E16)</f>
        <v>Vyplň údaj</v>
      </c>
      <c r="G133" s="39"/>
      <c r="H133" s="39"/>
      <c r="I133" s="39"/>
      <c r="J133" s="39"/>
      <c r="K133" s="33" t="s">
        <v>36</v>
      </c>
      <c r="L133" s="39"/>
      <c r="M133" s="227" t="str">
        <f>E22</f>
        <v xml:space="preserve"> </v>
      </c>
      <c r="N133" s="227"/>
      <c r="O133" s="227"/>
      <c r="P133" s="227"/>
      <c r="Q133" s="227"/>
      <c r="R133" s="40"/>
    </row>
    <row r="134" spans="2:65" s="1" customFormat="1" ht="10.35" customHeight="1">
      <c r="B134" s="38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40"/>
    </row>
    <row r="135" spans="2:65" s="9" customFormat="1" ht="29.25" customHeight="1">
      <c r="B135" s="151"/>
      <c r="C135" s="152" t="s">
        <v>166</v>
      </c>
      <c r="D135" s="153" t="s">
        <v>167</v>
      </c>
      <c r="E135" s="153" t="s">
        <v>60</v>
      </c>
      <c r="F135" s="301" t="s">
        <v>168</v>
      </c>
      <c r="G135" s="301"/>
      <c r="H135" s="301"/>
      <c r="I135" s="301"/>
      <c r="J135" s="153" t="s">
        <v>169</v>
      </c>
      <c r="K135" s="153" t="s">
        <v>170</v>
      </c>
      <c r="L135" s="301" t="s">
        <v>171</v>
      </c>
      <c r="M135" s="301"/>
      <c r="N135" s="301" t="s">
        <v>134</v>
      </c>
      <c r="O135" s="301"/>
      <c r="P135" s="301"/>
      <c r="Q135" s="302"/>
      <c r="R135" s="154"/>
      <c r="T135" s="79" t="s">
        <v>172</v>
      </c>
      <c r="U135" s="80" t="s">
        <v>42</v>
      </c>
      <c r="V135" s="80" t="s">
        <v>173</v>
      </c>
      <c r="W135" s="80" t="s">
        <v>174</v>
      </c>
      <c r="X135" s="80" t="s">
        <v>175</v>
      </c>
      <c r="Y135" s="80" t="s">
        <v>176</v>
      </c>
      <c r="Z135" s="80" t="s">
        <v>177</v>
      </c>
      <c r="AA135" s="81" t="s">
        <v>178</v>
      </c>
    </row>
    <row r="136" spans="2:65" s="1" customFormat="1" ht="29.25" customHeight="1">
      <c r="B136" s="38"/>
      <c r="C136" s="83" t="s">
        <v>131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05">
        <f>BK136</f>
        <v>0</v>
      </c>
      <c r="O136" s="306"/>
      <c r="P136" s="306"/>
      <c r="Q136" s="306"/>
      <c r="R136" s="40"/>
      <c r="T136" s="82"/>
      <c r="U136" s="54"/>
      <c r="V136" s="54"/>
      <c r="W136" s="155">
        <f>W137+W733+W788+W797+W805</f>
        <v>0</v>
      </c>
      <c r="X136" s="54"/>
      <c r="Y136" s="155">
        <f>Y137+Y733+Y788+Y797+Y805</f>
        <v>0</v>
      </c>
      <c r="Z136" s="54"/>
      <c r="AA136" s="156">
        <f>AA137+AA733+AA788+AA797+AA805</f>
        <v>18.984000000000002</v>
      </c>
      <c r="AT136" s="22" t="s">
        <v>77</v>
      </c>
      <c r="AU136" s="22" t="s">
        <v>136</v>
      </c>
      <c r="BK136" s="157">
        <f>BK137+BK733+BK788+BK797+BK805</f>
        <v>0</v>
      </c>
    </row>
    <row r="137" spans="2:65" s="10" customFormat="1" ht="37.35" customHeight="1">
      <c r="B137" s="158"/>
      <c r="C137" s="159"/>
      <c r="D137" s="160" t="s">
        <v>137</v>
      </c>
      <c r="E137" s="160"/>
      <c r="F137" s="160"/>
      <c r="G137" s="160"/>
      <c r="H137" s="160"/>
      <c r="I137" s="160"/>
      <c r="J137" s="160"/>
      <c r="K137" s="160"/>
      <c r="L137" s="160"/>
      <c r="M137" s="160"/>
      <c r="N137" s="273">
        <f>BK137</f>
        <v>0</v>
      </c>
      <c r="O137" s="274"/>
      <c r="P137" s="274"/>
      <c r="Q137" s="274"/>
      <c r="R137" s="161"/>
      <c r="T137" s="162"/>
      <c r="U137" s="159"/>
      <c r="V137" s="159"/>
      <c r="W137" s="163">
        <f>W138+W425+W435+W443+W461+W531+W540+W595+W718+W731</f>
        <v>0</v>
      </c>
      <c r="X137" s="159"/>
      <c r="Y137" s="163">
        <f>Y138+Y425+Y435+Y443+Y461+Y531+Y540+Y595+Y718+Y731</f>
        <v>0</v>
      </c>
      <c r="Z137" s="159"/>
      <c r="AA137" s="164">
        <f>AA138+AA425+AA435+AA443+AA461+AA531+AA540+AA595+AA718+AA731</f>
        <v>18.984000000000002</v>
      </c>
      <c r="AR137" s="165" t="s">
        <v>35</v>
      </c>
      <c r="AT137" s="166" t="s">
        <v>77</v>
      </c>
      <c r="AU137" s="166" t="s">
        <v>78</v>
      </c>
      <c r="AY137" s="165" t="s">
        <v>179</v>
      </c>
      <c r="BK137" s="167">
        <f>BK138+BK425+BK435+BK443+BK461+BK531+BK540+BK595+BK718+BK731</f>
        <v>0</v>
      </c>
    </row>
    <row r="138" spans="2:65" s="10" customFormat="1" ht="19.899999999999999" customHeight="1">
      <c r="B138" s="158"/>
      <c r="C138" s="159"/>
      <c r="D138" s="168" t="s">
        <v>138</v>
      </c>
      <c r="E138" s="168"/>
      <c r="F138" s="168"/>
      <c r="G138" s="168"/>
      <c r="H138" s="168"/>
      <c r="I138" s="168"/>
      <c r="J138" s="168"/>
      <c r="K138" s="168"/>
      <c r="L138" s="168"/>
      <c r="M138" s="168"/>
      <c r="N138" s="269">
        <f>BK138</f>
        <v>0</v>
      </c>
      <c r="O138" s="270"/>
      <c r="P138" s="270"/>
      <c r="Q138" s="270"/>
      <c r="R138" s="161"/>
      <c r="T138" s="162"/>
      <c r="U138" s="159"/>
      <c r="V138" s="159"/>
      <c r="W138" s="163">
        <f>SUM(W139:W424)</f>
        <v>0</v>
      </c>
      <c r="X138" s="159"/>
      <c r="Y138" s="163">
        <f>SUM(Y139:Y424)</f>
        <v>0</v>
      </c>
      <c r="Z138" s="159"/>
      <c r="AA138" s="164">
        <f>SUM(AA139:AA424)</f>
        <v>0</v>
      </c>
      <c r="AR138" s="165" t="s">
        <v>35</v>
      </c>
      <c r="AT138" s="166" t="s">
        <v>77</v>
      </c>
      <c r="AU138" s="166" t="s">
        <v>35</v>
      </c>
      <c r="AY138" s="165" t="s">
        <v>179</v>
      </c>
      <c r="BK138" s="167">
        <f>SUM(BK139:BK424)</f>
        <v>0</v>
      </c>
    </row>
    <row r="139" spans="2:65" s="1" customFormat="1" ht="25.5" customHeight="1">
      <c r="B139" s="140"/>
      <c r="C139" s="169" t="s">
        <v>35</v>
      </c>
      <c r="D139" s="169" t="s">
        <v>180</v>
      </c>
      <c r="E139" s="170" t="s">
        <v>181</v>
      </c>
      <c r="F139" s="264" t="s">
        <v>182</v>
      </c>
      <c r="G139" s="264"/>
      <c r="H139" s="264"/>
      <c r="I139" s="264"/>
      <c r="J139" s="171" t="s">
        <v>183</v>
      </c>
      <c r="K139" s="172">
        <v>1</v>
      </c>
      <c r="L139" s="265">
        <v>0</v>
      </c>
      <c r="M139" s="265"/>
      <c r="N139" s="266">
        <f>ROUND(L139*K139,2)</f>
        <v>0</v>
      </c>
      <c r="O139" s="266"/>
      <c r="P139" s="266"/>
      <c r="Q139" s="266"/>
      <c r="R139" s="143"/>
      <c r="T139" s="173" t="s">
        <v>5</v>
      </c>
      <c r="U139" s="47" t="s">
        <v>43</v>
      </c>
      <c r="V139" s="39"/>
      <c r="W139" s="174">
        <f>V139*K139</f>
        <v>0</v>
      </c>
      <c r="X139" s="174">
        <v>0</v>
      </c>
      <c r="Y139" s="174">
        <f>X139*K139</f>
        <v>0</v>
      </c>
      <c r="Z139" s="174">
        <v>0</v>
      </c>
      <c r="AA139" s="175">
        <f>Z139*K139</f>
        <v>0</v>
      </c>
      <c r="AR139" s="22" t="s">
        <v>184</v>
      </c>
      <c r="AT139" s="22" t="s">
        <v>180</v>
      </c>
      <c r="AU139" s="22" t="s">
        <v>89</v>
      </c>
      <c r="AY139" s="22" t="s">
        <v>179</v>
      </c>
      <c r="BE139" s="117">
        <f>IF(U139="základní",N139,0)</f>
        <v>0</v>
      </c>
      <c r="BF139" s="117">
        <f>IF(U139="snížená",N139,0)</f>
        <v>0</v>
      </c>
      <c r="BG139" s="117">
        <f>IF(U139="zákl. přenesená",N139,0)</f>
        <v>0</v>
      </c>
      <c r="BH139" s="117">
        <f>IF(U139="sníž. přenesená",N139,0)</f>
        <v>0</v>
      </c>
      <c r="BI139" s="117">
        <f>IF(U139="nulová",N139,0)</f>
        <v>0</v>
      </c>
      <c r="BJ139" s="22" t="s">
        <v>35</v>
      </c>
      <c r="BK139" s="117">
        <f>ROUND(L139*K139,2)</f>
        <v>0</v>
      </c>
      <c r="BL139" s="22" t="s">
        <v>184</v>
      </c>
      <c r="BM139" s="22" t="s">
        <v>89</v>
      </c>
    </row>
    <row r="140" spans="2:65" s="11" customFormat="1" ht="16.5" customHeight="1">
      <c r="B140" s="176"/>
      <c r="C140" s="177"/>
      <c r="D140" s="177"/>
      <c r="E140" s="178" t="s">
        <v>5</v>
      </c>
      <c r="F140" s="303" t="s">
        <v>185</v>
      </c>
      <c r="G140" s="304"/>
      <c r="H140" s="304"/>
      <c r="I140" s="304"/>
      <c r="J140" s="177"/>
      <c r="K140" s="178" t="s">
        <v>5</v>
      </c>
      <c r="L140" s="177"/>
      <c r="M140" s="177"/>
      <c r="N140" s="177"/>
      <c r="O140" s="177"/>
      <c r="P140" s="177"/>
      <c r="Q140" s="177"/>
      <c r="R140" s="179"/>
      <c r="T140" s="180"/>
      <c r="U140" s="177"/>
      <c r="V140" s="177"/>
      <c r="W140" s="177"/>
      <c r="X140" s="177"/>
      <c r="Y140" s="177"/>
      <c r="Z140" s="177"/>
      <c r="AA140" s="181"/>
      <c r="AT140" s="182" t="s">
        <v>186</v>
      </c>
      <c r="AU140" s="182" t="s">
        <v>89</v>
      </c>
      <c r="AV140" s="11" t="s">
        <v>35</v>
      </c>
      <c r="AW140" s="11" t="s">
        <v>187</v>
      </c>
      <c r="AX140" s="11" t="s">
        <v>78</v>
      </c>
      <c r="AY140" s="182" t="s">
        <v>179</v>
      </c>
    </row>
    <row r="141" spans="2:65" s="12" customFormat="1" ht="16.5" customHeight="1">
      <c r="B141" s="183"/>
      <c r="C141" s="184"/>
      <c r="D141" s="184"/>
      <c r="E141" s="185" t="s">
        <v>5</v>
      </c>
      <c r="F141" s="277" t="s">
        <v>35</v>
      </c>
      <c r="G141" s="278"/>
      <c r="H141" s="278"/>
      <c r="I141" s="278"/>
      <c r="J141" s="184"/>
      <c r="K141" s="186">
        <v>1</v>
      </c>
      <c r="L141" s="184"/>
      <c r="M141" s="184"/>
      <c r="N141" s="184"/>
      <c r="O141" s="184"/>
      <c r="P141" s="184"/>
      <c r="Q141" s="184"/>
      <c r="R141" s="187"/>
      <c r="T141" s="188"/>
      <c r="U141" s="184"/>
      <c r="V141" s="184"/>
      <c r="W141" s="184"/>
      <c r="X141" s="184"/>
      <c r="Y141" s="184"/>
      <c r="Z141" s="184"/>
      <c r="AA141" s="189"/>
      <c r="AT141" s="190" t="s">
        <v>186</v>
      </c>
      <c r="AU141" s="190" t="s">
        <v>89</v>
      </c>
      <c r="AV141" s="12" t="s">
        <v>89</v>
      </c>
      <c r="AW141" s="12" t="s">
        <v>187</v>
      </c>
      <c r="AX141" s="12" t="s">
        <v>78</v>
      </c>
      <c r="AY141" s="190" t="s">
        <v>179</v>
      </c>
    </row>
    <row r="142" spans="2:65" s="13" customFormat="1" ht="16.5" customHeight="1">
      <c r="B142" s="191"/>
      <c r="C142" s="192"/>
      <c r="D142" s="192"/>
      <c r="E142" s="193" t="s">
        <v>5</v>
      </c>
      <c r="F142" s="261" t="s">
        <v>188</v>
      </c>
      <c r="G142" s="262"/>
      <c r="H142" s="262"/>
      <c r="I142" s="262"/>
      <c r="J142" s="192"/>
      <c r="K142" s="194">
        <v>1</v>
      </c>
      <c r="L142" s="192"/>
      <c r="M142" s="192"/>
      <c r="N142" s="192"/>
      <c r="O142" s="192"/>
      <c r="P142" s="192"/>
      <c r="Q142" s="192"/>
      <c r="R142" s="195"/>
      <c r="T142" s="196"/>
      <c r="U142" s="192"/>
      <c r="V142" s="192"/>
      <c r="W142" s="192"/>
      <c r="X142" s="192"/>
      <c r="Y142" s="192"/>
      <c r="Z142" s="192"/>
      <c r="AA142" s="197"/>
      <c r="AT142" s="198" t="s">
        <v>186</v>
      </c>
      <c r="AU142" s="198" t="s">
        <v>89</v>
      </c>
      <c r="AV142" s="13" t="s">
        <v>184</v>
      </c>
      <c r="AW142" s="13" t="s">
        <v>187</v>
      </c>
      <c r="AX142" s="13" t="s">
        <v>35</v>
      </c>
      <c r="AY142" s="198" t="s">
        <v>179</v>
      </c>
    </row>
    <row r="143" spans="2:65" s="1" customFormat="1" ht="38.25" customHeight="1">
      <c r="B143" s="140"/>
      <c r="C143" s="169" t="s">
        <v>89</v>
      </c>
      <c r="D143" s="169" t="s">
        <v>180</v>
      </c>
      <c r="E143" s="170" t="s">
        <v>189</v>
      </c>
      <c r="F143" s="264" t="s">
        <v>190</v>
      </c>
      <c r="G143" s="264"/>
      <c r="H143" s="264"/>
      <c r="I143" s="264"/>
      <c r="J143" s="171" t="s">
        <v>191</v>
      </c>
      <c r="K143" s="172">
        <v>137.56</v>
      </c>
      <c r="L143" s="265">
        <v>0</v>
      </c>
      <c r="M143" s="265"/>
      <c r="N143" s="266">
        <f>ROUND(L143*K143,2)</f>
        <v>0</v>
      </c>
      <c r="O143" s="266"/>
      <c r="P143" s="266"/>
      <c r="Q143" s="266"/>
      <c r="R143" s="143"/>
      <c r="T143" s="173" t="s">
        <v>5</v>
      </c>
      <c r="U143" s="47" t="s">
        <v>43</v>
      </c>
      <c r="V143" s="39"/>
      <c r="W143" s="174">
        <f>V143*K143</f>
        <v>0</v>
      </c>
      <c r="X143" s="174">
        <v>0</v>
      </c>
      <c r="Y143" s="174">
        <f>X143*K143</f>
        <v>0</v>
      </c>
      <c r="Z143" s="174">
        <v>0</v>
      </c>
      <c r="AA143" s="175">
        <f>Z143*K143</f>
        <v>0</v>
      </c>
      <c r="AR143" s="22" t="s">
        <v>184</v>
      </c>
      <c r="AT143" s="22" t="s">
        <v>180</v>
      </c>
      <c r="AU143" s="22" t="s">
        <v>89</v>
      </c>
      <c r="AY143" s="22" t="s">
        <v>179</v>
      </c>
      <c r="BE143" s="117">
        <f>IF(U143="základní",N143,0)</f>
        <v>0</v>
      </c>
      <c r="BF143" s="117">
        <f>IF(U143="snížená",N143,0)</f>
        <v>0</v>
      </c>
      <c r="BG143" s="117">
        <f>IF(U143="zákl. přenesená",N143,0)</f>
        <v>0</v>
      </c>
      <c r="BH143" s="117">
        <f>IF(U143="sníž. přenesená",N143,0)</f>
        <v>0</v>
      </c>
      <c r="BI143" s="117">
        <f>IF(U143="nulová",N143,0)</f>
        <v>0</v>
      </c>
      <c r="BJ143" s="22" t="s">
        <v>35</v>
      </c>
      <c r="BK143" s="117">
        <f>ROUND(L143*K143,2)</f>
        <v>0</v>
      </c>
      <c r="BL143" s="22" t="s">
        <v>184</v>
      </c>
      <c r="BM143" s="22" t="s">
        <v>184</v>
      </c>
    </row>
    <row r="144" spans="2:65" s="11" customFormat="1" ht="16.5" customHeight="1">
      <c r="B144" s="176"/>
      <c r="C144" s="177"/>
      <c r="D144" s="177"/>
      <c r="E144" s="178" t="s">
        <v>5</v>
      </c>
      <c r="F144" s="303" t="s">
        <v>185</v>
      </c>
      <c r="G144" s="304"/>
      <c r="H144" s="304"/>
      <c r="I144" s="304"/>
      <c r="J144" s="177"/>
      <c r="K144" s="178" t="s">
        <v>5</v>
      </c>
      <c r="L144" s="177"/>
      <c r="M144" s="177"/>
      <c r="N144" s="177"/>
      <c r="O144" s="177"/>
      <c r="P144" s="177"/>
      <c r="Q144" s="177"/>
      <c r="R144" s="179"/>
      <c r="T144" s="180"/>
      <c r="U144" s="177"/>
      <c r="V144" s="177"/>
      <c r="W144" s="177"/>
      <c r="X144" s="177"/>
      <c r="Y144" s="177"/>
      <c r="Z144" s="177"/>
      <c r="AA144" s="181"/>
      <c r="AT144" s="182" t="s">
        <v>186</v>
      </c>
      <c r="AU144" s="182" t="s">
        <v>89</v>
      </c>
      <c r="AV144" s="11" t="s">
        <v>35</v>
      </c>
      <c r="AW144" s="11" t="s">
        <v>187</v>
      </c>
      <c r="AX144" s="11" t="s">
        <v>78</v>
      </c>
      <c r="AY144" s="182" t="s">
        <v>179</v>
      </c>
    </row>
    <row r="145" spans="2:65" s="12" customFormat="1" ht="16.5" customHeight="1">
      <c r="B145" s="183"/>
      <c r="C145" s="184"/>
      <c r="D145" s="184"/>
      <c r="E145" s="185" t="s">
        <v>5</v>
      </c>
      <c r="F145" s="277" t="s">
        <v>192</v>
      </c>
      <c r="G145" s="278"/>
      <c r="H145" s="278"/>
      <c r="I145" s="278"/>
      <c r="J145" s="184"/>
      <c r="K145" s="186">
        <v>110.05</v>
      </c>
      <c r="L145" s="184"/>
      <c r="M145" s="184"/>
      <c r="N145" s="184"/>
      <c r="O145" s="184"/>
      <c r="P145" s="184"/>
      <c r="Q145" s="184"/>
      <c r="R145" s="187"/>
      <c r="T145" s="188"/>
      <c r="U145" s="184"/>
      <c r="V145" s="184"/>
      <c r="W145" s="184"/>
      <c r="X145" s="184"/>
      <c r="Y145" s="184"/>
      <c r="Z145" s="184"/>
      <c r="AA145" s="189"/>
      <c r="AT145" s="190" t="s">
        <v>186</v>
      </c>
      <c r="AU145" s="190" t="s">
        <v>89</v>
      </c>
      <c r="AV145" s="12" t="s">
        <v>89</v>
      </c>
      <c r="AW145" s="12" t="s">
        <v>187</v>
      </c>
      <c r="AX145" s="12" t="s">
        <v>78</v>
      </c>
      <c r="AY145" s="190" t="s">
        <v>179</v>
      </c>
    </row>
    <row r="146" spans="2:65" s="12" customFormat="1" ht="16.5" customHeight="1">
      <c r="B146" s="183"/>
      <c r="C146" s="184"/>
      <c r="D146" s="184"/>
      <c r="E146" s="185" t="s">
        <v>5</v>
      </c>
      <c r="F146" s="277" t="s">
        <v>193</v>
      </c>
      <c r="G146" s="278"/>
      <c r="H146" s="278"/>
      <c r="I146" s="278"/>
      <c r="J146" s="184"/>
      <c r="K146" s="186">
        <v>6.1</v>
      </c>
      <c r="L146" s="184"/>
      <c r="M146" s="184"/>
      <c r="N146" s="184"/>
      <c r="O146" s="184"/>
      <c r="P146" s="184"/>
      <c r="Q146" s="184"/>
      <c r="R146" s="187"/>
      <c r="T146" s="188"/>
      <c r="U146" s="184"/>
      <c r="V146" s="184"/>
      <c r="W146" s="184"/>
      <c r="X146" s="184"/>
      <c r="Y146" s="184"/>
      <c r="Z146" s="184"/>
      <c r="AA146" s="189"/>
      <c r="AT146" s="190" t="s">
        <v>186</v>
      </c>
      <c r="AU146" s="190" t="s">
        <v>89</v>
      </c>
      <c r="AV146" s="12" t="s">
        <v>89</v>
      </c>
      <c r="AW146" s="12" t="s">
        <v>187</v>
      </c>
      <c r="AX146" s="12" t="s">
        <v>78</v>
      </c>
      <c r="AY146" s="190" t="s">
        <v>179</v>
      </c>
    </row>
    <row r="147" spans="2:65" s="12" customFormat="1" ht="16.5" customHeight="1">
      <c r="B147" s="183"/>
      <c r="C147" s="184"/>
      <c r="D147" s="184"/>
      <c r="E147" s="185" t="s">
        <v>5</v>
      </c>
      <c r="F147" s="277" t="s">
        <v>194</v>
      </c>
      <c r="G147" s="278"/>
      <c r="H147" s="278"/>
      <c r="I147" s="278"/>
      <c r="J147" s="184"/>
      <c r="K147" s="186">
        <v>7.0650000000000004</v>
      </c>
      <c r="L147" s="184"/>
      <c r="M147" s="184"/>
      <c r="N147" s="184"/>
      <c r="O147" s="184"/>
      <c r="P147" s="184"/>
      <c r="Q147" s="184"/>
      <c r="R147" s="187"/>
      <c r="T147" s="188"/>
      <c r="U147" s="184"/>
      <c r="V147" s="184"/>
      <c r="W147" s="184"/>
      <c r="X147" s="184"/>
      <c r="Y147" s="184"/>
      <c r="Z147" s="184"/>
      <c r="AA147" s="189"/>
      <c r="AT147" s="190" t="s">
        <v>186</v>
      </c>
      <c r="AU147" s="190" t="s">
        <v>89</v>
      </c>
      <c r="AV147" s="12" t="s">
        <v>89</v>
      </c>
      <c r="AW147" s="12" t="s">
        <v>187</v>
      </c>
      <c r="AX147" s="12" t="s">
        <v>78</v>
      </c>
      <c r="AY147" s="190" t="s">
        <v>179</v>
      </c>
    </row>
    <row r="148" spans="2:65" s="12" customFormat="1" ht="16.5" customHeight="1">
      <c r="B148" s="183"/>
      <c r="C148" s="184"/>
      <c r="D148" s="184"/>
      <c r="E148" s="185" t="s">
        <v>5</v>
      </c>
      <c r="F148" s="277" t="s">
        <v>195</v>
      </c>
      <c r="G148" s="278"/>
      <c r="H148" s="278"/>
      <c r="I148" s="278"/>
      <c r="J148" s="184"/>
      <c r="K148" s="186">
        <v>3.14</v>
      </c>
      <c r="L148" s="184"/>
      <c r="M148" s="184"/>
      <c r="N148" s="184"/>
      <c r="O148" s="184"/>
      <c r="P148" s="184"/>
      <c r="Q148" s="184"/>
      <c r="R148" s="187"/>
      <c r="T148" s="188"/>
      <c r="U148" s="184"/>
      <c r="V148" s="184"/>
      <c r="W148" s="184"/>
      <c r="X148" s="184"/>
      <c r="Y148" s="184"/>
      <c r="Z148" s="184"/>
      <c r="AA148" s="189"/>
      <c r="AT148" s="190" t="s">
        <v>186</v>
      </c>
      <c r="AU148" s="190" t="s">
        <v>89</v>
      </c>
      <c r="AV148" s="12" t="s">
        <v>89</v>
      </c>
      <c r="AW148" s="12" t="s">
        <v>187</v>
      </c>
      <c r="AX148" s="12" t="s">
        <v>78</v>
      </c>
      <c r="AY148" s="190" t="s">
        <v>179</v>
      </c>
    </row>
    <row r="149" spans="2:65" s="12" customFormat="1" ht="16.5" customHeight="1">
      <c r="B149" s="183"/>
      <c r="C149" s="184"/>
      <c r="D149" s="184"/>
      <c r="E149" s="185" t="s">
        <v>5</v>
      </c>
      <c r="F149" s="277" t="s">
        <v>196</v>
      </c>
      <c r="G149" s="278"/>
      <c r="H149" s="278"/>
      <c r="I149" s="278"/>
      <c r="J149" s="184"/>
      <c r="K149" s="186">
        <v>3.9249999999999998</v>
      </c>
      <c r="L149" s="184"/>
      <c r="M149" s="184"/>
      <c r="N149" s="184"/>
      <c r="O149" s="184"/>
      <c r="P149" s="184"/>
      <c r="Q149" s="184"/>
      <c r="R149" s="187"/>
      <c r="T149" s="188"/>
      <c r="U149" s="184"/>
      <c r="V149" s="184"/>
      <c r="W149" s="184"/>
      <c r="X149" s="184"/>
      <c r="Y149" s="184"/>
      <c r="Z149" s="184"/>
      <c r="AA149" s="189"/>
      <c r="AT149" s="190" t="s">
        <v>186</v>
      </c>
      <c r="AU149" s="190" t="s">
        <v>89</v>
      </c>
      <c r="AV149" s="12" t="s">
        <v>89</v>
      </c>
      <c r="AW149" s="12" t="s">
        <v>187</v>
      </c>
      <c r="AX149" s="12" t="s">
        <v>78</v>
      </c>
      <c r="AY149" s="190" t="s">
        <v>179</v>
      </c>
    </row>
    <row r="150" spans="2:65" s="12" customFormat="1" ht="16.5" customHeight="1">
      <c r="B150" s="183"/>
      <c r="C150" s="184"/>
      <c r="D150" s="184"/>
      <c r="E150" s="185" t="s">
        <v>5</v>
      </c>
      <c r="F150" s="277" t="s">
        <v>197</v>
      </c>
      <c r="G150" s="278"/>
      <c r="H150" s="278"/>
      <c r="I150" s="278"/>
      <c r="J150" s="184"/>
      <c r="K150" s="186">
        <v>1</v>
      </c>
      <c r="L150" s="184"/>
      <c r="M150" s="184"/>
      <c r="N150" s="184"/>
      <c r="O150" s="184"/>
      <c r="P150" s="184"/>
      <c r="Q150" s="184"/>
      <c r="R150" s="187"/>
      <c r="T150" s="188"/>
      <c r="U150" s="184"/>
      <c r="V150" s="184"/>
      <c r="W150" s="184"/>
      <c r="X150" s="184"/>
      <c r="Y150" s="184"/>
      <c r="Z150" s="184"/>
      <c r="AA150" s="189"/>
      <c r="AT150" s="190" t="s">
        <v>186</v>
      </c>
      <c r="AU150" s="190" t="s">
        <v>89</v>
      </c>
      <c r="AV150" s="12" t="s">
        <v>89</v>
      </c>
      <c r="AW150" s="12" t="s">
        <v>187</v>
      </c>
      <c r="AX150" s="12" t="s">
        <v>78</v>
      </c>
      <c r="AY150" s="190" t="s">
        <v>179</v>
      </c>
    </row>
    <row r="151" spans="2:65" s="12" customFormat="1" ht="16.5" customHeight="1">
      <c r="B151" s="183"/>
      <c r="C151" s="184"/>
      <c r="D151" s="184"/>
      <c r="E151" s="185" t="s">
        <v>5</v>
      </c>
      <c r="F151" s="277" t="s">
        <v>198</v>
      </c>
      <c r="G151" s="278"/>
      <c r="H151" s="278"/>
      <c r="I151" s="278"/>
      <c r="J151" s="184"/>
      <c r="K151" s="186">
        <v>6.28</v>
      </c>
      <c r="L151" s="184"/>
      <c r="M151" s="184"/>
      <c r="N151" s="184"/>
      <c r="O151" s="184"/>
      <c r="P151" s="184"/>
      <c r="Q151" s="184"/>
      <c r="R151" s="187"/>
      <c r="T151" s="188"/>
      <c r="U151" s="184"/>
      <c r="V151" s="184"/>
      <c r="W151" s="184"/>
      <c r="X151" s="184"/>
      <c r="Y151" s="184"/>
      <c r="Z151" s="184"/>
      <c r="AA151" s="189"/>
      <c r="AT151" s="190" t="s">
        <v>186</v>
      </c>
      <c r="AU151" s="190" t="s">
        <v>89</v>
      </c>
      <c r="AV151" s="12" t="s">
        <v>89</v>
      </c>
      <c r="AW151" s="12" t="s">
        <v>187</v>
      </c>
      <c r="AX151" s="12" t="s">
        <v>78</v>
      </c>
      <c r="AY151" s="190" t="s">
        <v>179</v>
      </c>
    </row>
    <row r="152" spans="2:65" s="13" customFormat="1" ht="16.5" customHeight="1">
      <c r="B152" s="191"/>
      <c r="C152" s="192"/>
      <c r="D152" s="192"/>
      <c r="E152" s="193" t="s">
        <v>5</v>
      </c>
      <c r="F152" s="261" t="s">
        <v>188</v>
      </c>
      <c r="G152" s="262"/>
      <c r="H152" s="262"/>
      <c r="I152" s="262"/>
      <c r="J152" s="192"/>
      <c r="K152" s="194">
        <v>137.56</v>
      </c>
      <c r="L152" s="192"/>
      <c r="M152" s="192"/>
      <c r="N152" s="192"/>
      <c r="O152" s="192"/>
      <c r="P152" s="192"/>
      <c r="Q152" s="192"/>
      <c r="R152" s="195"/>
      <c r="T152" s="196"/>
      <c r="U152" s="192"/>
      <c r="V152" s="192"/>
      <c r="W152" s="192"/>
      <c r="X152" s="192"/>
      <c r="Y152" s="192"/>
      <c r="Z152" s="192"/>
      <c r="AA152" s="197"/>
      <c r="AT152" s="198" t="s">
        <v>186</v>
      </c>
      <c r="AU152" s="198" t="s">
        <v>89</v>
      </c>
      <c r="AV152" s="13" t="s">
        <v>184</v>
      </c>
      <c r="AW152" s="13" t="s">
        <v>187</v>
      </c>
      <c r="AX152" s="13" t="s">
        <v>35</v>
      </c>
      <c r="AY152" s="198" t="s">
        <v>179</v>
      </c>
    </row>
    <row r="153" spans="2:65" s="1" customFormat="1" ht="25.5" customHeight="1">
      <c r="B153" s="140"/>
      <c r="C153" s="169" t="s">
        <v>94</v>
      </c>
      <c r="D153" s="169" t="s">
        <v>180</v>
      </c>
      <c r="E153" s="170" t="s">
        <v>199</v>
      </c>
      <c r="F153" s="264" t="s">
        <v>200</v>
      </c>
      <c r="G153" s="264"/>
      <c r="H153" s="264"/>
      <c r="I153" s="264"/>
      <c r="J153" s="171" t="s">
        <v>183</v>
      </c>
      <c r="K153" s="172">
        <v>2</v>
      </c>
      <c r="L153" s="265">
        <v>0</v>
      </c>
      <c r="M153" s="265"/>
      <c r="N153" s="266">
        <f>ROUND(L153*K153,2)</f>
        <v>0</v>
      </c>
      <c r="O153" s="266"/>
      <c r="P153" s="266"/>
      <c r="Q153" s="266"/>
      <c r="R153" s="143"/>
      <c r="T153" s="173" t="s">
        <v>5</v>
      </c>
      <c r="U153" s="47" t="s">
        <v>43</v>
      </c>
      <c r="V153" s="39"/>
      <c r="W153" s="174">
        <f>V153*K153</f>
        <v>0</v>
      </c>
      <c r="X153" s="174">
        <v>0</v>
      </c>
      <c r="Y153" s="174">
        <f>X153*K153</f>
        <v>0</v>
      </c>
      <c r="Z153" s="174">
        <v>0</v>
      </c>
      <c r="AA153" s="175">
        <f>Z153*K153</f>
        <v>0</v>
      </c>
      <c r="AR153" s="22" t="s">
        <v>184</v>
      </c>
      <c r="AT153" s="22" t="s">
        <v>180</v>
      </c>
      <c r="AU153" s="22" t="s">
        <v>89</v>
      </c>
      <c r="AY153" s="22" t="s">
        <v>179</v>
      </c>
      <c r="BE153" s="117">
        <f>IF(U153="základní",N153,0)</f>
        <v>0</v>
      </c>
      <c r="BF153" s="117">
        <f>IF(U153="snížená",N153,0)</f>
        <v>0</v>
      </c>
      <c r="BG153" s="117">
        <f>IF(U153="zákl. přenesená",N153,0)</f>
        <v>0</v>
      </c>
      <c r="BH153" s="117">
        <f>IF(U153="sníž. přenesená",N153,0)</f>
        <v>0</v>
      </c>
      <c r="BI153" s="117">
        <f>IF(U153="nulová",N153,0)</f>
        <v>0</v>
      </c>
      <c r="BJ153" s="22" t="s">
        <v>35</v>
      </c>
      <c r="BK153" s="117">
        <f>ROUND(L153*K153,2)</f>
        <v>0</v>
      </c>
      <c r="BL153" s="22" t="s">
        <v>184</v>
      </c>
      <c r="BM153" s="22" t="s">
        <v>201</v>
      </c>
    </row>
    <row r="154" spans="2:65" s="11" customFormat="1" ht="25.5" customHeight="1">
      <c r="B154" s="176"/>
      <c r="C154" s="177"/>
      <c r="D154" s="177"/>
      <c r="E154" s="178" t="s">
        <v>5</v>
      </c>
      <c r="F154" s="303" t="s">
        <v>202</v>
      </c>
      <c r="G154" s="304"/>
      <c r="H154" s="304"/>
      <c r="I154" s="304"/>
      <c r="J154" s="177"/>
      <c r="K154" s="178" t="s">
        <v>5</v>
      </c>
      <c r="L154" s="177"/>
      <c r="M154" s="177"/>
      <c r="N154" s="177"/>
      <c r="O154" s="177"/>
      <c r="P154" s="177"/>
      <c r="Q154" s="177"/>
      <c r="R154" s="179"/>
      <c r="T154" s="180"/>
      <c r="U154" s="177"/>
      <c r="V154" s="177"/>
      <c r="W154" s="177"/>
      <c r="X154" s="177"/>
      <c r="Y154" s="177"/>
      <c r="Z154" s="177"/>
      <c r="AA154" s="181"/>
      <c r="AT154" s="182" t="s">
        <v>186</v>
      </c>
      <c r="AU154" s="182" t="s">
        <v>89</v>
      </c>
      <c r="AV154" s="11" t="s">
        <v>35</v>
      </c>
      <c r="AW154" s="11" t="s">
        <v>187</v>
      </c>
      <c r="AX154" s="11" t="s">
        <v>78</v>
      </c>
      <c r="AY154" s="182" t="s">
        <v>179</v>
      </c>
    </row>
    <row r="155" spans="2:65" s="12" customFormat="1" ht="16.5" customHeight="1">
      <c r="B155" s="183"/>
      <c r="C155" s="184"/>
      <c r="D155" s="184"/>
      <c r="E155" s="185" t="s">
        <v>5</v>
      </c>
      <c r="F155" s="277" t="s">
        <v>203</v>
      </c>
      <c r="G155" s="278"/>
      <c r="H155" s="278"/>
      <c r="I155" s="278"/>
      <c r="J155" s="184"/>
      <c r="K155" s="186">
        <v>1</v>
      </c>
      <c r="L155" s="184"/>
      <c r="M155" s="184"/>
      <c r="N155" s="184"/>
      <c r="O155" s="184"/>
      <c r="P155" s="184"/>
      <c r="Q155" s="184"/>
      <c r="R155" s="187"/>
      <c r="T155" s="188"/>
      <c r="U155" s="184"/>
      <c r="V155" s="184"/>
      <c r="W155" s="184"/>
      <c r="X155" s="184"/>
      <c r="Y155" s="184"/>
      <c r="Z155" s="184"/>
      <c r="AA155" s="189"/>
      <c r="AT155" s="190" t="s">
        <v>186</v>
      </c>
      <c r="AU155" s="190" t="s">
        <v>89</v>
      </c>
      <c r="AV155" s="12" t="s">
        <v>89</v>
      </c>
      <c r="AW155" s="12" t="s">
        <v>187</v>
      </c>
      <c r="AX155" s="12" t="s">
        <v>78</v>
      </c>
      <c r="AY155" s="190" t="s">
        <v>179</v>
      </c>
    </row>
    <row r="156" spans="2:65" s="12" customFormat="1" ht="16.5" customHeight="1">
      <c r="B156" s="183"/>
      <c r="C156" s="184"/>
      <c r="D156" s="184"/>
      <c r="E156" s="185" t="s">
        <v>5</v>
      </c>
      <c r="F156" s="277" t="s">
        <v>204</v>
      </c>
      <c r="G156" s="278"/>
      <c r="H156" s="278"/>
      <c r="I156" s="278"/>
      <c r="J156" s="184"/>
      <c r="K156" s="186">
        <v>1</v>
      </c>
      <c r="L156" s="184"/>
      <c r="M156" s="184"/>
      <c r="N156" s="184"/>
      <c r="O156" s="184"/>
      <c r="P156" s="184"/>
      <c r="Q156" s="184"/>
      <c r="R156" s="187"/>
      <c r="T156" s="188"/>
      <c r="U156" s="184"/>
      <c r="V156" s="184"/>
      <c r="W156" s="184"/>
      <c r="X156" s="184"/>
      <c r="Y156" s="184"/>
      <c r="Z156" s="184"/>
      <c r="AA156" s="189"/>
      <c r="AT156" s="190" t="s">
        <v>186</v>
      </c>
      <c r="AU156" s="190" t="s">
        <v>89</v>
      </c>
      <c r="AV156" s="12" t="s">
        <v>89</v>
      </c>
      <c r="AW156" s="12" t="s">
        <v>187</v>
      </c>
      <c r="AX156" s="12" t="s">
        <v>78</v>
      </c>
      <c r="AY156" s="190" t="s">
        <v>179</v>
      </c>
    </row>
    <row r="157" spans="2:65" s="13" customFormat="1" ht="16.5" customHeight="1">
      <c r="B157" s="191"/>
      <c r="C157" s="192"/>
      <c r="D157" s="192"/>
      <c r="E157" s="193" t="s">
        <v>5</v>
      </c>
      <c r="F157" s="261" t="s">
        <v>188</v>
      </c>
      <c r="G157" s="262"/>
      <c r="H157" s="262"/>
      <c r="I157" s="262"/>
      <c r="J157" s="192"/>
      <c r="K157" s="194">
        <v>2</v>
      </c>
      <c r="L157" s="192"/>
      <c r="M157" s="192"/>
      <c r="N157" s="192"/>
      <c r="O157" s="192"/>
      <c r="P157" s="192"/>
      <c r="Q157" s="192"/>
      <c r="R157" s="195"/>
      <c r="T157" s="196"/>
      <c r="U157" s="192"/>
      <c r="V157" s="192"/>
      <c r="W157" s="192"/>
      <c r="X157" s="192"/>
      <c r="Y157" s="192"/>
      <c r="Z157" s="192"/>
      <c r="AA157" s="197"/>
      <c r="AT157" s="198" t="s">
        <v>186</v>
      </c>
      <c r="AU157" s="198" t="s">
        <v>89</v>
      </c>
      <c r="AV157" s="13" t="s">
        <v>184</v>
      </c>
      <c r="AW157" s="13" t="s">
        <v>187</v>
      </c>
      <c r="AX157" s="13" t="s">
        <v>35</v>
      </c>
      <c r="AY157" s="198" t="s">
        <v>179</v>
      </c>
    </row>
    <row r="158" spans="2:65" s="1" customFormat="1" ht="25.5" customHeight="1">
      <c r="B158" s="140"/>
      <c r="C158" s="169" t="s">
        <v>184</v>
      </c>
      <c r="D158" s="169" t="s">
        <v>180</v>
      </c>
      <c r="E158" s="170" t="s">
        <v>205</v>
      </c>
      <c r="F158" s="264" t="s">
        <v>206</v>
      </c>
      <c r="G158" s="264"/>
      <c r="H158" s="264"/>
      <c r="I158" s="264"/>
      <c r="J158" s="171" t="s">
        <v>183</v>
      </c>
      <c r="K158" s="172">
        <v>5</v>
      </c>
      <c r="L158" s="265">
        <v>0</v>
      </c>
      <c r="M158" s="265"/>
      <c r="N158" s="266">
        <f>ROUND(L158*K158,2)</f>
        <v>0</v>
      </c>
      <c r="O158" s="266"/>
      <c r="P158" s="266"/>
      <c r="Q158" s="266"/>
      <c r="R158" s="143"/>
      <c r="T158" s="173" t="s">
        <v>5</v>
      </c>
      <c r="U158" s="47" t="s">
        <v>43</v>
      </c>
      <c r="V158" s="39"/>
      <c r="W158" s="174">
        <f>V158*K158</f>
        <v>0</v>
      </c>
      <c r="X158" s="174">
        <v>0</v>
      </c>
      <c r="Y158" s="174">
        <f>X158*K158</f>
        <v>0</v>
      </c>
      <c r="Z158" s="174">
        <v>0</v>
      </c>
      <c r="AA158" s="175">
        <f>Z158*K158</f>
        <v>0</v>
      </c>
      <c r="AR158" s="22" t="s">
        <v>184</v>
      </c>
      <c r="AT158" s="22" t="s">
        <v>180</v>
      </c>
      <c r="AU158" s="22" t="s">
        <v>89</v>
      </c>
      <c r="AY158" s="22" t="s">
        <v>179</v>
      </c>
      <c r="BE158" s="117">
        <f>IF(U158="základní",N158,0)</f>
        <v>0</v>
      </c>
      <c r="BF158" s="117">
        <f>IF(U158="snížená",N158,0)</f>
        <v>0</v>
      </c>
      <c r="BG158" s="117">
        <f>IF(U158="zákl. přenesená",N158,0)</f>
        <v>0</v>
      </c>
      <c r="BH158" s="117">
        <f>IF(U158="sníž. přenesená",N158,0)</f>
        <v>0</v>
      </c>
      <c r="BI158" s="117">
        <f>IF(U158="nulová",N158,0)</f>
        <v>0</v>
      </c>
      <c r="BJ158" s="22" t="s">
        <v>35</v>
      </c>
      <c r="BK158" s="117">
        <f>ROUND(L158*K158,2)</f>
        <v>0</v>
      </c>
      <c r="BL158" s="22" t="s">
        <v>184</v>
      </c>
      <c r="BM158" s="22" t="s">
        <v>207</v>
      </c>
    </row>
    <row r="159" spans="2:65" s="11" customFormat="1" ht="25.5" customHeight="1">
      <c r="B159" s="176"/>
      <c r="C159" s="177"/>
      <c r="D159" s="177"/>
      <c r="E159" s="178" t="s">
        <v>5</v>
      </c>
      <c r="F159" s="303" t="s">
        <v>202</v>
      </c>
      <c r="G159" s="304"/>
      <c r="H159" s="304"/>
      <c r="I159" s="304"/>
      <c r="J159" s="177"/>
      <c r="K159" s="178" t="s">
        <v>5</v>
      </c>
      <c r="L159" s="177"/>
      <c r="M159" s="177"/>
      <c r="N159" s="177"/>
      <c r="O159" s="177"/>
      <c r="P159" s="177"/>
      <c r="Q159" s="177"/>
      <c r="R159" s="179"/>
      <c r="T159" s="180"/>
      <c r="U159" s="177"/>
      <c r="V159" s="177"/>
      <c r="W159" s="177"/>
      <c r="X159" s="177"/>
      <c r="Y159" s="177"/>
      <c r="Z159" s="177"/>
      <c r="AA159" s="181"/>
      <c r="AT159" s="182" t="s">
        <v>186</v>
      </c>
      <c r="AU159" s="182" t="s">
        <v>89</v>
      </c>
      <c r="AV159" s="11" t="s">
        <v>35</v>
      </c>
      <c r="AW159" s="11" t="s">
        <v>187</v>
      </c>
      <c r="AX159" s="11" t="s">
        <v>78</v>
      </c>
      <c r="AY159" s="182" t="s">
        <v>179</v>
      </c>
    </row>
    <row r="160" spans="2:65" s="12" customFormat="1" ht="16.5" customHeight="1">
      <c r="B160" s="183"/>
      <c r="C160" s="184"/>
      <c r="D160" s="184"/>
      <c r="E160" s="185" t="s">
        <v>5</v>
      </c>
      <c r="F160" s="277" t="s">
        <v>208</v>
      </c>
      <c r="G160" s="278"/>
      <c r="H160" s="278"/>
      <c r="I160" s="278"/>
      <c r="J160" s="184"/>
      <c r="K160" s="186">
        <v>2</v>
      </c>
      <c r="L160" s="184"/>
      <c r="M160" s="184"/>
      <c r="N160" s="184"/>
      <c r="O160" s="184"/>
      <c r="P160" s="184"/>
      <c r="Q160" s="184"/>
      <c r="R160" s="187"/>
      <c r="T160" s="188"/>
      <c r="U160" s="184"/>
      <c r="V160" s="184"/>
      <c r="W160" s="184"/>
      <c r="X160" s="184"/>
      <c r="Y160" s="184"/>
      <c r="Z160" s="184"/>
      <c r="AA160" s="189"/>
      <c r="AT160" s="190" t="s">
        <v>186</v>
      </c>
      <c r="AU160" s="190" t="s">
        <v>89</v>
      </c>
      <c r="AV160" s="12" t="s">
        <v>89</v>
      </c>
      <c r="AW160" s="12" t="s">
        <v>187</v>
      </c>
      <c r="AX160" s="12" t="s">
        <v>78</v>
      </c>
      <c r="AY160" s="190" t="s">
        <v>179</v>
      </c>
    </row>
    <row r="161" spans="2:65" s="12" customFormat="1" ht="16.5" customHeight="1">
      <c r="B161" s="183"/>
      <c r="C161" s="184"/>
      <c r="D161" s="184"/>
      <c r="E161" s="185" t="s">
        <v>5</v>
      </c>
      <c r="F161" s="277" t="s">
        <v>209</v>
      </c>
      <c r="G161" s="278"/>
      <c r="H161" s="278"/>
      <c r="I161" s="278"/>
      <c r="J161" s="184"/>
      <c r="K161" s="186">
        <v>3</v>
      </c>
      <c r="L161" s="184"/>
      <c r="M161" s="184"/>
      <c r="N161" s="184"/>
      <c r="O161" s="184"/>
      <c r="P161" s="184"/>
      <c r="Q161" s="184"/>
      <c r="R161" s="187"/>
      <c r="T161" s="188"/>
      <c r="U161" s="184"/>
      <c r="V161" s="184"/>
      <c r="W161" s="184"/>
      <c r="X161" s="184"/>
      <c r="Y161" s="184"/>
      <c r="Z161" s="184"/>
      <c r="AA161" s="189"/>
      <c r="AT161" s="190" t="s">
        <v>186</v>
      </c>
      <c r="AU161" s="190" t="s">
        <v>89</v>
      </c>
      <c r="AV161" s="12" t="s">
        <v>89</v>
      </c>
      <c r="AW161" s="12" t="s">
        <v>187</v>
      </c>
      <c r="AX161" s="12" t="s">
        <v>78</v>
      </c>
      <c r="AY161" s="190" t="s">
        <v>179</v>
      </c>
    </row>
    <row r="162" spans="2:65" s="13" customFormat="1" ht="16.5" customHeight="1">
      <c r="B162" s="191"/>
      <c r="C162" s="192"/>
      <c r="D162" s="192"/>
      <c r="E162" s="193" t="s">
        <v>5</v>
      </c>
      <c r="F162" s="261" t="s">
        <v>188</v>
      </c>
      <c r="G162" s="262"/>
      <c r="H162" s="262"/>
      <c r="I162" s="262"/>
      <c r="J162" s="192"/>
      <c r="K162" s="194">
        <v>5</v>
      </c>
      <c r="L162" s="192"/>
      <c r="M162" s="192"/>
      <c r="N162" s="192"/>
      <c r="O162" s="192"/>
      <c r="P162" s="192"/>
      <c r="Q162" s="192"/>
      <c r="R162" s="195"/>
      <c r="T162" s="196"/>
      <c r="U162" s="192"/>
      <c r="V162" s="192"/>
      <c r="W162" s="192"/>
      <c r="X162" s="192"/>
      <c r="Y162" s="192"/>
      <c r="Z162" s="192"/>
      <c r="AA162" s="197"/>
      <c r="AT162" s="198" t="s">
        <v>186</v>
      </c>
      <c r="AU162" s="198" t="s">
        <v>89</v>
      </c>
      <c r="AV162" s="13" t="s">
        <v>184</v>
      </c>
      <c r="AW162" s="13" t="s">
        <v>187</v>
      </c>
      <c r="AX162" s="13" t="s">
        <v>35</v>
      </c>
      <c r="AY162" s="198" t="s">
        <v>179</v>
      </c>
    </row>
    <row r="163" spans="2:65" s="1" customFormat="1" ht="25.5" customHeight="1">
      <c r="B163" s="140"/>
      <c r="C163" s="169" t="s">
        <v>210</v>
      </c>
      <c r="D163" s="169" t="s">
        <v>180</v>
      </c>
      <c r="E163" s="170" t="s">
        <v>211</v>
      </c>
      <c r="F163" s="264" t="s">
        <v>212</v>
      </c>
      <c r="G163" s="264"/>
      <c r="H163" s="264"/>
      <c r="I163" s="264"/>
      <c r="J163" s="171" t="s">
        <v>183</v>
      </c>
      <c r="K163" s="172">
        <v>4</v>
      </c>
      <c r="L163" s="265">
        <v>0</v>
      </c>
      <c r="M163" s="265"/>
      <c r="N163" s="266">
        <f>ROUND(L163*K163,2)</f>
        <v>0</v>
      </c>
      <c r="O163" s="266"/>
      <c r="P163" s="266"/>
      <c r="Q163" s="266"/>
      <c r="R163" s="143"/>
      <c r="T163" s="173" t="s">
        <v>5</v>
      </c>
      <c r="U163" s="47" t="s">
        <v>43</v>
      </c>
      <c r="V163" s="39"/>
      <c r="W163" s="174">
        <f>V163*K163</f>
        <v>0</v>
      </c>
      <c r="X163" s="174">
        <v>0</v>
      </c>
      <c r="Y163" s="174">
        <f>X163*K163</f>
        <v>0</v>
      </c>
      <c r="Z163" s="174">
        <v>0</v>
      </c>
      <c r="AA163" s="175">
        <f>Z163*K163</f>
        <v>0</v>
      </c>
      <c r="AR163" s="22" t="s">
        <v>184</v>
      </c>
      <c r="AT163" s="22" t="s">
        <v>180</v>
      </c>
      <c r="AU163" s="22" t="s">
        <v>89</v>
      </c>
      <c r="AY163" s="22" t="s">
        <v>179</v>
      </c>
      <c r="BE163" s="117">
        <f>IF(U163="základní",N163,0)</f>
        <v>0</v>
      </c>
      <c r="BF163" s="117">
        <f>IF(U163="snížená",N163,0)</f>
        <v>0</v>
      </c>
      <c r="BG163" s="117">
        <f>IF(U163="zákl. přenesená",N163,0)</f>
        <v>0</v>
      </c>
      <c r="BH163" s="117">
        <f>IF(U163="sníž. přenesená",N163,0)</f>
        <v>0</v>
      </c>
      <c r="BI163" s="117">
        <f>IF(U163="nulová",N163,0)</f>
        <v>0</v>
      </c>
      <c r="BJ163" s="22" t="s">
        <v>35</v>
      </c>
      <c r="BK163" s="117">
        <f>ROUND(L163*K163,2)</f>
        <v>0</v>
      </c>
      <c r="BL163" s="22" t="s">
        <v>184</v>
      </c>
      <c r="BM163" s="22" t="s">
        <v>213</v>
      </c>
    </row>
    <row r="164" spans="2:65" s="11" customFormat="1" ht="25.5" customHeight="1">
      <c r="B164" s="176"/>
      <c r="C164" s="177"/>
      <c r="D164" s="177"/>
      <c r="E164" s="178" t="s">
        <v>5</v>
      </c>
      <c r="F164" s="303" t="s">
        <v>202</v>
      </c>
      <c r="G164" s="304"/>
      <c r="H164" s="304"/>
      <c r="I164" s="304"/>
      <c r="J164" s="177"/>
      <c r="K164" s="178" t="s">
        <v>5</v>
      </c>
      <c r="L164" s="177"/>
      <c r="M164" s="177"/>
      <c r="N164" s="177"/>
      <c r="O164" s="177"/>
      <c r="P164" s="177"/>
      <c r="Q164" s="177"/>
      <c r="R164" s="179"/>
      <c r="T164" s="180"/>
      <c r="U164" s="177"/>
      <c r="V164" s="177"/>
      <c r="W164" s="177"/>
      <c r="X164" s="177"/>
      <c r="Y164" s="177"/>
      <c r="Z164" s="177"/>
      <c r="AA164" s="181"/>
      <c r="AT164" s="182" t="s">
        <v>186</v>
      </c>
      <c r="AU164" s="182" t="s">
        <v>89</v>
      </c>
      <c r="AV164" s="11" t="s">
        <v>35</v>
      </c>
      <c r="AW164" s="11" t="s">
        <v>187</v>
      </c>
      <c r="AX164" s="11" t="s">
        <v>78</v>
      </c>
      <c r="AY164" s="182" t="s">
        <v>179</v>
      </c>
    </row>
    <row r="165" spans="2:65" s="12" customFormat="1" ht="16.5" customHeight="1">
      <c r="B165" s="183"/>
      <c r="C165" s="184"/>
      <c r="D165" s="184"/>
      <c r="E165" s="185" t="s">
        <v>5</v>
      </c>
      <c r="F165" s="277" t="s">
        <v>214</v>
      </c>
      <c r="G165" s="278"/>
      <c r="H165" s="278"/>
      <c r="I165" s="278"/>
      <c r="J165" s="184"/>
      <c r="K165" s="186">
        <v>2</v>
      </c>
      <c r="L165" s="184"/>
      <c r="M165" s="184"/>
      <c r="N165" s="184"/>
      <c r="O165" s="184"/>
      <c r="P165" s="184"/>
      <c r="Q165" s="184"/>
      <c r="R165" s="187"/>
      <c r="T165" s="188"/>
      <c r="U165" s="184"/>
      <c r="V165" s="184"/>
      <c r="W165" s="184"/>
      <c r="X165" s="184"/>
      <c r="Y165" s="184"/>
      <c r="Z165" s="184"/>
      <c r="AA165" s="189"/>
      <c r="AT165" s="190" t="s">
        <v>186</v>
      </c>
      <c r="AU165" s="190" t="s">
        <v>89</v>
      </c>
      <c r="AV165" s="12" t="s">
        <v>89</v>
      </c>
      <c r="AW165" s="12" t="s">
        <v>187</v>
      </c>
      <c r="AX165" s="12" t="s">
        <v>78</v>
      </c>
      <c r="AY165" s="190" t="s">
        <v>179</v>
      </c>
    </row>
    <row r="166" spans="2:65" s="12" customFormat="1" ht="16.5" customHeight="1">
      <c r="B166" s="183"/>
      <c r="C166" s="184"/>
      <c r="D166" s="184"/>
      <c r="E166" s="185" t="s">
        <v>5</v>
      </c>
      <c r="F166" s="277" t="s">
        <v>215</v>
      </c>
      <c r="G166" s="278"/>
      <c r="H166" s="278"/>
      <c r="I166" s="278"/>
      <c r="J166" s="184"/>
      <c r="K166" s="186">
        <v>2</v>
      </c>
      <c r="L166" s="184"/>
      <c r="M166" s="184"/>
      <c r="N166" s="184"/>
      <c r="O166" s="184"/>
      <c r="P166" s="184"/>
      <c r="Q166" s="184"/>
      <c r="R166" s="187"/>
      <c r="T166" s="188"/>
      <c r="U166" s="184"/>
      <c r="V166" s="184"/>
      <c r="W166" s="184"/>
      <c r="X166" s="184"/>
      <c r="Y166" s="184"/>
      <c r="Z166" s="184"/>
      <c r="AA166" s="189"/>
      <c r="AT166" s="190" t="s">
        <v>186</v>
      </c>
      <c r="AU166" s="190" t="s">
        <v>89</v>
      </c>
      <c r="AV166" s="12" t="s">
        <v>89</v>
      </c>
      <c r="AW166" s="12" t="s">
        <v>187</v>
      </c>
      <c r="AX166" s="12" t="s">
        <v>78</v>
      </c>
      <c r="AY166" s="190" t="s">
        <v>179</v>
      </c>
    </row>
    <row r="167" spans="2:65" s="13" customFormat="1" ht="16.5" customHeight="1">
      <c r="B167" s="191"/>
      <c r="C167" s="192"/>
      <c r="D167" s="192"/>
      <c r="E167" s="193" t="s">
        <v>5</v>
      </c>
      <c r="F167" s="261" t="s">
        <v>188</v>
      </c>
      <c r="G167" s="262"/>
      <c r="H167" s="262"/>
      <c r="I167" s="262"/>
      <c r="J167" s="192"/>
      <c r="K167" s="194">
        <v>4</v>
      </c>
      <c r="L167" s="192"/>
      <c r="M167" s="192"/>
      <c r="N167" s="192"/>
      <c r="O167" s="192"/>
      <c r="P167" s="192"/>
      <c r="Q167" s="192"/>
      <c r="R167" s="195"/>
      <c r="T167" s="196"/>
      <c r="U167" s="192"/>
      <c r="V167" s="192"/>
      <c r="W167" s="192"/>
      <c r="X167" s="192"/>
      <c r="Y167" s="192"/>
      <c r="Z167" s="192"/>
      <c r="AA167" s="197"/>
      <c r="AT167" s="198" t="s">
        <v>186</v>
      </c>
      <c r="AU167" s="198" t="s">
        <v>89</v>
      </c>
      <c r="AV167" s="13" t="s">
        <v>184</v>
      </c>
      <c r="AW167" s="13" t="s">
        <v>187</v>
      </c>
      <c r="AX167" s="13" t="s">
        <v>35</v>
      </c>
      <c r="AY167" s="198" t="s">
        <v>179</v>
      </c>
    </row>
    <row r="168" spans="2:65" s="1" customFormat="1" ht="25.5" customHeight="1">
      <c r="B168" s="140"/>
      <c r="C168" s="169" t="s">
        <v>201</v>
      </c>
      <c r="D168" s="169" t="s">
        <v>180</v>
      </c>
      <c r="E168" s="170" t="s">
        <v>216</v>
      </c>
      <c r="F168" s="264" t="s">
        <v>217</v>
      </c>
      <c r="G168" s="264"/>
      <c r="H168" s="264"/>
      <c r="I168" s="264"/>
      <c r="J168" s="171" t="s">
        <v>183</v>
      </c>
      <c r="K168" s="172">
        <v>2</v>
      </c>
      <c r="L168" s="265">
        <v>0</v>
      </c>
      <c r="M168" s="265"/>
      <c r="N168" s="266">
        <f>ROUND(L168*K168,2)</f>
        <v>0</v>
      </c>
      <c r="O168" s="266"/>
      <c r="P168" s="266"/>
      <c r="Q168" s="266"/>
      <c r="R168" s="143"/>
      <c r="T168" s="173" t="s">
        <v>5</v>
      </c>
      <c r="U168" s="47" t="s">
        <v>43</v>
      </c>
      <c r="V168" s="39"/>
      <c r="W168" s="174">
        <f>V168*K168</f>
        <v>0</v>
      </c>
      <c r="X168" s="174">
        <v>0</v>
      </c>
      <c r="Y168" s="174">
        <f>X168*K168</f>
        <v>0</v>
      </c>
      <c r="Z168" s="174">
        <v>0</v>
      </c>
      <c r="AA168" s="175">
        <f>Z168*K168</f>
        <v>0</v>
      </c>
      <c r="AR168" s="22" t="s">
        <v>184</v>
      </c>
      <c r="AT168" s="22" t="s">
        <v>180</v>
      </c>
      <c r="AU168" s="22" t="s">
        <v>89</v>
      </c>
      <c r="AY168" s="22" t="s">
        <v>179</v>
      </c>
      <c r="BE168" s="117">
        <f>IF(U168="základní",N168,0)</f>
        <v>0</v>
      </c>
      <c r="BF168" s="117">
        <f>IF(U168="snížená",N168,0)</f>
        <v>0</v>
      </c>
      <c r="BG168" s="117">
        <f>IF(U168="zákl. přenesená",N168,0)</f>
        <v>0</v>
      </c>
      <c r="BH168" s="117">
        <f>IF(U168="sníž. přenesená",N168,0)</f>
        <v>0</v>
      </c>
      <c r="BI168" s="117">
        <f>IF(U168="nulová",N168,0)</f>
        <v>0</v>
      </c>
      <c r="BJ168" s="22" t="s">
        <v>35</v>
      </c>
      <c r="BK168" s="117">
        <f>ROUND(L168*K168,2)</f>
        <v>0</v>
      </c>
      <c r="BL168" s="22" t="s">
        <v>184</v>
      </c>
      <c r="BM168" s="22" t="s">
        <v>218</v>
      </c>
    </row>
    <row r="169" spans="2:65" s="11" customFormat="1" ht="16.5" customHeight="1">
      <c r="B169" s="176"/>
      <c r="C169" s="177"/>
      <c r="D169" s="177"/>
      <c r="E169" s="178" t="s">
        <v>5</v>
      </c>
      <c r="F169" s="303" t="s">
        <v>185</v>
      </c>
      <c r="G169" s="304"/>
      <c r="H169" s="304"/>
      <c r="I169" s="304"/>
      <c r="J169" s="177"/>
      <c r="K169" s="178" t="s">
        <v>5</v>
      </c>
      <c r="L169" s="177"/>
      <c r="M169" s="177"/>
      <c r="N169" s="177"/>
      <c r="O169" s="177"/>
      <c r="P169" s="177"/>
      <c r="Q169" s="177"/>
      <c r="R169" s="179"/>
      <c r="T169" s="180"/>
      <c r="U169" s="177"/>
      <c r="V169" s="177"/>
      <c r="W169" s="177"/>
      <c r="X169" s="177"/>
      <c r="Y169" s="177"/>
      <c r="Z169" s="177"/>
      <c r="AA169" s="181"/>
      <c r="AT169" s="182" t="s">
        <v>186</v>
      </c>
      <c r="AU169" s="182" t="s">
        <v>89</v>
      </c>
      <c r="AV169" s="11" t="s">
        <v>35</v>
      </c>
      <c r="AW169" s="11" t="s">
        <v>187</v>
      </c>
      <c r="AX169" s="11" t="s">
        <v>78</v>
      </c>
      <c r="AY169" s="182" t="s">
        <v>179</v>
      </c>
    </row>
    <row r="170" spans="2:65" s="12" customFormat="1" ht="16.5" customHeight="1">
      <c r="B170" s="183"/>
      <c r="C170" s="184"/>
      <c r="D170" s="184"/>
      <c r="E170" s="185" t="s">
        <v>5</v>
      </c>
      <c r="F170" s="277" t="s">
        <v>214</v>
      </c>
      <c r="G170" s="278"/>
      <c r="H170" s="278"/>
      <c r="I170" s="278"/>
      <c r="J170" s="184"/>
      <c r="K170" s="186">
        <v>2</v>
      </c>
      <c r="L170" s="184"/>
      <c r="M170" s="184"/>
      <c r="N170" s="184"/>
      <c r="O170" s="184"/>
      <c r="P170" s="184"/>
      <c r="Q170" s="184"/>
      <c r="R170" s="187"/>
      <c r="T170" s="188"/>
      <c r="U170" s="184"/>
      <c r="V170" s="184"/>
      <c r="W170" s="184"/>
      <c r="X170" s="184"/>
      <c r="Y170" s="184"/>
      <c r="Z170" s="184"/>
      <c r="AA170" s="189"/>
      <c r="AT170" s="190" t="s">
        <v>186</v>
      </c>
      <c r="AU170" s="190" t="s">
        <v>89</v>
      </c>
      <c r="AV170" s="12" t="s">
        <v>89</v>
      </c>
      <c r="AW170" s="12" t="s">
        <v>187</v>
      </c>
      <c r="AX170" s="12" t="s">
        <v>78</v>
      </c>
      <c r="AY170" s="190" t="s">
        <v>179</v>
      </c>
    </row>
    <row r="171" spans="2:65" s="13" customFormat="1" ht="16.5" customHeight="1">
      <c r="B171" s="191"/>
      <c r="C171" s="192"/>
      <c r="D171" s="192"/>
      <c r="E171" s="193" t="s">
        <v>5</v>
      </c>
      <c r="F171" s="261" t="s">
        <v>188</v>
      </c>
      <c r="G171" s="262"/>
      <c r="H171" s="262"/>
      <c r="I171" s="262"/>
      <c r="J171" s="192"/>
      <c r="K171" s="194">
        <v>2</v>
      </c>
      <c r="L171" s="192"/>
      <c r="M171" s="192"/>
      <c r="N171" s="192"/>
      <c r="O171" s="192"/>
      <c r="P171" s="192"/>
      <c r="Q171" s="192"/>
      <c r="R171" s="195"/>
      <c r="T171" s="196"/>
      <c r="U171" s="192"/>
      <c r="V171" s="192"/>
      <c r="W171" s="192"/>
      <c r="X171" s="192"/>
      <c r="Y171" s="192"/>
      <c r="Z171" s="192"/>
      <c r="AA171" s="197"/>
      <c r="AT171" s="198" t="s">
        <v>186</v>
      </c>
      <c r="AU171" s="198" t="s">
        <v>89</v>
      </c>
      <c r="AV171" s="13" t="s">
        <v>184</v>
      </c>
      <c r="AW171" s="13" t="s">
        <v>187</v>
      </c>
      <c r="AX171" s="13" t="s">
        <v>35</v>
      </c>
      <c r="AY171" s="198" t="s">
        <v>179</v>
      </c>
    </row>
    <row r="172" spans="2:65" s="1" customFormat="1" ht="16.5" customHeight="1">
      <c r="B172" s="140"/>
      <c r="C172" s="169" t="s">
        <v>219</v>
      </c>
      <c r="D172" s="169" t="s">
        <v>180</v>
      </c>
      <c r="E172" s="170" t="s">
        <v>220</v>
      </c>
      <c r="F172" s="264" t="s">
        <v>221</v>
      </c>
      <c r="G172" s="264"/>
      <c r="H172" s="264"/>
      <c r="I172" s="264"/>
      <c r="J172" s="171" t="s">
        <v>183</v>
      </c>
      <c r="K172" s="172">
        <v>6</v>
      </c>
      <c r="L172" s="265">
        <v>0</v>
      </c>
      <c r="M172" s="265"/>
      <c r="N172" s="266">
        <f>ROUND(L172*K172,2)</f>
        <v>0</v>
      </c>
      <c r="O172" s="266"/>
      <c r="P172" s="266"/>
      <c r="Q172" s="266"/>
      <c r="R172" s="143"/>
      <c r="T172" s="173" t="s">
        <v>5</v>
      </c>
      <c r="U172" s="47" t="s">
        <v>43</v>
      </c>
      <c r="V172" s="39"/>
      <c r="W172" s="174">
        <f>V172*K172</f>
        <v>0</v>
      </c>
      <c r="X172" s="174">
        <v>0</v>
      </c>
      <c r="Y172" s="174">
        <f>X172*K172</f>
        <v>0</v>
      </c>
      <c r="Z172" s="174">
        <v>0</v>
      </c>
      <c r="AA172" s="175">
        <f>Z172*K172</f>
        <v>0</v>
      </c>
      <c r="AR172" s="22" t="s">
        <v>184</v>
      </c>
      <c r="AT172" s="22" t="s">
        <v>180</v>
      </c>
      <c r="AU172" s="22" t="s">
        <v>89</v>
      </c>
      <c r="AY172" s="22" t="s">
        <v>179</v>
      </c>
      <c r="BE172" s="117">
        <f>IF(U172="základní",N172,0)</f>
        <v>0</v>
      </c>
      <c r="BF172" s="117">
        <f>IF(U172="snížená",N172,0)</f>
        <v>0</v>
      </c>
      <c r="BG172" s="117">
        <f>IF(U172="zákl. přenesená",N172,0)</f>
        <v>0</v>
      </c>
      <c r="BH172" s="117">
        <f>IF(U172="sníž. přenesená",N172,0)</f>
        <v>0</v>
      </c>
      <c r="BI172" s="117">
        <f>IF(U172="nulová",N172,0)</f>
        <v>0</v>
      </c>
      <c r="BJ172" s="22" t="s">
        <v>35</v>
      </c>
      <c r="BK172" s="117">
        <f>ROUND(L172*K172,2)</f>
        <v>0</v>
      </c>
      <c r="BL172" s="22" t="s">
        <v>184</v>
      </c>
      <c r="BM172" s="22" t="s">
        <v>11</v>
      </c>
    </row>
    <row r="173" spans="2:65" s="11" customFormat="1" ht="25.5" customHeight="1">
      <c r="B173" s="176"/>
      <c r="C173" s="177"/>
      <c r="D173" s="177"/>
      <c r="E173" s="178" t="s">
        <v>5</v>
      </c>
      <c r="F173" s="303" t="s">
        <v>202</v>
      </c>
      <c r="G173" s="304"/>
      <c r="H173" s="304"/>
      <c r="I173" s="304"/>
      <c r="J173" s="177"/>
      <c r="K173" s="178" t="s">
        <v>5</v>
      </c>
      <c r="L173" s="177"/>
      <c r="M173" s="177"/>
      <c r="N173" s="177"/>
      <c r="O173" s="177"/>
      <c r="P173" s="177"/>
      <c r="Q173" s="177"/>
      <c r="R173" s="179"/>
      <c r="T173" s="180"/>
      <c r="U173" s="177"/>
      <c r="V173" s="177"/>
      <c r="W173" s="177"/>
      <c r="X173" s="177"/>
      <c r="Y173" s="177"/>
      <c r="Z173" s="177"/>
      <c r="AA173" s="181"/>
      <c r="AT173" s="182" t="s">
        <v>186</v>
      </c>
      <c r="AU173" s="182" t="s">
        <v>89</v>
      </c>
      <c r="AV173" s="11" t="s">
        <v>35</v>
      </c>
      <c r="AW173" s="11" t="s">
        <v>187</v>
      </c>
      <c r="AX173" s="11" t="s">
        <v>78</v>
      </c>
      <c r="AY173" s="182" t="s">
        <v>179</v>
      </c>
    </row>
    <row r="174" spans="2:65" s="12" customFormat="1" ht="16.5" customHeight="1">
      <c r="B174" s="183"/>
      <c r="C174" s="184"/>
      <c r="D174" s="184"/>
      <c r="E174" s="185" t="s">
        <v>5</v>
      </c>
      <c r="F174" s="277" t="s">
        <v>222</v>
      </c>
      <c r="G174" s="278"/>
      <c r="H174" s="278"/>
      <c r="I174" s="278"/>
      <c r="J174" s="184"/>
      <c r="K174" s="186">
        <v>3</v>
      </c>
      <c r="L174" s="184"/>
      <c r="M174" s="184"/>
      <c r="N174" s="184"/>
      <c r="O174" s="184"/>
      <c r="P174" s="184"/>
      <c r="Q174" s="184"/>
      <c r="R174" s="187"/>
      <c r="T174" s="188"/>
      <c r="U174" s="184"/>
      <c r="V174" s="184"/>
      <c r="W174" s="184"/>
      <c r="X174" s="184"/>
      <c r="Y174" s="184"/>
      <c r="Z174" s="184"/>
      <c r="AA174" s="189"/>
      <c r="AT174" s="190" t="s">
        <v>186</v>
      </c>
      <c r="AU174" s="190" t="s">
        <v>89</v>
      </c>
      <c r="AV174" s="12" t="s">
        <v>89</v>
      </c>
      <c r="AW174" s="12" t="s">
        <v>187</v>
      </c>
      <c r="AX174" s="12" t="s">
        <v>78</v>
      </c>
      <c r="AY174" s="190" t="s">
        <v>179</v>
      </c>
    </row>
    <row r="175" spans="2:65" s="12" customFormat="1" ht="16.5" customHeight="1">
      <c r="B175" s="183"/>
      <c r="C175" s="184"/>
      <c r="D175" s="184"/>
      <c r="E175" s="185" t="s">
        <v>5</v>
      </c>
      <c r="F175" s="277" t="s">
        <v>204</v>
      </c>
      <c r="G175" s="278"/>
      <c r="H175" s="278"/>
      <c r="I175" s="278"/>
      <c r="J175" s="184"/>
      <c r="K175" s="186">
        <v>1</v>
      </c>
      <c r="L175" s="184"/>
      <c r="M175" s="184"/>
      <c r="N175" s="184"/>
      <c r="O175" s="184"/>
      <c r="P175" s="184"/>
      <c r="Q175" s="184"/>
      <c r="R175" s="187"/>
      <c r="T175" s="188"/>
      <c r="U175" s="184"/>
      <c r="V175" s="184"/>
      <c r="W175" s="184"/>
      <c r="X175" s="184"/>
      <c r="Y175" s="184"/>
      <c r="Z175" s="184"/>
      <c r="AA175" s="189"/>
      <c r="AT175" s="190" t="s">
        <v>186</v>
      </c>
      <c r="AU175" s="190" t="s">
        <v>89</v>
      </c>
      <c r="AV175" s="12" t="s">
        <v>89</v>
      </c>
      <c r="AW175" s="12" t="s">
        <v>187</v>
      </c>
      <c r="AX175" s="12" t="s">
        <v>78</v>
      </c>
      <c r="AY175" s="190" t="s">
        <v>179</v>
      </c>
    </row>
    <row r="176" spans="2:65" s="12" customFormat="1" ht="16.5" customHeight="1">
      <c r="B176" s="183"/>
      <c r="C176" s="184"/>
      <c r="D176" s="184"/>
      <c r="E176" s="185" t="s">
        <v>5</v>
      </c>
      <c r="F176" s="277" t="s">
        <v>215</v>
      </c>
      <c r="G176" s="278"/>
      <c r="H176" s="278"/>
      <c r="I176" s="278"/>
      <c r="J176" s="184"/>
      <c r="K176" s="186">
        <v>2</v>
      </c>
      <c r="L176" s="184"/>
      <c r="M176" s="184"/>
      <c r="N176" s="184"/>
      <c r="O176" s="184"/>
      <c r="P176" s="184"/>
      <c r="Q176" s="184"/>
      <c r="R176" s="187"/>
      <c r="T176" s="188"/>
      <c r="U176" s="184"/>
      <c r="V176" s="184"/>
      <c r="W176" s="184"/>
      <c r="X176" s="184"/>
      <c r="Y176" s="184"/>
      <c r="Z176" s="184"/>
      <c r="AA176" s="189"/>
      <c r="AT176" s="190" t="s">
        <v>186</v>
      </c>
      <c r="AU176" s="190" t="s">
        <v>89</v>
      </c>
      <c r="AV176" s="12" t="s">
        <v>89</v>
      </c>
      <c r="AW176" s="12" t="s">
        <v>187</v>
      </c>
      <c r="AX176" s="12" t="s">
        <v>78</v>
      </c>
      <c r="AY176" s="190" t="s">
        <v>179</v>
      </c>
    </row>
    <row r="177" spans="2:65" s="13" customFormat="1" ht="16.5" customHeight="1">
      <c r="B177" s="191"/>
      <c r="C177" s="192"/>
      <c r="D177" s="192"/>
      <c r="E177" s="193" t="s">
        <v>5</v>
      </c>
      <c r="F177" s="261" t="s">
        <v>188</v>
      </c>
      <c r="G177" s="262"/>
      <c r="H177" s="262"/>
      <c r="I177" s="262"/>
      <c r="J177" s="192"/>
      <c r="K177" s="194">
        <v>6</v>
      </c>
      <c r="L177" s="192"/>
      <c r="M177" s="192"/>
      <c r="N177" s="192"/>
      <c r="O177" s="192"/>
      <c r="P177" s="192"/>
      <c r="Q177" s="192"/>
      <c r="R177" s="195"/>
      <c r="T177" s="196"/>
      <c r="U177" s="192"/>
      <c r="V177" s="192"/>
      <c r="W177" s="192"/>
      <c r="X177" s="192"/>
      <c r="Y177" s="192"/>
      <c r="Z177" s="192"/>
      <c r="AA177" s="197"/>
      <c r="AT177" s="198" t="s">
        <v>186</v>
      </c>
      <c r="AU177" s="198" t="s">
        <v>89</v>
      </c>
      <c r="AV177" s="13" t="s">
        <v>184</v>
      </c>
      <c r="AW177" s="13" t="s">
        <v>187</v>
      </c>
      <c r="AX177" s="13" t="s">
        <v>35</v>
      </c>
      <c r="AY177" s="198" t="s">
        <v>179</v>
      </c>
    </row>
    <row r="178" spans="2:65" s="1" customFormat="1" ht="16.5" customHeight="1">
      <c r="B178" s="140"/>
      <c r="C178" s="169" t="s">
        <v>207</v>
      </c>
      <c r="D178" s="169" t="s">
        <v>180</v>
      </c>
      <c r="E178" s="170" t="s">
        <v>223</v>
      </c>
      <c r="F178" s="264" t="s">
        <v>224</v>
      </c>
      <c r="G178" s="264"/>
      <c r="H178" s="264"/>
      <c r="I178" s="264"/>
      <c r="J178" s="171" t="s">
        <v>183</v>
      </c>
      <c r="K178" s="172">
        <v>7</v>
      </c>
      <c r="L178" s="265">
        <v>0</v>
      </c>
      <c r="M178" s="265"/>
      <c r="N178" s="266">
        <f>ROUND(L178*K178,2)</f>
        <v>0</v>
      </c>
      <c r="O178" s="266"/>
      <c r="P178" s="266"/>
      <c r="Q178" s="266"/>
      <c r="R178" s="143"/>
      <c r="T178" s="173" t="s">
        <v>5</v>
      </c>
      <c r="U178" s="47" t="s">
        <v>43</v>
      </c>
      <c r="V178" s="39"/>
      <c r="W178" s="174">
        <f>V178*K178</f>
        <v>0</v>
      </c>
      <c r="X178" s="174">
        <v>0</v>
      </c>
      <c r="Y178" s="174">
        <f>X178*K178</f>
        <v>0</v>
      </c>
      <c r="Z178" s="174">
        <v>0</v>
      </c>
      <c r="AA178" s="175">
        <f>Z178*K178</f>
        <v>0</v>
      </c>
      <c r="AR178" s="22" t="s">
        <v>184</v>
      </c>
      <c r="AT178" s="22" t="s">
        <v>180</v>
      </c>
      <c r="AU178" s="22" t="s">
        <v>89</v>
      </c>
      <c r="AY178" s="22" t="s">
        <v>179</v>
      </c>
      <c r="BE178" s="117">
        <f>IF(U178="základní",N178,0)</f>
        <v>0</v>
      </c>
      <c r="BF178" s="117">
        <f>IF(U178="snížená",N178,0)</f>
        <v>0</v>
      </c>
      <c r="BG178" s="117">
        <f>IF(U178="zákl. přenesená",N178,0)</f>
        <v>0</v>
      </c>
      <c r="BH178" s="117">
        <f>IF(U178="sníž. přenesená",N178,0)</f>
        <v>0</v>
      </c>
      <c r="BI178" s="117">
        <f>IF(U178="nulová",N178,0)</f>
        <v>0</v>
      </c>
      <c r="BJ178" s="22" t="s">
        <v>35</v>
      </c>
      <c r="BK178" s="117">
        <f>ROUND(L178*K178,2)</f>
        <v>0</v>
      </c>
      <c r="BL178" s="22" t="s">
        <v>184</v>
      </c>
      <c r="BM178" s="22" t="s">
        <v>225</v>
      </c>
    </row>
    <row r="179" spans="2:65" s="11" customFormat="1" ht="25.5" customHeight="1">
      <c r="B179" s="176"/>
      <c r="C179" s="177"/>
      <c r="D179" s="177"/>
      <c r="E179" s="178" t="s">
        <v>5</v>
      </c>
      <c r="F179" s="303" t="s">
        <v>202</v>
      </c>
      <c r="G179" s="304"/>
      <c r="H179" s="304"/>
      <c r="I179" s="304"/>
      <c r="J179" s="177"/>
      <c r="K179" s="178" t="s">
        <v>5</v>
      </c>
      <c r="L179" s="177"/>
      <c r="M179" s="177"/>
      <c r="N179" s="177"/>
      <c r="O179" s="177"/>
      <c r="P179" s="177"/>
      <c r="Q179" s="177"/>
      <c r="R179" s="179"/>
      <c r="T179" s="180"/>
      <c r="U179" s="177"/>
      <c r="V179" s="177"/>
      <c r="W179" s="177"/>
      <c r="X179" s="177"/>
      <c r="Y179" s="177"/>
      <c r="Z179" s="177"/>
      <c r="AA179" s="181"/>
      <c r="AT179" s="182" t="s">
        <v>186</v>
      </c>
      <c r="AU179" s="182" t="s">
        <v>89</v>
      </c>
      <c r="AV179" s="11" t="s">
        <v>35</v>
      </c>
      <c r="AW179" s="11" t="s">
        <v>187</v>
      </c>
      <c r="AX179" s="11" t="s">
        <v>78</v>
      </c>
      <c r="AY179" s="182" t="s">
        <v>179</v>
      </c>
    </row>
    <row r="180" spans="2:65" s="12" customFormat="1" ht="16.5" customHeight="1">
      <c r="B180" s="183"/>
      <c r="C180" s="184"/>
      <c r="D180" s="184"/>
      <c r="E180" s="185" t="s">
        <v>5</v>
      </c>
      <c r="F180" s="277" t="s">
        <v>226</v>
      </c>
      <c r="G180" s="278"/>
      <c r="H180" s="278"/>
      <c r="I180" s="278"/>
      <c r="J180" s="184"/>
      <c r="K180" s="186">
        <v>4</v>
      </c>
      <c r="L180" s="184"/>
      <c r="M180" s="184"/>
      <c r="N180" s="184"/>
      <c r="O180" s="184"/>
      <c r="P180" s="184"/>
      <c r="Q180" s="184"/>
      <c r="R180" s="187"/>
      <c r="T180" s="188"/>
      <c r="U180" s="184"/>
      <c r="V180" s="184"/>
      <c r="W180" s="184"/>
      <c r="X180" s="184"/>
      <c r="Y180" s="184"/>
      <c r="Z180" s="184"/>
      <c r="AA180" s="189"/>
      <c r="AT180" s="190" t="s">
        <v>186</v>
      </c>
      <c r="AU180" s="190" t="s">
        <v>89</v>
      </c>
      <c r="AV180" s="12" t="s">
        <v>89</v>
      </c>
      <c r="AW180" s="12" t="s">
        <v>187</v>
      </c>
      <c r="AX180" s="12" t="s">
        <v>78</v>
      </c>
      <c r="AY180" s="190" t="s">
        <v>179</v>
      </c>
    </row>
    <row r="181" spans="2:65" s="12" customFormat="1" ht="16.5" customHeight="1">
      <c r="B181" s="183"/>
      <c r="C181" s="184"/>
      <c r="D181" s="184"/>
      <c r="E181" s="185" t="s">
        <v>5</v>
      </c>
      <c r="F181" s="277" t="s">
        <v>209</v>
      </c>
      <c r="G181" s="278"/>
      <c r="H181" s="278"/>
      <c r="I181" s="278"/>
      <c r="J181" s="184"/>
      <c r="K181" s="186">
        <v>3</v>
      </c>
      <c r="L181" s="184"/>
      <c r="M181" s="184"/>
      <c r="N181" s="184"/>
      <c r="O181" s="184"/>
      <c r="P181" s="184"/>
      <c r="Q181" s="184"/>
      <c r="R181" s="187"/>
      <c r="T181" s="188"/>
      <c r="U181" s="184"/>
      <c r="V181" s="184"/>
      <c r="W181" s="184"/>
      <c r="X181" s="184"/>
      <c r="Y181" s="184"/>
      <c r="Z181" s="184"/>
      <c r="AA181" s="189"/>
      <c r="AT181" s="190" t="s">
        <v>186</v>
      </c>
      <c r="AU181" s="190" t="s">
        <v>89</v>
      </c>
      <c r="AV181" s="12" t="s">
        <v>89</v>
      </c>
      <c r="AW181" s="12" t="s">
        <v>187</v>
      </c>
      <c r="AX181" s="12" t="s">
        <v>78</v>
      </c>
      <c r="AY181" s="190" t="s">
        <v>179</v>
      </c>
    </row>
    <row r="182" spans="2:65" s="13" customFormat="1" ht="16.5" customHeight="1">
      <c r="B182" s="191"/>
      <c r="C182" s="192"/>
      <c r="D182" s="192"/>
      <c r="E182" s="193" t="s">
        <v>5</v>
      </c>
      <c r="F182" s="261" t="s">
        <v>188</v>
      </c>
      <c r="G182" s="262"/>
      <c r="H182" s="262"/>
      <c r="I182" s="262"/>
      <c r="J182" s="192"/>
      <c r="K182" s="194">
        <v>7</v>
      </c>
      <c r="L182" s="192"/>
      <c r="M182" s="192"/>
      <c r="N182" s="192"/>
      <c r="O182" s="192"/>
      <c r="P182" s="192"/>
      <c r="Q182" s="192"/>
      <c r="R182" s="195"/>
      <c r="T182" s="196"/>
      <c r="U182" s="192"/>
      <c r="V182" s="192"/>
      <c r="W182" s="192"/>
      <c r="X182" s="192"/>
      <c r="Y182" s="192"/>
      <c r="Z182" s="192"/>
      <c r="AA182" s="197"/>
      <c r="AT182" s="198" t="s">
        <v>186</v>
      </c>
      <c r="AU182" s="198" t="s">
        <v>89</v>
      </c>
      <c r="AV182" s="13" t="s">
        <v>184</v>
      </c>
      <c r="AW182" s="13" t="s">
        <v>187</v>
      </c>
      <c r="AX182" s="13" t="s">
        <v>35</v>
      </c>
      <c r="AY182" s="198" t="s">
        <v>179</v>
      </c>
    </row>
    <row r="183" spans="2:65" s="1" customFormat="1" ht="25.5" customHeight="1">
      <c r="B183" s="140"/>
      <c r="C183" s="169" t="s">
        <v>227</v>
      </c>
      <c r="D183" s="169" t="s">
        <v>180</v>
      </c>
      <c r="E183" s="170" t="s">
        <v>228</v>
      </c>
      <c r="F183" s="264" t="s">
        <v>229</v>
      </c>
      <c r="G183" s="264"/>
      <c r="H183" s="264"/>
      <c r="I183" s="264"/>
      <c r="J183" s="171" t="s">
        <v>191</v>
      </c>
      <c r="K183" s="172">
        <v>15.6</v>
      </c>
      <c r="L183" s="265">
        <v>0</v>
      </c>
      <c r="M183" s="265"/>
      <c r="N183" s="266">
        <f>ROUND(L183*K183,2)</f>
        <v>0</v>
      </c>
      <c r="O183" s="266"/>
      <c r="P183" s="266"/>
      <c r="Q183" s="266"/>
      <c r="R183" s="143"/>
      <c r="T183" s="173" t="s">
        <v>5</v>
      </c>
      <c r="U183" s="47" t="s">
        <v>43</v>
      </c>
      <c r="V183" s="39"/>
      <c r="W183" s="174">
        <f>V183*K183</f>
        <v>0</v>
      </c>
      <c r="X183" s="174">
        <v>0</v>
      </c>
      <c r="Y183" s="174">
        <f>X183*K183</f>
        <v>0</v>
      </c>
      <c r="Z183" s="174">
        <v>0</v>
      </c>
      <c r="AA183" s="175">
        <f>Z183*K183</f>
        <v>0</v>
      </c>
      <c r="AR183" s="22" t="s">
        <v>184</v>
      </c>
      <c r="AT183" s="22" t="s">
        <v>180</v>
      </c>
      <c r="AU183" s="22" t="s">
        <v>89</v>
      </c>
      <c r="AY183" s="22" t="s">
        <v>179</v>
      </c>
      <c r="BE183" s="117">
        <f>IF(U183="základní",N183,0)</f>
        <v>0</v>
      </c>
      <c r="BF183" s="117">
        <f>IF(U183="snížená",N183,0)</f>
        <v>0</v>
      </c>
      <c r="BG183" s="117">
        <f>IF(U183="zákl. přenesená",N183,0)</f>
        <v>0</v>
      </c>
      <c r="BH183" s="117">
        <f>IF(U183="sníž. přenesená",N183,0)</f>
        <v>0</v>
      </c>
      <c r="BI183" s="117">
        <f>IF(U183="nulová",N183,0)</f>
        <v>0</v>
      </c>
      <c r="BJ183" s="22" t="s">
        <v>35</v>
      </c>
      <c r="BK183" s="117">
        <f>ROUND(L183*K183,2)</f>
        <v>0</v>
      </c>
      <c r="BL183" s="22" t="s">
        <v>184</v>
      </c>
      <c r="BM183" s="22" t="s">
        <v>230</v>
      </c>
    </row>
    <row r="184" spans="2:65" s="12" customFormat="1" ht="16.5" customHeight="1">
      <c r="B184" s="183"/>
      <c r="C184" s="184"/>
      <c r="D184" s="184"/>
      <c r="E184" s="185" t="s">
        <v>5</v>
      </c>
      <c r="F184" s="258" t="s">
        <v>231</v>
      </c>
      <c r="G184" s="259"/>
      <c r="H184" s="259"/>
      <c r="I184" s="259"/>
      <c r="J184" s="184"/>
      <c r="K184" s="186">
        <v>15.6</v>
      </c>
      <c r="L184" s="184"/>
      <c r="M184" s="184"/>
      <c r="N184" s="184"/>
      <c r="O184" s="184"/>
      <c r="P184" s="184"/>
      <c r="Q184" s="184"/>
      <c r="R184" s="187"/>
      <c r="T184" s="188"/>
      <c r="U184" s="184"/>
      <c r="V184" s="184"/>
      <c r="W184" s="184"/>
      <c r="X184" s="184"/>
      <c r="Y184" s="184"/>
      <c r="Z184" s="184"/>
      <c r="AA184" s="189"/>
      <c r="AT184" s="190" t="s">
        <v>186</v>
      </c>
      <c r="AU184" s="190" t="s">
        <v>89</v>
      </c>
      <c r="AV184" s="12" t="s">
        <v>89</v>
      </c>
      <c r="AW184" s="12" t="s">
        <v>187</v>
      </c>
      <c r="AX184" s="12" t="s">
        <v>78</v>
      </c>
      <c r="AY184" s="190" t="s">
        <v>179</v>
      </c>
    </row>
    <row r="185" spans="2:65" s="13" customFormat="1" ht="16.5" customHeight="1">
      <c r="B185" s="191"/>
      <c r="C185" s="192"/>
      <c r="D185" s="192"/>
      <c r="E185" s="193" t="s">
        <v>5</v>
      </c>
      <c r="F185" s="261" t="s">
        <v>188</v>
      </c>
      <c r="G185" s="262"/>
      <c r="H185" s="262"/>
      <c r="I185" s="262"/>
      <c r="J185" s="192"/>
      <c r="K185" s="194">
        <v>15.6</v>
      </c>
      <c r="L185" s="192"/>
      <c r="M185" s="192"/>
      <c r="N185" s="192"/>
      <c r="O185" s="192"/>
      <c r="P185" s="192"/>
      <c r="Q185" s="192"/>
      <c r="R185" s="195"/>
      <c r="T185" s="196"/>
      <c r="U185" s="192"/>
      <c r="V185" s="192"/>
      <c r="W185" s="192"/>
      <c r="X185" s="192"/>
      <c r="Y185" s="192"/>
      <c r="Z185" s="192"/>
      <c r="AA185" s="197"/>
      <c r="AT185" s="198" t="s">
        <v>186</v>
      </c>
      <c r="AU185" s="198" t="s">
        <v>89</v>
      </c>
      <c r="AV185" s="13" t="s">
        <v>184</v>
      </c>
      <c r="AW185" s="13" t="s">
        <v>187</v>
      </c>
      <c r="AX185" s="13" t="s">
        <v>35</v>
      </c>
      <c r="AY185" s="198" t="s">
        <v>179</v>
      </c>
    </row>
    <row r="186" spans="2:65" s="1" customFormat="1" ht="38.25" customHeight="1">
      <c r="B186" s="140"/>
      <c r="C186" s="169" t="s">
        <v>213</v>
      </c>
      <c r="D186" s="169" t="s">
        <v>180</v>
      </c>
      <c r="E186" s="170" t="s">
        <v>232</v>
      </c>
      <c r="F186" s="264" t="s">
        <v>233</v>
      </c>
      <c r="G186" s="264"/>
      <c r="H186" s="264"/>
      <c r="I186" s="264"/>
      <c r="J186" s="171" t="s">
        <v>191</v>
      </c>
      <c r="K186" s="172">
        <v>5.7</v>
      </c>
      <c r="L186" s="265">
        <v>0</v>
      </c>
      <c r="M186" s="265"/>
      <c r="N186" s="266">
        <f>ROUND(L186*K186,2)</f>
        <v>0</v>
      </c>
      <c r="O186" s="266"/>
      <c r="P186" s="266"/>
      <c r="Q186" s="266"/>
      <c r="R186" s="143"/>
      <c r="T186" s="173" t="s">
        <v>5</v>
      </c>
      <c r="U186" s="47" t="s">
        <v>43</v>
      </c>
      <c r="V186" s="39"/>
      <c r="W186" s="174">
        <f>V186*K186</f>
        <v>0</v>
      </c>
      <c r="X186" s="174">
        <v>0</v>
      </c>
      <c r="Y186" s="174">
        <f>X186*K186</f>
        <v>0</v>
      </c>
      <c r="Z186" s="174">
        <v>0</v>
      </c>
      <c r="AA186" s="175">
        <f>Z186*K186</f>
        <v>0</v>
      </c>
      <c r="AR186" s="22" t="s">
        <v>184</v>
      </c>
      <c r="AT186" s="22" t="s">
        <v>180</v>
      </c>
      <c r="AU186" s="22" t="s">
        <v>89</v>
      </c>
      <c r="AY186" s="22" t="s">
        <v>179</v>
      </c>
      <c r="BE186" s="117">
        <f>IF(U186="základní",N186,0)</f>
        <v>0</v>
      </c>
      <c r="BF186" s="117">
        <f>IF(U186="snížená",N186,0)</f>
        <v>0</v>
      </c>
      <c r="BG186" s="117">
        <f>IF(U186="zákl. přenesená",N186,0)</f>
        <v>0</v>
      </c>
      <c r="BH186" s="117">
        <f>IF(U186="sníž. přenesená",N186,0)</f>
        <v>0</v>
      </c>
      <c r="BI186" s="117">
        <f>IF(U186="nulová",N186,0)</f>
        <v>0</v>
      </c>
      <c r="BJ186" s="22" t="s">
        <v>35</v>
      </c>
      <c r="BK186" s="117">
        <f>ROUND(L186*K186,2)</f>
        <v>0</v>
      </c>
      <c r="BL186" s="22" t="s">
        <v>184</v>
      </c>
      <c r="BM186" s="22" t="s">
        <v>10</v>
      </c>
    </row>
    <row r="187" spans="2:65" s="11" customFormat="1" ht="25.5" customHeight="1">
      <c r="B187" s="176"/>
      <c r="C187" s="177"/>
      <c r="D187" s="177"/>
      <c r="E187" s="178" t="s">
        <v>5</v>
      </c>
      <c r="F187" s="303" t="s">
        <v>202</v>
      </c>
      <c r="G187" s="304"/>
      <c r="H187" s="304"/>
      <c r="I187" s="304"/>
      <c r="J187" s="177"/>
      <c r="K187" s="178" t="s">
        <v>5</v>
      </c>
      <c r="L187" s="177"/>
      <c r="M187" s="177"/>
      <c r="N187" s="177"/>
      <c r="O187" s="177"/>
      <c r="P187" s="177"/>
      <c r="Q187" s="177"/>
      <c r="R187" s="179"/>
      <c r="T187" s="180"/>
      <c r="U187" s="177"/>
      <c r="V187" s="177"/>
      <c r="W187" s="177"/>
      <c r="X187" s="177"/>
      <c r="Y187" s="177"/>
      <c r="Z187" s="177"/>
      <c r="AA187" s="181"/>
      <c r="AT187" s="182" t="s">
        <v>186</v>
      </c>
      <c r="AU187" s="182" t="s">
        <v>89</v>
      </c>
      <c r="AV187" s="11" t="s">
        <v>35</v>
      </c>
      <c r="AW187" s="11" t="s">
        <v>187</v>
      </c>
      <c r="AX187" s="11" t="s">
        <v>78</v>
      </c>
      <c r="AY187" s="182" t="s">
        <v>179</v>
      </c>
    </row>
    <row r="188" spans="2:65" s="12" customFormat="1" ht="16.5" customHeight="1">
      <c r="B188" s="183"/>
      <c r="C188" s="184"/>
      <c r="D188" s="184"/>
      <c r="E188" s="185" t="s">
        <v>5</v>
      </c>
      <c r="F188" s="277" t="s">
        <v>234</v>
      </c>
      <c r="G188" s="278"/>
      <c r="H188" s="278"/>
      <c r="I188" s="278"/>
      <c r="J188" s="184"/>
      <c r="K188" s="186">
        <v>0.95</v>
      </c>
      <c r="L188" s="184"/>
      <c r="M188" s="184"/>
      <c r="N188" s="184"/>
      <c r="O188" s="184"/>
      <c r="P188" s="184"/>
      <c r="Q188" s="184"/>
      <c r="R188" s="187"/>
      <c r="T188" s="188"/>
      <c r="U188" s="184"/>
      <c r="V188" s="184"/>
      <c r="W188" s="184"/>
      <c r="X188" s="184"/>
      <c r="Y188" s="184"/>
      <c r="Z188" s="184"/>
      <c r="AA188" s="189"/>
      <c r="AT188" s="190" t="s">
        <v>186</v>
      </c>
      <c r="AU188" s="190" t="s">
        <v>89</v>
      </c>
      <c r="AV188" s="12" t="s">
        <v>89</v>
      </c>
      <c r="AW188" s="12" t="s">
        <v>187</v>
      </c>
      <c r="AX188" s="12" t="s">
        <v>78</v>
      </c>
      <c r="AY188" s="190" t="s">
        <v>179</v>
      </c>
    </row>
    <row r="189" spans="2:65" s="12" customFormat="1" ht="16.5" customHeight="1">
      <c r="B189" s="183"/>
      <c r="C189" s="184"/>
      <c r="D189" s="184"/>
      <c r="E189" s="185" t="s">
        <v>5</v>
      </c>
      <c r="F189" s="277" t="s">
        <v>235</v>
      </c>
      <c r="G189" s="278"/>
      <c r="H189" s="278"/>
      <c r="I189" s="278"/>
      <c r="J189" s="184"/>
      <c r="K189" s="186">
        <v>0.95</v>
      </c>
      <c r="L189" s="184"/>
      <c r="M189" s="184"/>
      <c r="N189" s="184"/>
      <c r="O189" s="184"/>
      <c r="P189" s="184"/>
      <c r="Q189" s="184"/>
      <c r="R189" s="187"/>
      <c r="T189" s="188"/>
      <c r="U189" s="184"/>
      <c r="V189" s="184"/>
      <c r="W189" s="184"/>
      <c r="X189" s="184"/>
      <c r="Y189" s="184"/>
      <c r="Z189" s="184"/>
      <c r="AA189" s="189"/>
      <c r="AT189" s="190" t="s">
        <v>186</v>
      </c>
      <c r="AU189" s="190" t="s">
        <v>89</v>
      </c>
      <c r="AV189" s="12" t="s">
        <v>89</v>
      </c>
      <c r="AW189" s="12" t="s">
        <v>187</v>
      </c>
      <c r="AX189" s="12" t="s">
        <v>78</v>
      </c>
      <c r="AY189" s="190" t="s">
        <v>179</v>
      </c>
    </row>
    <row r="190" spans="2:65" s="12" customFormat="1" ht="16.5" customHeight="1">
      <c r="B190" s="183"/>
      <c r="C190" s="184"/>
      <c r="D190" s="184"/>
      <c r="E190" s="185" t="s">
        <v>5</v>
      </c>
      <c r="F190" s="277" t="s">
        <v>236</v>
      </c>
      <c r="G190" s="278"/>
      <c r="H190" s="278"/>
      <c r="I190" s="278"/>
      <c r="J190" s="184"/>
      <c r="K190" s="186">
        <v>0.95</v>
      </c>
      <c r="L190" s="184"/>
      <c r="M190" s="184"/>
      <c r="N190" s="184"/>
      <c r="O190" s="184"/>
      <c r="P190" s="184"/>
      <c r="Q190" s="184"/>
      <c r="R190" s="187"/>
      <c r="T190" s="188"/>
      <c r="U190" s="184"/>
      <c r="V190" s="184"/>
      <c r="W190" s="184"/>
      <c r="X190" s="184"/>
      <c r="Y190" s="184"/>
      <c r="Z190" s="184"/>
      <c r="AA190" s="189"/>
      <c r="AT190" s="190" t="s">
        <v>186</v>
      </c>
      <c r="AU190" s="190" t="s">
        <v>89</v>
      </c>
      <c r="AV190" s="12" t="s">
        <v>89</v>
      </c>
      <c r="AW190" s="12" t="s">
        <v>187</v>
      </c>
      <c r="AX190" s="12" t="s">
        <v>78</v>
      </c>
      <c r="AY190" s="190" t="s">
        <v>179</v>
      </c>
    </row>
    <row r="191" spans="2:65" s="12" customFormat="1" ht="16.5" customHeight="1">
      <c r="B191" s="183"/>
      <c r="C191" s="184"/>
      <c r="D191" s="184"/>
      <c r="E191" s="185" t="s">
        <v>5</v>
      </c>
      <c r="F191" s="277" t="s">
        <v>237</v>
      </c>
      <c r="G191" s="278"/>
      <c r="H191" s="278"/>
      <c r="I191" s="278"/>
      <c r="J191" s="184"/>
      <c r="K191" s="186">
        <v>0.95</v>
      </c>
      <c r="L191" s="184"/>
      <c r="M191" s="184"/>
      <c r="N191" s="184"/>
      <c r="O191" s="184"/>
      <c r="P191" s="184"/>
      <c r="Q191" s="184"/>
      <c r="R191" s="187"/>
      <c r="T191" s="188"/>
      <c r="U191" s="184"/>
      <c r="V191" s="184"/>
      <c r="W191" s="184"/>
      <c r="X191" s="184"/>
      <c r="Y191" s="184"/>
      <c r="Z191" s="184"/>
      <c r="AA191" s="189"/>
      <c r="AT191" s="190" t="s">
        <v>186</v>
      </c>
      <c r="AU191" s="190" t="s">
        <v>89</v>
      </c>
      <c r="AV191" s="12" t="s">
        <v>89</v>
      </c>
      <c r="AW191" s="12" t="s">
        <v>187</v>
      </c>
      <c r="AX191" s="12" t="s">
        <v>78</v>
      </c>
      <c r="AY191" s="190" t="s">
        <v>179</v>
      </c>
    </row>
    <row r="192" spans="2:65" s="12" customFormat="1" ht="16.5" customHeight="1">
      <c r="B192" s="183"/>
      <c r="C192" s="184"/>
      <c r="D192" s="184"/>
      <c r="E192" s="185" t="s">
        <v>5</v>
      </c>
      <c r="F192" s="277" t="s">
        <v>238</v>
      </c>
      <c r="G192" s="278"/>
      <c r="H192" s="278"/>
      <c r="I192" s="278"/>
      <c r="J192" s="184"/>
      <c r="K192" s="186">
        <v>0.95</v>
      </c>
      <c r="L192" s="184"/>
      <c r="M192" s="184"/>
      <c r="N192" s="184"/>
      <c r="O192" s="184"/>
      <c r="P192" s="184"/>
      <c r="Q192" s="184"/>
      <c r="R192" s="187"/>
      <c r="T192" s="188"/>
      <c r="U192" s="184"/>
      <c r="V192" s="184"/>
      <c r="W192" s="184"/>
      <c r="X192" s="184"/>
      <c r="Y192" s="184"/>
      <c r="Z192" s="184"/>
      <c r="AA192" s="189"/>
      <c r="AT192" s="190" t="s">
        <v>186</v>
      </c>
      <c r="AU192" s="190" t="s">
        <v>89</v>
      </c>
      <c r="AV192" s="12" t="s">
        <v>89</v>
      </c>
      <c r="AW192" s="12" t="s">
        <v>187</v>
      </c>
      <c r="AX192" s="12" t="s">
        <v>78</v>
      </c>
      <c r="AY192" s="190" t="s">
        <v>179</v>
      </c>
    </row>
    <row r="193" spans="2:65" s="12" customFormat="1" ht="16.5" customHeight="1">
      <c r="B193" s="183"/>
      <c r="C193" s="184"/>
      <c r="D193" s="184"/>
      <c r="E193" s="185" t="s">
        <v>5</v>
      </c>
      <c r="F193" s="277" t="s">
        <v>239</v>
      </c>
      <c r="G193" s="278"/>
      <c r="H193" s="278"/>
      <c r="I193" s="278"/>
      <c r="J193" s="184"/>
      <c r="K193" s="186">
        <v>0.95</v>
      </c>
      <c r="L193" s="184"/>
      <c r="M193" s="184"/>
      <c r="N193" s="184"/>
      <c r="O193" s="184"/>
      <c r="P193" s="184"/>
      <c r="Q193" s="184"/>
      <c r="R193" s="187"/>
      <c r="T193" s="188"/>
      <c r="U193" s="184"/>
      <c r="V193" s="184"/>
      <c r="W193" s="184"/>
      <c r="X193" s="184"/>
      <c r="Y193" s="184"/>
      <c r="Z193" s="184"/>
      <c r="AA193" s="189"/>
      <c r="AT193" s="190" t="s">
        <v>186</v>
      </c>
      <c r="AU193" s="190" t="s">
        <v>89</v>
      </c>
      <c r="AV193" s="12" t="s">
        <v>89</v>
      </c>
      <c r="AW193" s="12" t="s">
        <v>187</v>
      </c>
      <c r="AX193" s="12" t="s">
        <v>78</v>
      </c>
      <c r="AY193" s="190" t="s">
        <v>179</v>
      </c>
    </row>
    <row r="194" spans="2:65" s="13" customFormat="1" ht="16.5" customHeight="1">
      <c r="B194" s="191"/>
      <c r="C194" s="192"/>
      <c r="D194" s="192"/>
      <c r="E194" s="193" t="s">
        <v>5</v>
      </c>
      <c r="F194" s="261" t="s">
        <v>188</v>
      </c>
      <c r="G194" s="262"/>
      <c r="H194" s="262"/>
      <c r="I194" s="262"/>
      <c r="J194" s="192"/>
      <c r="K194" s="194">
        <v>5.7</v>
      </c>
      <c r="L194" s="192"/>
      <c r="M194" s="192"/>
      <c r="N194" s="192"/>
      <c r="O194" s="192"/>
      <c r="P194" s="192"/>
      <c r="Q194" s="192"/>
      <c r="R194" s="195"/>
      <c r="T194" s="196"/>
      <c r="U194" s="192"/>
      <c r="V194" s="192"/>
      <c r="W194" s="192"/>
      <c r="X194" s="192"/>
      <c r="Y194" s="192"/>
      <c r="Z194" s="192"/>
      <c r="AA194" s="197"/>
      <c r="AT194" s="198" t="s">
        <v>186</v>
      </c>
      <c r="AU194" s="198" t="s">
        <v>89</v>
      </c>
      <c r="AV194" s="13" t="s">
        <v>184</v>
      </c>
      <c r="AW194" s="13" t="s">
        <v>187</v>
      </c>
      <c r="AX194" s="13" t="s">
        <v>35</v>
      </c>
      <c r="AY194" s="198" t="s">
        <v>179</v>
      </c>
    </row>
    <row r="195" spans="2:65" s="1" customFormat="1" ht="25.5" customHeight="1">
      <c r="B195" s="140"/>
      <c r="C195" s="169" t="s">
        <v>240</v>
      </c>
      <c r="D195" s="169" t="s">
        <v>180</v>
      </c>
      <c r="E195" s="170" t="s">
        <v>241</v>
      </c>
      <c r="F195" s="264" t="s">
        <v>242</v>
      </c>
      <c r="G195" s="264"/>
      <c r="H195" s="264"/>
      <c r="I195" s="264"/>
      <c r="J195" s="171" t="s">
        <v>191</v>
      </c>
      <c r="K195" s="172">
        <v>117.05</v>
      </c>
      <c r="L195" s="265">
        <v>0</v>
      </c>
      <c r="M195" s="265"/>
      <c r="N195" s="266">
        <f>ROUND(L195*K195,2)</f>
        <v>0</v>
      </c>
      <c r="O195" s="266"/>
      <c r="P195" s="266"/>
      <c r="Q195" s="266"/>
      <c r="R195" s="143"/>
      <c r="T195" s="173" t="s">
        <v>5</v>
      </c>
      <c r="U195" s="47" t="s">
        <v>43</v>
      </c>
      <c r="V195" s="39"/>
      <c r="W195" s="174">
        <f>V195*K195</f>
        <v>0</v>
      </c>
      <c r="X195" s="174">
        <v>0</v>
      </c>
      <c r="Y195" s="174">
        <f>X195*K195</f>
        <v>0</v>
      </c>
      <c r="Z195" s="174">
        <v>0</v>
      </c>
      <c r="AA195" s="175">
        <f>Z195*K195</f>
        <v>0</v>
      </c>
      <c r="AR195" s="22" t="s">
        <v>184</v>
      </c>
      <c r="AT195" s="22" t="s">
        <v>180</v>
      </c>
      <c r="AU195" s="22" t="s">
        <v>89</v>
      </c>
      <c r="AY195" s="22" t="s">
        <v>179</v>
      </c>
      <c r="BE195" s="117">
        <f>IF(U195="základní",N195,0)</f>
        <v>0</v>
      </c>
      <c r="BF195" s="117">
        <f>IF(U195="snížená",N195,0)</f>
        <v>0</v>
      </c>
      <c r="BG195" s="117">
        <f>IF(U195="zákl. přenesená",N195,0)</f>
        <v>0</v>
      </c>
      <c r="BH195" s="117">
        <f>IF(U195="sníž. přenesená",N195,0)</f>
        <v>0</v>
      </c>
      <c r="BI195" s="117">
        <f>IF(U195="nulová",N195,0)</f>
        <v>0</v>
      </c>
      <c r="BJ195" s="22" t="s">
        <v>35</v>
      </c>
      <c r="BK195" s="117">
        <f>ROUND(L195*K195,2)</f>
        <v>0</v>
      </c>
      <c r="BL195" s="22" t="s">
        <v>184</v>
      </c>
      <c r="BM195" s="22" t="s">
        <v>243</v>
      </c>
    </row>
    <row r="196" spans="2:65" s="11" customFormat="1" ht="25.5" customHeight="1">
      <c r="B196" s="176"/>
      <c r="C196" s="177"/>
      <c r="D196" s="177"/>
      <c r="E196" s="178" t="s">
        <v>5</v>
      </c>
      <c r="F196" s="303" t="s">
        <v>244</v>
      </c>
      <c r="G196" s="304"/>
      <c r="H196" s="304"/>
      <c r="I196" s="304"/>
      <c r="J196" s="177"/>
      <c r="K196" s="178" t="s">
        <v>5</v>
      </c>
      <c r="L196" s="177"/>
      <c r="M196" s="177"/>
      <c r="N196" s="177"/>
      <c r="O196" s="177"/>
      <c r="P196" s="177"/>
      <c r="Q196" s="177"/>
      <c r="R196" s="179"/>
      <c r="T196" s="180"/>
      <c r="U196" s="177"/>
      <c r="V196" s="177"/>
      <c r="W196" s="177"/>
      <c r="X196" s="177"/>
      <c r="Y196" s="177"/>
      <c r="Z196" s="177"/>
      <c r="AA196" s="181"/>
      <c r="AT196" s="182" t="s">
        <v>186</v>
      </c>
      <c r="AU196" s="182" t="s">
        <v>89</v>
      </c>
      <c r="AV196" s="11" t="s">
        <v>35</v>
      </c>
      <c r="AW196" s="11" t="s">
        <v>187</v>
      </c>
      <c r="AX196" s="11" t="s">
        <v>78</v>
      </c>
      <c r="AY196" s="182" t="s">
        <v>179</v>
      </c>
    </row>
    <row r="197" spans="2:65" s="12" customFormat="1" ht="16.5" customHeight="1">
      <c r="B197" s="183"/>
      <c r="C197" s="184"/>
      <c r="D197" s="184"/>
      <c r="E197" s="185" t="s">
        <v>5</v>
      </c>
      <c r="F197" s="277" t="s">
        <v>245</v>
      </c>
      <c r="G197" s="278"/>
      <c r="H197" s="278"/>
      <c r="I197" s="278"/>
      <c r="J197" s="184"/>
      <c r="K197" s="186">
        <v>5.4</v>
      </c>
      <c r="L197" s="184"/>
      <c r="M197" s="184"/>
      <c r="N197" s="184"/>
      <c r="O197" s="184"/>
      <c r="P197" s="184"/>
      <c r="Q197" s="184"/>
      <c r="R197" s="187"/>
      <c r="T197" s="188"/>
      <c r="U197" s="184"/>
      <c r="V197" s="184"/>
      <c r="W197" s="184"/>
      <c r="X197" s="184"/>
      <c r="Y197" s="184"/>
      <c r="Z197" s="184"/>
      <c r="AA197" s="189"/>
      <c r="AT197" s="190" t="s">
        <v>186</v>
      </c>
      <c r="AU197" s="190" t="s">
        <v>89</v>
      </c>
      <c r="AV197" s="12" t="s">
        <v>89</v>
      </c>
      <c r="AW197" s="12" t="s">
        <v>187</v>
      </c>
      <c r="AX197" s="12" t="s">
        <v>78</v>
      </c>
      <c r="AY197" s="190" t="s">
        <v>179</v>
      </c>
    </row>
    <row r="198" spans="2:65" s="12" customFormat="1" ht="16.5" customHeight="1">
      <c r="B198" s="183"/>
      <c r="C198" s="184"/>
      <c r="D198" s="184"/>
      <c r="E198" s="185" t="s">
        <v>5</v>
      </c>
      <c r="F198" s="277" t="s">
        <v>246</v>
      </c>
      <c r="G198" s="278"/>
      <c r="H198" s="278"/>
      <c r="I198" s="278"/>
      <c r="J198" s="184"/>
      <c r="K198" s="186">
        <v>8.1</v>
      </c>
      <c r="L198" s="184"/>
      <c r="M198" s="184"/>
      <c r="N198" s="184"/>
      <c r="O198" s="184"/>
      <c r="P198" s="184"/>
      <c r="Q198" s="184"/>
      <c r="R198" s="187"/>
      <c r="T198" s="188"/>
      <c r="U198" s="184"/>
      <c r="V198" s="184"/>
      <c r="W198" s="184"/>
      <c r="X198" s="184"/>
      <c r="Y198" s="184"/>
      <c r="Z198" s="184"/>
      <c r="AA198" s="189"/>
      <c r="AT198" s="190" t="s">
        <v>186</v>
      </c>
      <c r="AU198" s="190" t="s">
        <v>89</v>
      </c>
      <c r="AV198" s="12" t="s">
        <v>89</v>
      </c>
      <c r="AW198" s="12" t="s">
        <v>187</v>
      </c>
      <c r="AX198" s="12" t="s">
        <v>78</v>
      </c>
      <c r="AY198" s="190" t="s">
        <v>179</v>
      </c>
    </row>
    <row r="199" spans="2:65" s="12" customFormat="1" ht="16.5" customHeight="1">
      <c r="B199" s="183"/>
      <c r="C199" s="184"/>
      <c r="D199" s="184"/>
      <c r="E199" s="185" t="s">
        <v>5</v>
      </c>
      <c r="F199" s="277" t="s">
        <v>247</v>
      </c>
      <c r="G199" s="278"/>
      <c r="H199" s="278"/>
      <c r="I199" s="278"/>
      <c r="J199" s="184"/>
      <c r="K199" s="186">
        <v>76</v>
      </c>
      <c r="L199" s="184"/>
      <c r="M199" s="184"/>
      <c r="N199" s="184"/>
      <c r="O199" s="184"/>
      <c r="P199" s="184"/>
      <c r="Q199" s="184"/>
      <c r="R199" s="187"/>
      <c r="T199" s="188"/>
      <c r="U199" s="184"/>
      <c r="V199" s="184"/>
      <c r="W199" s="184"/>
      <c r="X199" s="184"/>
      <c r="Y199" s="184"/>
      <c r="Z199" s="184"/>
      <c r="AA199" s="189"/>
      <c r="AT199" s="190" t="s">
        <v>186</v>
      </c>
      <c r="AU199" s="190" t="s">
        <v>89</v>
      </c>
      <c r="AV199" s="12" t="s">
        <v>89</v>
      </c>
      <c r="AW199" s="12" t="s">
        <v>187</v>
      </c>
      <c r="AX199" s="12" t="s">
        <v>78</v>
      </c>
      <c r="AY199" s="190" t="s">
        <v>179</v>
      </c>
    </row>
    <row r="200" spans="2:65" s="12" customFormat="1" ht="16.5" customHeight="1">
      <c r="B200" s="183"/>
      <c r="C200" s="184"/>
      <c r="D200" s="184"/>
      <c r="E200" s="185" t="s">
        <v>5</v>
      </c>
      <c r="F200" s="277" t="s">
        <v>248</v>
      </c>
      <c r="G200" s="278"/>
      <c r="H200" s="278"/>
      <c r="I200" s="278"/>
      <c r="J200" s="184"/>
      <c r="K200" s="186">
        <v>6.65</v>
      </c>
      <c r="L200" s="184"/>
      <c r="M200" s="184"/>
      <c r="N200" s="184"/>
      <c r="O200" s="184"/>
      <c r="P200" s="184"/>
      <c r="Q200" s="184"/>
      <c r="R200" s="187"/>
      <c r="T200" s="188"/>
      <c r="U200" s="184"/>
      <c r="V200" s="184"/>
      <c r="W200" s="184"/>
      <c r="X200" s="184"/>
      <c r="Y200" s="184"/>
      <c r="Z200" s="184"/>
      <c r="AA200" s="189"/>
      <c r="AT200" s="190" t="s">
        <v>186</v>
      </c>
      <c r="AU200" s="190" t="s">
        <v>89</v>
      </c>
      <c r="AV200" s="12" t="s">
        <v>89</v>
      </c>
      <c r="AW200" s="12" t="s">
        <v>187</v>
      </c>
      <c r="AX200" s="12" t="s">
        <v>78</v>
      </c>
      <c r="AY200" s="190" t="s">
        <v>179</v>
      </c>
    </row>
    <row r="201" spans="2:65" s="12" customFormat="1" ht="16.5" customHeight="1">
      <c r="B201" s="183"/>
      <c r="C201" s="184"/>
      <c r="D201" s="184"/>
      <c r="E201" s="185" t="s">
        <v>5</v>
      </c>
      <c r="F201" s="277" t="s">
        <v>249</v>
      </c>
      <c r="G201" s="278"/>
      <c r="H201" s="278"/>
      <c r="I201" s="278"/>
      <c r="J201" s="184"/>
      <c r="K201" s="186">
        <v>20.9</v>
      </c>
      <c r="L201" s="184"/>
      <c r="M201" s="184"/>
      <c r="N201" s="184"/>
      <c r="O201" s="184"/>
      <c r="P201" s="184"/>
      <c r="Q201" s="184"/>
      <c r="R201" s="187"/>
      <c r="T201" s="188"/>
      <c r="U201" s="184"/>
      <c r="V201" s="184"/>
      <c r="W201" s="184"/>
      <c r="X201" s="184"/>
      <c r="Y201" s="184"/>
      <c r="Z201" s="184"/>
      <c r="AA201" s="189"/>
      <c r="AT201" s="190" t="s">
        <v>186</v>
      </c>
      <c r="AU201" s="190" t="s">
        <v>89</v>
      </c>
      <c r="AV201" s="12" t="s">
        <v>89</v>
      </c>
      <c r="AW201" s="12" t="s">
        <v>187</v>
      </c>
      <c r="AX201" s="12" t="s">
        <v>78</v>
      </c>
      <c r="AY201" s="190" t="s">
        <v>179</v>
      </c>
    </row>
    <row r="202" spans="2:65" s="13" customFormat="1" ht="16.5" customHeight="1">
      <c r="B202" s="191"/>
      <c r="C202" s="192"/>
      <c r="D202" s="192"/>
      <c r="E202" s="193" t="s">
        <v>5</v>
      </c>
      <c r="F202" s="261" t="s">
        <v>188</v>
      </c>
      <c r="G202" s="262"/>
      <c r="H202" s="262"/>
      <c r="I202" s="262"/>
      <c r="J202" s="192"/>
      <c r="K202" s="194">
        <v>117.05</v>
      </c>
      <c r="L202" s="192"/>
      <c r="M202" s="192"/>
      <c r="N202" s="192"/>
      <c r="O202" s="192"/>
      <c r="P202" s="192"/>
      <c r="Q202" s="192"/>
      <c r="R202" s="195"/>
      <c r="T202" s="196"/>
      <c r="U202" s="192"/>
      <c r="V202" s="192"/>
      <c r="W202" s="192"/>
      <c r="X202" s="192"/>
      <c r="Y202" s="192"/>
      <c r="Z202" s="192"/>
      <c r="AA202" s="197"/>
      <c r="AT202" s="198" t="s">
        <v>186</v>
      </c>
      <c r="AU202" s="198" t="s">
        <v>89</v>
      </c>
      <c r="AV202" s="13" t="s">
        <v>184</v>
      </c>
      <c r="AW202" s="13" t="s">
        <v>187</v>
      </c>
      <c r="AX202" s="13" t="s">
        <v>35</v>
      </c>
      <c r="AY202" s="198" t="s">
        <v>179</v>
      </c>
    </row>
    <row r="203" spans="2:65" s="1" customFormat="1" ht="38.25" customHeight="1">
      <c r="B203" s="140"/>
      <c r="C203" s="169" t="s">
        <v>218</v>
      </c>
      <c r="D203" s="169" t="s">
        <v>180</v>
      </c>
      <c r="E203" s="170" t="s">
        <v>250</v>
      </c>
      <c r="F203" s="264" t="s">
        <v>251</v>
      </c>
      <c r="G203" s="264"/>
      <c r="H203" s="264"/>
      <c r="I203" s="264"/>
      <c r="J203" s="171" t="s">
        <v>191</v>
      </c>
      <c r="K203" s="172">
        <v>27.6</v>
      </c>
      <c r="L203" s="265">
        <v>0</v>
      </c>
      <c r="M203" s="265"/>
      <c r="N203" s="266">
        <f>ROUND(L203*K203,2)</f>
        <v>0</v>
      </c>
      <c r="O203" s="266"/>
      <c r="P203" s="266"/>
      <c r="Q203" s="266"/>
      <c r="R203" s="143"/>
      <c r="T203" s="173" t="s">
        <v>5</v>
      </c>
      <c r="U203" s="47" t="s">
        <v>43</v>
      </c>
      <c r="V203" s="39"/>
      <c r="W203" s="174">
        <f>V203*K203</f>
        <v>0</v>
      </c>
      <c r="X203" s="174">
        <v>0</v>
      </c>
      <c r="Y203" s="174">
        <f>X203*K203</f>
        <v>0</v>
      </c>
      <c r="Z203" s="174">
        <v>0</v>
      </c>
      <c r="AA203" s="175">
        <f>Z203*K203</f>
        <v>0</v>
      </c>
      <c r="AR203" s="22" t="s">
        <v>184</v>
      </c>
      <c r="AT203" s="22" t="s">
        <v>180</v>
      </c>
      <c r="AU203" s="22" t="s">
        <v>89</v>
      </c>
      <c r="AY203" s="22" t="s">
        <v>179</v>
      </c>
      <c r="BE203" s="117">
        <f>IF(U203="základní",N203,0)</f>
        <v>0</v>
      </c>
      <c r="BF203" s="117">
        <f>IF(U203="snížená",N203,0)</f>
        <v>0</v>
      </c>
      <c r="BG203" s="117">
        <f>IF(U203="zákl. přenesená",N203,0)</f>
        <v>0</v>
      </c>
      <c r="BH203" s="117">
        <f>IF(U203="sníž. přenesená",N203,0)</f>
        <v>0</v>
      </c>
      <c r="BI203" s="117">
        <f>IF(U203="nulová",N203,0)</f>
        <v>0</v>
      </c>
      <c r="BJ203" s="22" t="s">
        <v>35</v>
      </c>
      <c r="BK203" s="117">
        <f>ROUND(L203*K203,2)</f>
        <v>0</v>
      </c>
      <c r="BL203" s="22" t="s">
        <v>184</v>
      </c>
      <c r="BM203" s="22" t="s">
        <v>252</v>
      </c>
    </row>
    <row r="204" spans="2:65" s="11" customFormat="1" ht="16.5" customHeight="1">
      <c r="B204" s="176"/>
      <c r="C204" s="177"/>
      <c r="D204" s="177"/>
      <c r="E204" s="178" t="s">
        <v>5</v>
      </c>
      <c r="F204" s="303" t="s">
        <v>185</v>
      </c>
      <c r="G204" s="304"/>
      <c r="H204" s="304"/>
      <c r="I204" s="304"/>
      <c r="J204" s="177"/>
      <c r="K204" s="178" t="s">
        <v>5</v>
      </c>
      <c r="L204" s="177"/>
      <c r="M204" s="177"/>
      <c r="N204" s="177"/>
      <c r="O204" s="177"/>
      <c r="P204" s="177"/>
      <c r="Q204" s="177"/>
      <c r="R204" s="179"/>
      <c r="T204" s="180"/>
      <c r="U204" s="177"/>
      <c r="V204" s="177"/>
      <c r="W204" s="177"/>
      <c r="X204" s="177"/>
      <c r="Y204" s="177"/>
      <c r="Z204" s="177"/>
      <c r="AA204" s="181"/>
      <c r="AT204" s="182" t="s">
        <v>186</v>
      </c>
      <c r="AU204" s="182" t="s">
        <v>89</v>
      </c>
      <c r="AV204" s="11" t="s">
        <v>35</v>
      </c>
      <c r="AW204" s="11" t="s">
        <v>187</v>
      </c>
      <c r="AX204" s="11" t="s">
        <v>78</v>
      </c>
      <c r="AY204" s="182" t="s">
        <v>179</v>
      </c>
    </row>
    <row r="205" spans="2:65" s="12" customFormat="1" ht="16.5" customHeight="1">
      <c r="B205" s="183"/>
      <c r="C205" s="184"/>
      <c r="D205" s="184"/>
      <c r="E205" s="185" t="s">
        <v>5</v>
      </c>
      <c r="F205" s="277" t="s">
        <v>253</v>
      </c>
      <c r="G205" s="278"/>
      <c r="H205" s="278"/>
      <c r="I205" s="278"/>
      <c r="J205" s="184"/>
      <c r="K205" s="186">
        <v>27.6</v>
      </c>
      <c r="L205" s="184"/>
      <c r="M205" s="184"/>
      <c r="N205" s="184"/>
      <c r="O205" s="184"/>
      <c r="P205" s="184"/>
      <c r="Q205" s="184"/>
      <c r="R205" s="187"/>
      <c r="T205" s="188"/>
      <c r="U205" s="184"/>
      <c r="V205" s="184"/>
      <c r="W205" s="184"/>
      <c r="X205" s="184"/>
      <c r="Y205" s="184"/>
      <c r="Z205" s="184"/>
      <c r="AA205" s="189"/>
      <c r="AT205" s="190" t="s">
        <v>186</v>
      </c>
      <c r="AU205" s="190" t="s">
        <v>89</v>
      </c>
      <c r="AV205" s="12" t="s">
        <v>89</v>
      </c>
      <c r="AW205" s="12" t="s">
        <v>187</v>
      </c>
      <c r="AX205" s="12" t="s">
        <v>78</v>
      </c>
      <c r="AY205" s="190" t="s">
        <v>179</v>
      </c>
    </row>
    <row r="206" spans="2:65" s="13" customFormat="1" ht="16.5" customHeight="1">
      <c r="B206" s="191"/>
      <c r="C206" s="192"/>
      <c r="D206" s="192"/>
      <c r="E206" s="193" t="s">
        <v>5</v>
      </c>
      <c r="F206" s="261" t="s">
        <v>188</v>
      </c>
      <c r="G206" s="262"/>
      <c r="H206" s="262"/>
      <c r="I206" s="262"/>
      <c r="J206" s="192"/>
      <c r="K206" s="194">
        <v>27.6</v>
      </c>
      <c r="L206" s="192"/>
      <c r="M206" s="192"/>
      <c r="N206" s="192"/>
      <c r="O206" s="192"/>
      <c r="P206" s="192"/>
      <c r="Q206" s="192"/>
      <c r="R206" s="195"/>
      <c r="T206" s="196"/>
      <c r="U206" s="192"/>
      <c r="V206" s="192"/>
      <c r="W206" s="192"/>
      <c r="X206" s="192"/>
      <c r="Y206" s="192"/>
      <c r="Z206" s="192"/>
      <c r="AA206" s="197"/>
      <c r="AT206" s="198" t="s">
        <v>186</v>
      </c>
      <c r="AU206" s="198" t="s">
        <v>89</v>
      </c>
      <c r="AV206" s="13" t="s">
        <v>184</v>
      </c>
      <c r="AW206" s="13" t="s">
        <v>187</v>
      </c>
      <c r="AX206" s="13" t="s">
        <v>35</v>
      </c>
      <c r="AY206" s="198" t="s">
        <v>179</v>
      </c>
    </row>
    <row r="207" spans="2:65" s="1" customFormat="1" ht="25.5" customHeight="1">
      <c r="B207" s="140"/>
      <c r="C207" s="169" t="s">
        <v>254</v>
      </c>
      <c r="D207" s="169" t="s">
        <v>180</v>
      </c>
      <c r="E207" s="170" t="s">
        <v>255</v>
      </c>
      <c r="F207" s="264" t="s">
        <v>256</v>
      </c>
      <c r="G207" s="264"/>
      <c r="H207" s="264"/>
      <c r="I207" s="264"/>
      <c r="J207" s="171" t="s">
        <v>191</v>
      </c>
      <c r="K207" s="172">
        <v>16.8</v>
      </c>
      <c r="L207" s="265">
        <v>0</v>
      </c>
      <c r="M207" s="265"/>
      <c r="N207" s="266">
        <f>ROUND(L207*K207,2)</f>
        <v>0</v>
      </c>
      <c r="O207" s="266"/>
      <c r="P207" s="266"/>
      <c r="Q207" s="266"/>
      <c r="R207" s="143"/>
      <c r="T207" s="173" t="s">
        <v>5</v>
      </c>
      <c r="U207" s="47" t="s">
        <v>43</v>
      </c>
      <c r="V207" s="39"/>
      <c r="W207" s="174">
        <f>V207*K207</f>
        <v>0</v>
      </c>
      <c r="X207" s="174">
        <v>0</v>
      </c>
      <c r="Y207" s="174">
        <f>X207*K207</f>
        <v>0</v>
      </c>
      <c r="Z207" s="174">
        <v>0</v>
      </c>
      <c r="AA207" s="175">
        <f>Z207*K207</f>
        <v>0</v>
      </c>
      <c r="AR207" s="22" t="s">
        <v>184</v>
      </c>
      <c r="AT207" s="22" t="s">
        <v>180</v>
      </c>
      <c r="AU207" s="22" t="s">
        <v>89</v>
      </c>
      <c r="AY207" s="22" t="s">
        <v>179</v>
      </c>
      <c r="BE207" s="117">
        <f>IF(U207="základní",N207,0)</f>
        <v>0</v>
      </c>
      <c r="BF207" s="117">
        <f>IF(U207="snížená",N207,0)</f>
        <v>0</v>
      </c>
      <c r="BG207" s="117">
        <f>IF(U207="zákl. přenesená",N207,0)</f>
        <v>0</v>
      </c>
      <c r="BH207" s="117">
        <f>IF(U207="sníž. přenesená",N207,0)</f>
        <v>0</v>
      </c>
      <c r="BI207" s="117">
        <f>IF(U207="nulová",N207,0)</f>
        <v>0</v>
      </c>
      <c r="BJ207" s="22" t="s">
        <v>35</v>
      </c>
      <c r="BK207" s="117">
        <f>ROUND(L207*K207,2)</f>
        <v>0</v>
      </c>
      <c r="BL207" s="22" t="s">
        <v>184</v>
      </c>
      <c r="BM207" s="22" t="s">
        <v>257</v>
      </c>
    </row>
    <row r="208" spans="2:65" s="11" customFormat="1" ht="16.5" customHeight="1">
      <c r="B208" s="176"/>
      <c r="C208" s="177"/>
      <c r="D208" s="177"/>
      <c r="E208" s="178" t="s">
        <v>5</v>
      </c>
      <c r="F208" s="303" t="s">
        <v>185</v>
      </c>
      <c r="G208" s="304"/>
      <c r="H208" s="304"/>
      <c r="I208" s="304"/>
      <c r="J208" s="177"/>
      <c r="K208" s="178" t="s">
        <v>5</v>
      </c>
      <c r="L208" s="177"/>
      <c r="M208" s="177"/>
      <c r="N208" s="177"/>
      <c r="O208" s="177"/>
      <c r="P208" s="177"/>
      <c r="Q208" s="177"/>
      <c r="R208" s="179"/>
      <c r="T208" s="180"/>
      <c r="U208" s="177"/>
      <c r="V208" s="177"/>
      <c r="W208" s="177"/>
      <c r="X208" s="177"/>
      <c r="Y208" s="177"/>
      <c r="Z208" s="177"/>
      <c r="AA208" s="181"/>
      <c r="AT208" s="182" t="s">
        <v>186</v>
      </c>
      <c r="AU208" s="182" t="s">
        <v>89</v>
      </c>
      <c r="AV208" s="11" t="s">
        <v>35</v>
      </c>
      <c r="AW208" s="11" t="s">
        <v>187</v>
      </c>
      <c r="AX208" s="11" t="s">
        <v>78</v>
      </c>
      <c r="AY208" s="182" t="s">
        <v>179</v>
      </c>
    </row>
    <row r="209" spans="2:65" s="12" customFormat="1" ht="16.5" customHeight="1">
      <c r="B209" s="183"/>
      <c r="C209" s="184"/>
      <c r="D209" s="184"/>
      <c r="E209" s="185" t="s">
        <v>5</v>
      </c>
      <c r="F209" s="277" t="s">
        <v>258</v>
      </c>
      <c r="G209" s="278"/>
      <c r="H209" s="278"/>
      <c r="I209" s="278"/>
      <c r="J209" s="184"/>
      <c r="K209" s="186">
        <v>16.8</v>
      </c>
      <c r="L209" s="184"/>
      <c r="M209" s="184"/>
      <c r="N209" s="184"/>
      <c r="O209" s="184"/>
      <c r="P209" s="184"/>
      <c r="Q209" s="184"/>
      <c r="R209" s="187"/>
      <c r="T209" s="188"/>
      <c r="U209" s="184"/>
      <c r="V209" s="184"/>
      <c r="W209" s="184"/>
      <c r="X209" s="184"/>
      <c r="Y209" s="184"/>
      <c r="Z209" s="184"/>
      <c r="AA209" s="189"/>
      <c r="AT209" s="190" t="s">
        <v>186</v>
      </c>
      <c r="AU209" s="190" t="s">
        <v>89</v>
      </c>
      <c r="AV209" s="12" t="s">
        <v>89</v>
      </c>
      <c r="AW209" s="12" t="s">
        <v>187</v>
      </c>
      <c r="AX209" s="12" t="s">
        <v>78</v>
      </c>
      <c r="AY209" s="190" t="s">
        <v>179</v>
      </c>
    </row>
    <row r="210" spans="2:65" s="13" customFormat="1" ht="16.5" customHeight="1">
      <c r="B210" s="191"/>
      <c r="C210" s="192"/>
      <c r="D210" s="192"/>
      <c r="E210" s="193" t="s">
        <v>5</v>
      </c>
      <c r="F210" s="261" t="s">
        <v>188</v>
      </c>
      <c r="G210" s="262"/>
      <c r="H210" s="262"/>
      <c r="I210" s="262"/>
      <c r="J210" s="192"/>
      <c r="K210" s="194">
        <v>16.8</v>
      </c>
      <c r="L210" s="192"/>
      <c r="M210" s="192"/>
      <c r="N210" s="192"/>
      <c r="O210" s="192"/>
      <c r="P210" s="192"/>
      <c r="Q210" s="192"/>
      <c r="R210" s="195"/>
      <c r="T210" s="196"/>
      <c r="U210" s="192"/>
      <c r="V210" s="192"/>
      <c r="W210" s="192"/>
      <c r="X210" s="192"/>
      <c r="Y210" s="192"/>
      <c r="Z210" s="192"/>
      <c r="AA210" s="197"/>
      <c r="AT210" s="198" t="s">
        <v>186</v>
      </c>
      <c r="AU210" s="198" t="s">
        <v>89</v>
      </c>
      <c r="AV210" s="13" t="s">
        <v>184</v>
      </c>
      <c r="AW210" s="13" t="s">
        <v>187</v>
      </c>
      <c r="AX210" s="13" t="s">
        <v>35</v>
      </c>
      <c r="AY210" s="198" t="s">
        <v>179</v>
      </c>
    </row>
    <row r="211" spans="2:65" s="1" customFormat="1" ht="25.5" customHeight="1">
      <c r="B211" s="140"/>
      <c r="C211" s="169" t="s">
        <v>11</v>
      </c>
      <c r="D211" s="169" t="s">
        <v>180</v>
      </c>
      <c r="E211" s="170" t="s">
        <v>259</v>
      </c>
      <c r="F211" s="264" t="s">
        <v>260</v>
      </c>
      <c r="G211" s="264"/>
      <c r="H211" s="264"/>
      <c r="I211" s="264"/>
      <c r="J211" s="171" t="s">
        <v>191</v>
      </c>
      <c r="K211" s="172">
        <v>132.9</v>
      </c>
      <c r="L211" s="265">
        <v>0</v>
      </c>
      <c r="M211" s="265"/>
      <c r="N211" s="266">
        <f>ROUND(L211*K211,2)</f>
        <v>0</v>
      </c>
      <c r="O211" s="266"/>
      <c r="P211" s="266"/>
      <c r="Q211" s="266"/>
      <c r="R211" s="143"/>
      <c r="T211" s="173" t="s">
        <v>5</v>
      </c>
      <c r="U211" s="47" t="s">
        <v>43</v>
      </c>
      <c r="V211" s="39"/>
      <c r="W211" s="174">
        <f>V211*K211</f>
        <v>0</v>
      </c>
      <c r="X211" s="174">
        <v>0</v>
      </c>
      <c r="Y211" s="174">
        <f>X211*K211</f>
        <v>0</v>
      </c>
      <c r="Z211" s="174">
        <v>0</v>
      </c>
      <c r="AA211" s="175">
        <f>Z211*K211</f>
        <v>0</v>
      </c>
      <c r="AR211" s="22" t="s">
        <v>184</v>
      </c>
      <c r="AT211" s="22" t="s">
        <v>180</v>
      </c>
      <c r="AU211" s="22" t="s">
        <v>89</v>
      </c>
      <c r="AY211" s="22" t="s">
        <v>179</v>
      </c>
      <c r="BE211" s="117">
        <f>IF(U211="základní",N211,0)</f>
        <v>0</v>
      </c>
      <c r="BF211" s="117">
        <f>IF(U211="snížená",N211,0)</f>
        <v>0</v>
      </c>
      <c r="BG211" s="117">
        <f>IF(U211="zákl. přenesená",N211,0)</f>
        <v>0</v>
      </c>
      <c r="BH211" s="117">
        <f>IF(U211="sníž. přenesená",N211,0)</f>
        <v>0</v>
      </c>
      <c r="BI211" s="117">
        <f>IF(U211="nulová",N211,0)</f>
        <v>0</v>
      </c>
      <c r="BJ211" s="22" t="s">
        <v>35</v>
      </c>
      <c r="BK211" s="117">
        <f>ROUND(L211*K211,2)</f>
        <v>0</v>
      </c>
      <c r="BL211" s="22" t="s">
        <v>184</v>
      </c>
      <c r="BM211" s="22" t="s">
        <v>261</v>
      </c>
    </row>
    <row r="212" spans="2:65" s="12" customFormat="1" ht="16.5" customHeight="1">
      <c r="B212" s="183"/>
      <c r="C212" s="184"/>
      <c r="D212" s="184"/>
      <c r="E212" s="185" t="s">
        <v>5</v>
      </c>
      <c r="F212" s="258" t="s">
        <v>262</v>
      </c>
      <c r="G212" s="259"/>
      <c r="H212" s="259"/>
      <c r="I212" s="259"/>
      <c r="J212" s="184"/>
      <c r="K212" s="186">
        <v>132.9</v>
      </c>
      <c r="L212" s="184"/>
      <c r="M212" s="184"/>
      <c r="N212" s="184"/>
      <c r="O212" s="184"/>
      <c r="P212" s="184"/>
      <c r="Q212" s="184"/>
      <c r="R212" s="187"/>
      <c r="T212" s="188"/>
      <c r="U212" s="184"/>
      <c r="V212" s="184"/>
      <c r="W212" s="184"/>
      <c r="X212" s="184"/>
      <c r="Y212" s="184"/>
      <c r="Z212" s="184"/>
      <c r="AA212" s="189"/>
      <c r="AT212" s="190" t="s">
        <v>186</v>
      </c>
      <c r="AU212" s="190" t="s">
        <v>89</v>
      </c>
      <c r="AV212" s="12" t="s">
        <v>89</v>
      </c>
      <c r="AW212" s="12" t="s">
        <v>187</v>
      </c>
      <c r="AX212" s="12" t="s">
        <v>78</v>
      </c>
      <c r="AY212" s="190" t="s">
        <v>179</v>
      </c>
    </row>
    <row r="213" spans="2:65" s="13" customFormat="1" ht="16.5" customHeight="1">
      <c r="B213" s="191"/>
      <c r="C213" s="192"/>
      <c r="D213" s="192"/>
      <c r="E213" s="193" t="s">
        <v>5</v>
      </c>
      <c r="F213" s="261" t="s">
        <v>188</v>
      </c>
      <c r="G213" s="262"/>
      <c r="H213" s="262"/>
      <c r="I213" s="262"/>
      <c r="J213" s="192"/>
      <c r="K213" s="194">
        <v>132.9</v>
      </c>
      <c r="L213" s="192"/>
      <c r="M213" s="192"/>
      <c r="N213" s="192"/>
      <c r="O213" s="192"/>
      <c r="P213" s="192"/>
      <c r="Q213" s="192"/>
      <c r="R213" s="195"/>
      <c r="T213" s="196"/>
      <c r="U213" s="192"/>
      <c r="V213" s="192"/>
      <c r="W213" s="192"/>
      <c r="X213" s="192"/>
      <c r="Y213" s="192"/>
      <c r="Z213" s="192"/>
      <c r="AA213" s="197"/>
      <c r="AT213" s="198" t="s">
        <v>186</v>
      </c>
      <c r="AU213" s="198" t="s">
        <v>89</v>
      </c>
      <c r="AV213" s="13" t="s">
        <v>184</v>
      </c>
      <c r="AW213" s="13" t="s">
        <v>187</v>
      </c>
      <c r="AX213" s="13" t="s">
        <v>35</v>
      </c>
      <c r="AY213" s="198" t="s">
        <v>179</v>
      </c>
    </row>
    <row r="214" spans="2:65" s="1" customFormat="1" ht="25.5" customHeight="1">
      <c r="B214" s="140"/>
      <c r="C214" s="169" t="s">
        <v>263</v>
      </c>
      <c r="D214" s="169" t="s">
        <v>180</v>
      </c>
      <c r="E214" s="170" t="s">
        <v>264</v>
      </c>
      <c r="F214" s="264" t="s">
        <v>265</v>
      </c>
      <c r="G214" s="264"/>
      <c r="H214" s="264"/>
      <c r="I214" s="264"/>
      <c r="J214" s="171" t="s">
        <v>191</v>
      </c>
      <c r="K214" s="172">
        <v>132.9</v>
      </c>
      <c r="L214" s="265">
        <v>0</v>
      </c>
      <c r="M214" s="265"/>
      <c r="N214" s="266">
        <f>ROUND(L214*K214,2)</f>
        <v>0</v>
      </c>
      <c r="O214" s="266"/>
      <c r="P214" s="266"/>
      <c r="Q214" s="266"/>
      <c r="R214" s="143"/>
      <c r="T214" s="173" t="s">
        <v>5</v>
      </c>
      <c r="U214" s="47" t="s">
        <v>43</v>
      </c>
      <c r="V214" s="39"/>
      <c r="W214" s="174">
        <f>V214*K214</f>
        <v>0</v>
      </c>
      <c r="X214" s="174">
        <v>0</v>
      </c>
      <c r="Y214" s="174">
        <f>X214*K214</f>
        <v>0</v>
      </c>
      <c r="Z214" s="174">
        <v>0</v>
      </c>
      <c r="AA214" s="175">
        <f>Z214*K214</f>
        <v>0</v>
      </c>
      <c r="AR214" s="22" t="s">
        <v>184</v>
      </c>
      <c r="AT214" s="22" t="s">
        <v>180</v>
      </c>
      <c r="AU214" s="22" t="s">
        <v>89</v>
      </c>
      <c r="AY214" s="22" t="s">
        <v>179</v>
      </c>
      <c r="BE214" s="117">
        <f>IF(U214="základní",N214,0)</f>
        <v>0</v>
      </c>
      <c r="BF214" s="117">
        <f>IF(U214="snížená",N214,0)</f>
        <v>0</v>
      </c>
      <c r="BG214" s="117">
        <f>IF(U214="zákl. přenesená",N214,0)</f>
        <v>0</v>
      </c>
      <c r="BH214" s="117">
        <f>IF(U214="sníž. přenesená",N214,0)</f>
        <v>0</v>
      </c>
      <c r="BI214" s="117">
        <f>IF(U214="nulová",N214,0)</f>
        <v>0</v>
      </c>
      <c r="BJ214" s="22" t="s">
        <v>35</v>
      </c>
      <c r="BK214" s="117">
        <f>ROUND(L214*K214,2)</f>
        <v>0</v>
      </c>
      <c r="BL214" s="22" t="s">
        <v>184</v>
      </c>
      <c r="BM214" s="22" t="s">
        <v>266</v>
      </c>
    </row>
    <row r="215" spans="2:65" s="11" customFormat="1" ht="25.5" customHeight="1">
      <c r="B215" s="176"/>
      <c r="C215" s="177"/>
      <c r="D215" s="177"/>
      <c r="E215" s="178" t="s">
        <v>5</v>
      </c>
      <c r="F215" s="303" t="s">
        <v>202</v>
      </c>
      <c r="G215" s="304"/>
      <c r="H215" s="304"/>
      <c r="I215" s="304"/>
      <c r="J215" s="177"/>
      <c r="K215" s="178" t="s">
        <v>5</v>
      </c>
      <c r="L215" s="177"/>
      <c r="M215" s="177"/>
      <c r="N215" s="177"/>
      <c r="O215" s="177"/>
      <c r="P215" s="177"/>
      <c r="Q215" s="177"/>
      <c r="R215" s="179"/>
      <c r="T215" s="180"/>
      <c r="U215" s="177"/>
      <c r="V215" s="177"/>
      <c r="W215" s="177"/>
      <c r="X215" s="177"/>
      <c r="Y215" s="177"/>
      <c r="Z215" s="177"/>
      <c r="AA215" s="181"/>
      <c r="AT215" s="182" t="s">
        <v>186</v>
      </c>
      <c r="AU215" s="182" t="s">
        <v>89</v>
      </c>
      <c r="AV215" s="11" t="s">
        <v>35</v>
      </c>
      <c r="AW215" s="11" t="s">
        <v>187</v>
      </c>
      <c r="AX215" s="11" t="s">
        <v>78</v>
      </c>
      <c r="AY215" s="182" t="s">
        <v>179</v>
      </c>
    </row>
    <row r="216" spans="2:65" s="12" customFormat="1" ht="16.5" customHeight="1">
      <c r="B216" s="183"/>
      <c r="C216" s="184"/>
      <c r="D216" s="184"/>
      <c r="E216" s="185" t="s">
        <v>5</v>
      </c>
      <c r="F216" s="277" t="s">
        <v>267</v>
      </c>
      <c r="G216" s="278"/>
      <c r="H216" s="278"/>
      <c r="I216" s="278"/>
      <c r="J216" s="184"/>
      <c r="K216" s="186">
        <v>5.7</v>
      </c>
      <c r="L216" s="184"/>
      <c r="M216" s="184"/>
      <c r="N216" s="184"/>
      <c r="O216" s="184"/>
      <c r="P216" s="184"/>
      <c r="Q216" s="184"/>
      <c r="R216" s="187"/>
      <c r="T216" s="188"/>
      <c r="U216" s="184"/>
      <c r="V216" s="184"/>
      <c r="W216" s="184"/>
      <c r="X216" s="184"/>
      <c r="Y216" s="184"/>
      <c r="Z216" s="184"/>
      <c r="AA216" s="189"/>
      <c r="AT216" s="190" t="s">
        <v>186</v>
      </c>
      <c r="AU216" s="190" t="s">
        <v>89</v>
      </c>
      <c r="AV216" s="12" t="s">
        <v>89</v>
      </c>
      <c r="AW216" s="12" t="s">
        <v>187</v>
      </c>
      <c r="AX216" s="12" t="s">
        <v>78</v>
      </c>
      <c r="AY216" s="190" t="s">
        <v>179</v>
      </c>
    </row>
    <row r="217" spans="2:65" s="12" customFormat="1" ht="16.5" customHeight="1">
      <c r="B217" s="183"/>
      <c r="C217" s="184"/>
      <c r="D217" s="184"/>
      <c r="E217" s="185" t="s">
        <v>5</v>
      </c>
      <c r="F217" s="277" t="s">
        <v>268</v>
      </c>
      <c r="G217" s="278"/>
      <c r="H217" s="278"/>
      <c r="I217" s="278"/>
      <c r="J217" s="184"/>
      <c r="K217" s="186">
        <v>127.2</v>
      </c>
      <c r="L217" s="184"/>
      <c r="M217" s="184"/>
      <c r="N217" s="184"/>
      <c r="O217" s="184"/>
      <c r="P217" s="184"/>
      <c r="Q217" s="184"/>
      <c r="R217" s="187"/>
      <c r="T217" s="188"/>
      <c r="U217" s="184"/>
      <c r="V217" s="184"/>
      <c r="W217" s="184"/>
      <c r="X217" s="184"/>
      <c r="Y217" s="184"/>
      <c r="Z217" s="184"/>
      <c r="AA217" s="189"/>
      <c r="AT217" s="190" t="s">
        <v>186</v>
      </c>
      <c r="AU217" s="190" t="s">
        <v>89</v>
      </c>
      <c r="AV217" s="12" t="s">
        <v>89</v>
      </c>
      <c r="AW217" s="12" t="s">
        <v>187</v>
      </c>
      <c r="AX217" s="12" t="s">
        <v>78</v>
      </c>
      <c r="AY217" s="190" t="s">
        <v>179</v>
      </c>
    </row>
    <row r="218" spans="2:65" s="13" customFormat="1" ht="16.5" customHeight="1">
      <c r="B218" s="191"/>
      <c r="C218" s="192"/>
      <c r="D218" s="192"/>
      <c r="E218" s="193" t="s">
        <v>5</v>
      </c>
      <c r="F218" s="261" t="s">
        <v>188</v>
      </c>
      <c r="G218" s="262"/>
      <c r="H218" s="262"/>
      <c r="I218" s="262"/>
      <c r="J218" s="192"/>
      <c r="K218" s="194">
        <v>132.9</v>
      </c>
      <c r="L218" s="192"/>
      <c r="M218" s="192"/>
      <c r="N218" s="192"/>
      <c r="O218" s="192"/>
      <c r="P218" s="192"/>
      <c r="Q218" s="192"/>
      <c r="R218" s="195"/>
      <c r="T218" s="196"/>
      <c r="U218" s="192"/>
      <c r="V218" s="192"/>
      <c r="W218" s="192"/>
      <c r="X218" s="192"/>
      <c r="Y218" s="192"/>
      <c r="Z218" s="192"/>
      <c r="AA218" s="197"/>
      <c r="AT218" s="198" t="s">
        <v>186</v>
      </c>
      <c r="AU218" s="198" t="s">
        <v>89</v>
      </c>
      <c r="AV218" s="13" t="s">
        <v>184</v>
      </c>
      <c r="AW218" s="13" t="s">
        <v>187</v>
      </c>
      <c r="AX218" s="13" t="s">
        <v>35</v>
      </c>
      <c r="AY218" s="198" t="s">
        <v>179</v>
      </c>
    </row>
    <row r="219" spans="2:65" s="1" customFormat="1" ht="25.5" customHeight="1">
      <c r="B219" s="140"/>
      <c r="C219" s="169" t="s">
        <v>225</v>
      </c>
      <c r="D219" s="169" t="s">
        <v>180</v>
      </c>
      <c r="E219" s="170" t="s">
        <v>269</v>
      </c>
      <c r="F219" s="264" t="s">
        <v>270</v>
      </c>
      <c r="G219" s="264"/>
      <c r="H219" s="264"/>
      <c r="I219" s="264"/>
      <c r="J219" s="171" t="s">
        <v>191</v>
      </c>
      <c r="K219" s="172">
        <v>349</v>
      </c>
      <c r="L219" s="265">
        <v>0</v>
      </c>
      <c r="M219" s="265"/>
      <c r="N219" s="266">
        <f>ROUND(L219*K219,2)</f>
        <v>0</v>
      </c>
      <c r="O219" s="266"/>
      <c r="P219" s="266"/>
      <c r="Q219" s="266"/>
      <c r="R219" s="143"/>
      <c r="T219" s="173" t="s">
        <v>5</v>
      </c>
      <c r="U219" s="47" t="s">
        <v>43</v>
      </c>
      <c r="V219" s="39"/>
      <c r="W219" s="174">
        <f>V219*K219</f>
        <v>0</v>
      </c>
      <c r="X219" s="174">
        <v>0</v>
      </c>
      <c r="Y219" s="174">
        <f>X219*K219</f>
        <v>0</v>
      </c>
      <c r="Z219" s="174">
        <v>0</v>
      </c>
      <c r="AA219" s="175">
        <f>Z219*K219</f>
        <v>0</v>
      </c>
      <c r="AR219" s="22" t="s">
        <v>184</v>
      </c>
      <c r="AT219" s="22" t="s">
        <v>180</v>
      </c>
      <c r="AU219" s="22" t="s">
        <v>89</v>
      </c>
      <c r="AY219" s="22" t="s">
        <v>179</v>
      </c>
      <c r="BE219" s="117">
        <f>IF(U219="základní",N219,0)</f>
        <v>0</v>
      </c>
      <c r="BF219" s="117">
        <f>IF(U219="snížená",N219,0)</f>
        <v>0</v>
      </c>
      <c r="BG219" s="117">
        <f>IF(U219="zákl. přenesená",N219,0)</f>
        <v>0</v>
      </c>
      <c r="BH219" s="117">
        <f>IF(U219="sníž. přenesená",N219,0)</f>
        <v>0</v>
      </c>
      <c r="BI219" s="117">
        <f>IF(U219="nulová",N219,0)</f>
        <v>0</v>
      </c>
      <c r="BJ219" s="22" t="s">
        <v>35</v>
      </c>
      <c r="BK219" s="117">
        <f>ROUND(L219*K219,2)</f>
        <v>0</v>
      </c>
      <c r="BL219" s="22" t="s">
        <v>184</v>
      </c>
      <c r="BM219" s="22" t="s">
        <v>271</v>
      </c>
    </row>
    <row r="220" spans="2:65" s="11" customFormat="1" ht="16.5" customHeight="1">
      <c r="B220" s="176"/>
      <c r="C220" s="177"/>
      <c r="D220" s="177"/>
      <c r="E220" s="178" t="s">
        <v>5</v>
      </c>
      <c r="F220" s="303" t="s">
        <v>185</v>
      </c>
      <c r="G220" s="304"/>
      <c r="H220" s="304"/>
      <c r="I220" s="304"/>
      <c r="J220" s="177"/>
      <c r="K220" s="178" t="s">
        <v>5</v>
      </c>
      <c r="L220" s="177"/>
      <c r="M220" s="177"/>
      <c r="N220" s="177"/>
      <c r="O220" s="177"/>
      <c r="P220" s="177"/>
      <c r="Q220" s="177"/>
      <c r="R220" s="179"/>
      <c r="T220" s="180"/>
      <c r="U220" s="177"/>
      <c r="V220" s="177"/>
      <c r="W220" s="177"/>
      <c r="X220" s="177"/>
      <c r="Y220" s="177"/>
      <c r="Z220" s="177"/>
      <c r="AA220" s="181"/>
      <c r="AT220" s="182" t="s">
        <v>186</v>
      </c>
      <c r="AU220" s="182" t="s">
        <v>89</v>
      </c>
      <c r="AV220" s="11" t="s">
        <v>35</v>
      </c>
      <c r="AW220" s="11" t="s">
        <v>187</v>
      </c>
      <c r="AX220" s="11" t="s">
        <v>78</v>
      </c>
      <c r="AY220" s="182" t="s">
        <v>179</v>
      </c>
    </row>
    <row r="221" spans="2:65" s="12" customFormat="1" ht="16.5" customHeight="1">
      <c r="B221" s="183"/>
      <c r="C221" s="184"/>
      <c r="D221" s="184"/>
      <c r="E221" s="185" t="s">
        <v>5</v>
      </c>
      <c r="F221" s="277" t="s">
        <v>272</v>
      </c>
      <c r="G221" s="278"/>
      <c r="H221" s="278"/>
      <c r="I221" s="278"/>
      <c r="J221" s="184"/>
      <c r="K221" s="186">
        <v>20.8</v>
      </c>
      <c r="L221" s="184"/>
      <c r="M221" s="184"/>
      <c r="N221" s="184"/>
      <c r="O221" s="184"/>
      <c r="P221" s="184"/>
      <c r="Q221" s="184"/>
      <c r="R221" s="187"/>
      <c r="T221" s="188"/>
      <c r="U221" s="184"/>
      <c r="V221" s="184"/>
      <c r="W221" s="184"/>
      <c r="X221" s="184"/>
      <c r="Y221" s="184"/>
      <c r="Z221" s="184"/>
      <c r="AA221" s="189"/>
      <c r="AT221" s="190" t="s">
        <v>186</v>
      </c>
      <c r="AU221" s="190" t="s">
        <v>89</v>
      </c>
      <c r="AV221" s="12" t="s">
        <v>89</v>
      </c>
      <c r="AW221" s="12" t="s">
        <v>187</v>
      </c>
      <c r="AX221" s="12" t="s">
        <v>78</v>
      </c>
      <c r="AY221" s="190" t="s">
        <v>179</v>
      </c>
    </row>
    <row r="222" spans="2:65" s="12" customFormat="1" ht="16.5" customHeight="1">
      <c r="B222" s="183"/>
      <c r="C222" s="184"/>
      <c r="D222" s="184"/>
      <c r="E222" s="185" t="s">
        <v>5</v>
      </c>
      <c r="F222" s="277" t="s">
        <v>273</v>
      </c>
      <c r="G222" s="278"/>
      <c r="H222" s="278"/>
      <c r="I222" s="278"/>
      <c r="J222" s="184"/>
      <c r="K222" s="186">
        <v>97.2</v>
      </c>
      <c r="L222" s="184"/>
      <c r="M222" s="184"/>
      <c r="N222" s="184"/>
      <c r="O222" s="184"/>
      <c r="P222" s="184"/>
      <c r="Q222" s="184"/>
      <c r="R222" s="187"/>
      <c r="T222" s="188"/>
      <c r="U222" s="184"/>
      <c r="V222" s="184"/>
      <c r="W222" s="184"/>
      <c r="X222" s="184"/>
      <c r="Y222" s="184"/>
      <c r="Z222" s="184"/>
      <c r="AA222" s="189"/>
      <c r="AT222" s="190" t="s">
        <v>186</v>
      </c>
      <c r="AU222" s="190" t="s">
        <v>89</v>
      </c>
      <c r="AV222" s="12" t="s">
        <v>89</v>
      </c>
      <c r="AW222" s="12" t="s">
        <v>187</v>
      </c>
      <c r="AX222" s="12" t="s">
        <v>78</v>
      </c>
      <c r="AY222" s="190" t="s">
        <v>179</v>
      </c>
    </row>
    <row r="223" spans="2:65" s="12" customFormat="1" ht="16.5" customHeight="1">
      <c r="B223" s="183"/>
      <c r="C223" s="184"/>
      <c r="D223" s="184"/>
      <c r="E223" s="185" t="s">
        <v>5</v>
      </c>
      <c r="F223" s="277" t="s">
        <v>274</v>
      </c>
      <c r="G223" s="278"/>
      <c r="H223" s="278"/>
      <c r="I223" s="278"/>
      <c r="J223" s="184"/>
      <c r="K223" s="186">
        <v>9.9</v>
      </c>
      <c r="L223" s="184"/>
      <c r="M223" s="184"/>
      <c r="N223" s="184"/>
      <c r="O223" s="184"/>
      <c r="P223" s="184"/>
      <c r="Q223" s="184"/>
      <c r="R223" s="187"/>
      <c r="T223" s="188"/>
      <c r="U223" s="184"/>
      <c r="V223" s="184"/>
      <c r="W223" s="184"/>
      <c r="X223" s="184"/>
      <c r="Y223" s="184"/>
      <c r="Z223" s="184"/>
      <c r="AA223" s="189"/>
      <c r="AT223" s="190" t="s">
        <v>186</v>
      </c>
      <c r="AU223" s="190" t="s">
        <v>89</v>
      </c>
      <c r="AV223" s="12" t="s">
        <v>89</v>
      </c>
      <c r="AW223" s="12" t="s">
        <v>187</v>
      </c>
      <c r="AX223" s="12" t="s">
        <v>78</v>
      </c>
      <c r="AY223" s="190" t="s">
        <v>179</v>
      </c>
    </row>
    <row r="224" spans="2:65" s="12" customFormat="1" ht="16.5" customHeight="1">
      <c r="B224" s="183"/>
      <c r="C224" s="184"/>
      <c r="D224" s="184"/>
      <c r="E224" s="185" t="s">
        <v>5</v>
      </c>
      <c r="F224" s="277" t="s">
        <v>275</v>
      </c>
      <c r="G224" s="278"/>
      <c r="H224" s="278"/>
      <c r="I224" s="278"/>
      <c r="J224" s="184"/>
      <c r="K224" s="186">
        <v>68.2</v>
      </c>
      <c r="L224" s="184"/>
      <c r="M224" s="184"/>
      <c r="N224" s="184"/>
      <c r="O224" s="184"/>
      <c r="P224" s="184"/>
      <c r="Q224" s="184"/>
      <c r="R224" s="187"/>
      <c r="T224" s="188"/>
      <c r="U224" s="184"/>
      <c r="V224" s="184"/>
      <c r="W224" s="184"/>
      <c r="X224" s="184"/>
      <c r="Y224" s="184"/>
      <c r="Z224" s="184"/>
      <c r="AA224" s="189"/>
      <c r="AT224" s="190" t="s">
        <v>186</v>
      </c>
      <c r="AU224" s="190" t="s">
        <v>89</v>
      </c>
      <c r="AV224" s="12" t="s">
        <v>89</v>
      </c>
      <c r="AW224" s="12" t="s">
        <v>187</v>
      </c>
      <c r="AX224" s="12" t="s">
        <v>78</v>
      </c>
      <c r="AY224" s="190" t="s">
        <v>179</v>
      </c>
    </row>
    <row r="225" spans="2:65" s="12" customFormat="1" ht="16.5" customHeight="1">
      <c r="B225" s="183"/>
      <c r="C225" s="184"/>
      <c r="D225" s="184"/>
      <c r="E225" s="185" t="s">
        <v>5</v>
      </c>
      <c r="F225" s="277" t="s">
        <v>276</v>
      </c>
      <c r="G225" s="278"/>
      <c r="H225" s="278"/>
      <c r="I225" s="278"/>
      <c r="J225" s="184"/>
      <c r="K225" s="186">
        <v>7.7</v>
      </c>
      <c r="L225" s="184"/>
      <c r="M225" s="184"/>
      <c r="N225" s="184"/>
      <c r="O225" s="184"/>
      <c r="P225" s="184"/>
      <c r="Q225" s="184"/>
      <c r="R225" s="187"/>
      <c r="T225" s="188"/>
      <c r="U225" s="184"/>
      <c r="V225" s="184"/>
      <c r="W225" s="184"/>
      <c r="X225" s="184"/>
      <c r="Y225" s="184"/>
      <c r="Z225" s="184"/>
      <c r="AA225" s="189"/>
      <c r="AT225" s="190" t="s">
        <v>186</v>
      </c>
      <c r="AU225" s="190" t="s">
        <v>89</v>
      </c>
      <c r="AV225" s="12" t="s">
        <v>89</v>
      </c>
      <c r="AW225" s="12" t="s">
        <v>187</v>
      </c>
      <c r="AX225" s="12" t="s">
        <v>78</v>
      </c>
      <c r="AY225" s="190" t="s">
        <v>179</v>
      </c>
    </row>
    <row r="226" spans="2:65" s="12" customFormat="1" ht="16.5" customHeight="1">
      <c r="B226" s="183"/>
      <c r="C226" s="184"/>
      <c r="D226" s="184"/>
      <c r="E226" s="185" t="s">
        <v>5</v>
      </c>
      <c r="F226" s="277" t="s">
        <v>277</v>
      </c>
      <c r="G226" s="278"/>
      <c r="H226" s="278"/>
      <c r="I226" s="278"/>
      <c r="J226" s="184"/>
      <c r="K226" s="186">
        <v>145.19999999999999</v>
      </c>
      <c r="L226" s="184"/>
      <c r="M226" s="184"/>
      <c r="N226" s="184"/>
      <c r="O226" s="184"/>
      <c r="P226" s="184"/>
      <c r="Q226" s="184"/>
      <c r="R226" s="187"/>
      <c r="T226" s="188"/>
      <c r="U226" s="184"/>
      <c r="V226" s="184"/>
      <c r="W226" s="184"/>
      <c r="X226" s="184"/>
      <c r="Y226" s="184"/>
      <c r="Z226" s="184"/>
      <c r="AA226" s="189"/>
      <c r="AT226" s="190" t="s">
        <v>186</v>
      </c>
      <c r="AU226" s="190" t="s">
        <v>89</v>
      </c>
      <c r="AV226" s="12" t="s">
        <v>89</v>
      </c>
      <c r="AW226" s="12" t="s">
        <v>187</v>
      </c>
      <c r="AX226" s="12" t="s">
        <v>78</v>
      </c>
      <c r="AY226" s="190" t="s">
        <v>179</v>
      </c>
    </row>
    <row r="227" spans="2:65" s="13" customFormat="1" ht="16.5" customHeight="1">
      <c r="B227" s="191"/>
      <c r="C227" s="192"/>
      <c r="D227" s="192"/>
      <c r="E227" s="193" t="s">
        <v>5</v>
      </c>
      <c r="F227" s="261" t="s">
        <v>188</v>
      </c>
      <c r="G227" s="262"/>
      <c r="H227" s="262"/>
      <c r="I227" s="262"/>
      <c r="J227" s="192"/>
      <c r="K227" s="194">
        <v>349</v>
      </c>
      <c r="L227" s="192"/>
      <c r="M227" s="192"/>
      <c r="N227" s="192"/>
      <c r="O227" s="192"/>
      <c r="P227" s="192"/>
      <c r="Q227" s="192"/>
      <c r="R227" s="195"/>
      <c r="T227" s="196"/>
      <c r="U227" s="192"/>
      <c r="V227" s="192"/>
      <c r="W227" s="192"/>
      <c r="X227" s="192"/>
      <c r="Y227" s="192"/>
      <c r="Z227" s="192"/>
      <c r="AA227" s="197"/>
      <c r="AT227" s="198" t="s">
        <v>186</v>
      </c>
      <c r="AU227" s="198" t="s">
        <v>89</v>
      </c>
      <c r="AV227" s="13" t="s">
        <v>184</v>
      </c>
      <c r="AW227" s="13" t="s">
        <v>187</v>
      </c>
      <c r="AX227" s="13" t="s">
        <v>35</v>
      </c>
      <c r="AY227" s="198" t="s">
        <v>179</v>
      </c>
    </row>
    <row r="228" spans="2:65" s="1" customFormat="1" ht="25.5" customHeight="1">
      <c r="B228" s="140"/>
      <c r="C228" s="169" t="s">
        <v>278</v>
      </c>
      <c r="D228" s="169" t="s">
        <v>180</v>
      </c>
      <c r="E228" s="170" t="s">
        <v>279</v>
      </c>
      <c r="F228" s="264" t="s">
        <v>280</v>
      </c>
      <c r="G228" s="264"/>
      <c r="H228" s="264"/>
      <c r="I228" s="264"/>
      <c r="J228" s="171" t="s">
        <v>191</v>
      </c>
      <c r="K228" s="172">
        <v>6</v>
      </c>
      <c r="L228" s="265">
        <v>0</v>
      </c>
      <c r="M228" s="265"/>
      <c r="N228" s="266">
        <f>ROUND(L228*K228,2)</f>
        <v>0</v>
      </c>
      <c r="O228" s="266"/>
      <c r="P228" s="266"/>
      <c r="Q228" s="266"/>
      <c r="R228" s="143"/>
      <c r="T228" s="173" t="s">
        <v>5</v>
      </c>
      <c r="U228" s="47" t="s">
        <v>43</v>
      </c>
      <c r="V228" s="39"/>
      <c r="W228" s="174">
        <f>V228*K228</f>
        <v>0</v>
      </c>
      <c r="X228" s="174">
        <v>0</v>
      </c>
      <c r="Y228" s="174">
        <f>X228*K228</f>
        <v>0</v>
      </c>
      <c r="Z228" s="174">
        <v>0</v>
      </c>
      <c r="AA228" s="175">
        <f>Z228*K228</f>
        <v>0</v>
      </c>
      <c r="AR228" s="22" t="s">
        <v>184</v>
      </c>
      <c r="AT228" s="22" t="s">
        <v>180</v>
      </c>
      <c r="AU228" s="22" t="s">
        <v>89</v>
      </c>
      <c r="AY228" s="22" t="s">
        <v>179</v>
      </c>
      <c r="BE228" s="117">
        <f>IF(U228="základní",N228,0)</f>
        <v>0</v>
      </c>
      <c r="BF228" s="117">
        <f>IF(U228="snížená",N228,0)</f>
        <v>0</v>
      </c>
      <c r="BG228" s="117">
        <f>IF(U228="zákl. přenesená",N228,0)</f>
        <v>0</v>
      </c>
      <c r="BH228" s="117">
        <f>IF(U228="sníž. přenesená",N228,0)</f>
        <v>0</v>
      </c>
      <c r="BI228" s="117">
        <f>IF(U228="nulová",N228,0)</f>
        <v>0</v>
      </c>
      <c r="BJ228" s="22" t="s">
        <v>35</v>
      </c>
      <c r="BK228" s="117">
        <f>ROUND(L228*K228,2)</f>
        <v>0</v>
      </c>
      <c r="BL228" s="22" t="s">
        <v>184</v>
      </c>
      <c r="BM228" s="22" t="s">
        <v>281</v>
      </c>
    </row>
    <row r="229" spans="2:65" s="11" customFormat="1" ht="25.5" customHeight="1">
      <c r="B229" s="176"/>
      <c r="C229" s="177"/>
      <c r="D229" s="177"/>
      <c r="E229" s="178" t="s">
        <v>5</v>
      </c>
      <c r="F229" s="303" t="s">
        <v>244</v>
      </c>
      <c r="G229" s="304"/>
      <c r="H229" s="304"/>
      <c r="I229" s="304"/>
      <c r="J229" s="177"/>
      <c r="K229" s="178" t="s">
        <v>5</v>
      </c>
      <c r="L229" s="177"/>
      <c r="M229" s="177"/>
      <c r="N229" s="177"/>
      <c r="O229" s="177"/>
      <c r="P229" s="177"/>
      <c r="Q229" s="177"/>
      <c r="R229" s="179"/>
      <c r="T229" s="180"/>
      <c r="U229" s="177"/>
      <c r="V229" s="177"/>
      <c r="W229" s="177"/>
      <c r="X229" s="177"/>
      <c r="Y229" s="177"/>
      <c r="Z229" s="177"/>
      <c r="AA229" s="181"/>
      <c r="AT229" s="182" t="s">
        <v>186</v>
      </c>
      <c r="AU229" s="182" t="s">
        <v>89</v>
      </c>
      <c r="AV229" s="11" t="s">
        <v>35</v>
      </c>
      <c r="AW229" s="11" t="s">
        <v>187</v>
      </c>
      <c r="AX229" s="11" t="s">
        <v>78</v>
      </c>
      <c r="AY229" s="182" t="s">
        <v>179</v>
      </c>
    </row>
    <row r="230" spans="2:65" s="12" customFormat="1" ht="16.5" customHeight="1">
      <c r="B230" s="183"/>
      <c r="C230" s="184"/>
      <c r="D230" s="184"/>
      <c r="E230" s="185" t="s">
        <v>5</v>
      </c>
      <c r="F230" s="277" t="s">
        <v>282</v>
      </c>
      <c r="G230" s="278"/>
      <c r="H230" s="278"/>
      <c r="I230" s="278"/>
      <c r="J230" s="184"/>
      <c r="K230" s="186">
        <v>6</v>
      </c>
      <c r="L230" s="184"/>
      <c r="M230" s="184"/>
      <c r="N230" s="184"/>
      <c r="O230" s="184"/>
      <c r="P230" s="184"/>
      <c r="Q230" s="184"/>
      <c r="R230" s="187"/>
      <c r="T230" s="188"/>
      <c r="U230" s="184"/>
      <c r="V230" s="184"/>
      <c r="W230" s="184"/>
      <c r="X230" s="184"/>
      <c r="Y230" s="184"/>
      <c r="Z230" s="184"/>
      <c r="AA230" s="189"/>
      <c r="AT230" s="190" t="s">
        <v>186</v>
      </c>
      <c r="AU230" s="190" t="s">
        <v>89</v>
      </c>
      <c r="AV230" s="12" t="s">
        <v>89</v>
      </c>
      <c r="AW230" s="12" t="s">
        <v>187</v>
      </c>
      <c r="AX230" s="12" t="s">
        <v>78</v>
      </c>
      <c r="AY230" s="190" t="s">
        <v>179</v>
      </c>
    </row>
    <row r="231" spans="2:65" s="13" customFormat="1" ht="16.5" customHeight="1">
      <c r="B231" s="191"/>
      <c r="C231" s="192"/>
      <c r="D231" s="192"/>
      <c r="E231" s="193" t="s">
        <v>5</v>
      </c>
      <c r="F231" s="261" t="s">
        <v>188</v>
      </c>
      <c r="G231" s="262"/>
      <c r="H231" s="262"/>
      <c r="I231" s="262"/>
      <c r="J231" s="192"/>
      <c r="K231" s="194">
        <v>6</v>
      </c>
      <c r="L231" s="192"/>
      <c r="M231" s="192"/>
      <c r="N231" s="192"/>
      <c r="O231" s="192"/>
      <c r="P231" s="192"/>
      <c r="Q231" s="192"/>
      <c r="R231" s="195"/>
      <c r="T231" s="196"/>
      <c r="U231" s="192"/>
      <c r="V231" s="192"/>
      <c r="W231" s="192"/>
      <c r="X231" s="192"/>
      <c r="Y231" s="192"/>
      <c r="Z231" s="192"/>
      <c r="AA231" s="197"/>
      <c r="AT231" s="198" t="s">
        <v>186</v>
      </c>
      <c r="AU231" s="198" t="s">
        <v>89</v>
      </c>
      <c r="AV231" s="13" t="s">
        <v>184</v>
      </c>
      <c r="AW231" s="13" t="s">
        <v>187</v>
      </c>
      <c r="AX231" s="13" t="s">
        <v>35</v>
      </c>
      <c r="AY231" s="198" t="s">
        <v>179</v>
      </c>
    </row>
    <row r="232" spans="2:65" s="1" customFormat="1" ht="16.5" customHeight="1">
      <c r="B232" s="140"/>
      <c r="C232" s="169" t="s">
        <v>230</v>
      </c>
      <c r="D232" s="169" t="s">
        <v>180</v>
      </c>
      <c r="E232" s="170" t="s">
        <v>283</v>
      </c>
      <c r="F232" s="264" t="s">
        <v>284</v>
      </c>
      <c r="G232" s="264"/>
      <c r="H232" s="264"/>
      <c r="I232" s="264"/>
      <c r="J232" s="171" t="s">
        <v>285</v>
      </c>
      <c r="K232" s="172">
        <v>75</v>
      </c>
      <c r="L232" s="265">
        <v>0</v>
      </c>
      <c r="M232" s="265"/>
      <c r="N232" s="266">
        <f>ROUND(L232*K232,2)</f>
        <v>0</v>
      </c>
      <c r="O232" s="266"/>
      <c r="P232" s="266"/>
      <c r="Q232" s="266"/>
      <c r="R232" s="143"/>
      <c r="T232" s="173" t="s">
        <v>5</v>
      </c>
      <c r="U232" s="47" t="s">
        <v>43</v>
      </c>
      <c r="V232" s="39"/>
      <c r="W232" s="174">
        <f>V232*K232</f>
        <v>0</v>
      </c>
      <c r="X232" s="174">
        <v>0</v>
      </c>
      <c r="Y232" s="174">
        <f>X232*K232</f>
        <v>0</v>
      </c>
      <c r="Z232" s="174">
        <v>0</v>
      </c>
      <c r="AA232" s="175">
        <f>Z232*K232</f>
        <v>0</v>
      </c>
      <c r="AR232" s="22" t="s">
        <v>184</v>
      </c>
      <c r="AT232" s="22" t="s">
        <v>180</v>
      </c>
      <c r="AU232" s="22" t="s">
        <v>89</v>
      </c>
      <c r="AY232" s="22" t="s">
        <v>179</v>
      </c>
      <c r="BE232" s="117">
        <f>IF(U232="základní",N232,0)</f>
        <v>0</v>
      </c>
      <c r="BF232" s="117">
        <f>IF(U232="snížená",N232,0)</f>
        <v>0</v>
      </c>
      <c r="BG232" s="117">
        <f>IF(U232="zákl. přenesená",N232,0)</f>
        <v>0</v>
      </c>
      <c r="BH232" s="117">
        <f>IF(U232="sníž. přenesená",N232,0)</f>
        <v>0</v>
      </c>
      <c r="BI232" s="117">
        <f>IF(U232="nulová",N232,0)</f>
        <v>0</v>
      </c>
      <c r="BJ232" s="22" t="s">
        <v>35</v>
      </c>
      <c r="BK232" s="117">
        <f>ROUND(L232*K232,2)</f>
        <v>0</v>
      </c>
      <c r="BL232" s="22" t="s">
        <v>184</v>
      </c>
      <c r="BM232" s="22" t="s">
        <v>286</v>
      </c>
    </row>
    <row r="233" spans="2:65" s="11" customFormat="1" ht="16.5" customHeight="1">
      <c r="B233" s="176"/>
      <c r="C233" s="177"/>
      <c r="D233" s="177"/>
      <c r="E233" s="178" t="s">
        <v>5</v>
      </c>
      <c r="F233" s="303" t="s">
        <v>185</v>
      </c>
      <c r="G233" s="304"/>
      <c r="H233" s="304"/>
      <c r="I233" s="304"/>
      <c r="J233" s="177"/>
      <c r="K233" s="178" t="s">
        <v>5</v>
      </c>
      <c r="L233" s="177"/>
      <c r="M233" s="177"/>
      <c r="N233" s="177"/>
      <c r="O233" s="177"/>
      <c r="P233" s="177"/>
      <c r="Q233" s="177"/>
      <c r="R233" s="179"/>
      <c r="T233" s="180"/>
      <c r="U233" s="177"/>
      <c r="V233" s="177"/>
      <c r="W233" s="177"/>
      <c r="X233" s="177"/>
      <c r="Y233" s="177"/>
      <c r="Z233" s="177"/>
      <c r="AA233" s="181"/>
      <c r="AT233" s="182" t="s">
        <v>186</v>
      </c>
      <c r="AU233" s="182" t="s">
        <v>89</v>
      </c>
      <c r="AV233" s="11" t="s">
        <v>35</v>
      </c>
      <c r="AW233" s="11" t="s">
        <v>187</v>
      </c>
      <c r="AX233" s="11" t="s">
        <v>78</v>
      </c>
      <c r="AY233" s="182" t="s">
        <v>179</v>
      </c>
    </row>
    <row r="234" spans="2:65" s="12" customFormat="1" ht="16.5" customHeight="1">
      <c r="B234" s="183"/>
      <c r="C234" s="184"/>
      <c r="D234" s="184"/>
      <c r="E234" s="185" t="s">
        <v>5</v>
      </c>
      <c r="F234" s="277" t="s">
        <v>287</v>
      </c>
      <c r="G234" s="278"/>
      <c r="H234" s="278"/>
      <c r="I234" s="278"/>
      <c r="J234" s="184"/>
      <c r="K234" s="186">
        <v>5</v>
      </c>
      <c r="L234" s="184"/>
      <c r="M234" s="184"/>
      <c r="N234" s="184"/>
      <c r="O234" s="184"/>
      <c r="P234" s="184"/>
      <c r="Q234" s="184"/>
      <c r="R234" s="187"/>
      <c r="T234" s="188"/>
      <c r="U234" s="184"/>
      <c r="V234" s="184"/>
      <c r="W234" s="184"/>
      <c r="X234" s="184"/>
      <c r="Y234" s="184"/>
      <c r="Z234" s="184"/>
      <c r="AA234" s="189"/>
      <c r="AT234" s="190" t="s">
        <v>186</v>
      </c>
      <c r="AU234" s="190" t="s">
        <v>89</v>
      </c>
      <c r="AV234" s="12" t="s">
        <v>89</v>
      </c>
      <c r="AW234" s="12" t="s">
        <v>187</v>
      </c>
      <c r="AX234" s="12" t="s">
        <v>78</v>
      </c>
      <c r="AY234" s="190" t="s">
        <v>179</v>
      </c>
    </row>
    <row r="235" spans="2:65" s="12" customFormat="1" ht="16.5" customHeight="1">
      <c r="B235" s="183"/>
      <c r="C235" s="184"/>
      <c r="D235" s="184"/>
      <c r="E235" s="185" t="s">
        <v>5</v>
      </c>
      <c r="F235" s="277" t="s">
        <v>288</v>
      </c>
      <c r="G235" s="278"/>
      <c r="H235" s="278"/>
      <c r="I235" s="278"/>
      <c r="J235" s="184"/>
      <c r="K235" s="186">
        <v>27</v>
      </c>
      <c r="L235" s="184"/>
      <c r="M235" s="184"/>
      <c r="N235" s="184"/>
      <c r="O235" s="184"/>
      <c r="P235" s="184"/>
      <c r="Q235" s="184"/>
      <c r="R235" s="187"/>
      <c r="T235" s="188"/>
      <c r="U235" s="184"/>
      <c r="V235" s="184"/>
      <c r="W235" s="184"/>
      <c r="X235" s="184"/>
      <c r="Y235" s="184"/>
      <c r="Z235" s="184"/>
      <c r="AA235" s="189"/>
      <c r="AT235" s="190" t="s">
        <v>186</v>
      </c>
      <c r="AU235" s="190" t="s">
        <v>89</v>
      </c>
      <c r="AV235" s="12" t="s">
        <v>89</v>
      </c>
      <c r="AW235" s="12" t="s">
        <v>187</v>
      </c>
      <c r="AX235" s="12" t="s">
        <v>78</v>
      </c>
      <c r="AY235" s="190" t="s">
        <v>179</v>
      </c>
    </row>
    <row r="236" spans="2:65" s="12" customFormat="1" ht="16.5" customHeight="1">
      <c r="B236" s="183"/>
      <c r="C236" s="184"/>
      <c r="D236" s="184"/>
      <c r="E236" s="185" t="s">
        <v>5</v>
      </c>
      <c r="F236" s="277" t="s">
        <v>289</v>
      </c>
      <c r="G236" s="278"/>
      <c r="H236" s="278"/>
      <c r="I236" s="278"/>
      <c r="J236" s="184"/>
      <c r="K236" s="186">
        <v>12</v>
      </c>
      <c r="L236" s="184"/>
      <c r="M236" s="184"/>
      <c r="N236" s="184"/>
      <c r="O236" s="184"/>
      <c r="P236" s="184"/>
      <c r="Q236" s="184"/>
      <c r="R236" s="187"/>
      <c r="T236" s="188"/>
      <c r="U236" s="184"/>
      <c r="V236" s="184"/>
      <c r="W236" s="184"/>
      <c r="X236" s="184"/>
      <c r="Y236" s="184"/>
      <c r="Z236" s="184"/>
      <c r="AA236" s="189"/>
      <c r="AT236" s="190" t="s">
        <v>186</v>
      </c>
      <c r="AU236" s="190" t="s">
        <v>89</v>
      </c>
      <c r="AV236" s="12" t="s">
        <v>89</v>
      </c>
      <c r="AW236" s="12" t="s">
        <v>187</v>
      </c>
      <c r="AX236" s="12" t="s">
        <v>78</v>
      </c>
      <c r="AY236" s="190" t="s">
        <v>179</v>
      </c>
    </row>
    <row r="237" spans="2:65" s="12" customFormat="1" ht="16.5" customHeight="1">
      <c r="B237" s="183"/>
      <c r="C237" s="184"/>
      <c r="D237" s="184"/>
      <c r="E237" s="185" t="s">
        <v>5</v>
      </c>
      <c r="F237" s="277" t="s">
        <v>290</v>
      </c>
      <c r="G237" s="278"/>
      <c r="H237" s="278"/>
      <c r="I237" s="278"/>
      <c r="J237" s="184"/>
      <c r="K237" s="186">
        <v>19</v>
      </c>
      <c r="L237" s="184"/>
      <c r="M237" s="184"/>
      <c r="N237" s="184"/>
      <c r="O237" s="184"/>
      <c r="P237" s="184"/>
      <c r="Q237" s="184"/>
      <c r="R237" s="187"/>
      <c r="T237" s="188"/>
      <c r="U237" s="184"/>
      <c r="V237" s="184"/>
      <c r="W237" s="184"/>
      <c r="X237" s="184"/>
      <c r="Y237" s="184"/>
      <c r="Z237" s="184"/>
      <c r="AA237" s="189"/>
      <c r="AT237" s="190" t="s">
        <v>186</v>
      </c>
      <c r="AU237" s="190" t="s">
        <v>89</v>
      </c>
      <c r="AV237" s="12" t="s">
        <v>89</v>
      </c>
      <c r="AW237" s="12" t="s">
        <v>187</v>
      </c>
      <c r="AX237" s="12" t="s">
        <v>78</v>
      </c>
      <c r="AY237" s="190" t="s">
        <v>179</v>
      </c>
    </row>
    <row r="238" spans="2:65" s="12" customFormat="1" ht="16.5" customHeight="1">
      <c r="B238" s="183"/>
      <c r="C238" s="184"/>
      <c r="D238" s="184"/>
      <c r="E238" s="185" t="s">
        <v>5</v>
      </c>
      <c r="F238" s="277" t="s">
        <v>291</v>
      </c>
      <c r="G238" s="278"/>
      <c r="H238" s="278"/>
      <c r="I238" s="278"/>
      <c r="J238" s="184"/>
      <c r="K238" s="186">
        <v>2</v>
      </c>
      <c r="L238" s="184"/>
      <c r="M238" s="184"/>
      <c r="N238" s="184"/>
      <c r="O238" s="184"/>
      <c r="P238" s="184"/>
      <c r="Q238" s="184"/>
      <c r="R238" s="187"/>
      <c r="T238" s="188"/>
      <c r="U238" s="184"/>
      <c r="V238" s="184"/>
      <c r="W238" s="184"/>
      <c r="X238" s="184"/>
      <c r="Y238" s="184"/>
      <c r="Z238" s="184"/>
      <c r="AA238" s="189"/>
      <c r="AT238" s="190" t="s">
        <v>186</v>
      </c>
      <c r="AU238" s="190" t="s">
        <v>89</v>
      </c>
      <c r="AV238" s="12" t="s">
        <v>89</v>
      </c>
      <c r="AW238" s="12" t="s">
        <v>187</v>
      </c>
      <c r="AX238" s="12" t="s">
        <v>78</v>
      </c>
      <c r="AY238" s="190" t="s">
        <v>179</v>
      </c>
    </row>
    <row r="239" spans="2:65" s="12" customFormat="1" ht="16.5" customHeight="1">
      <c r="B239" s="183"/>
      <c r="C239" s="184"/>
      <c r="D239" s="184"/>
      <c r="E239" s="185" t="s">
        <v>5</v>
      </c>
      <c r="F239" s="277" t="s">
        <v>292</v>
      </c>
      <c r="G239" s="278"/>
      <c r="H239" s="278"/>
      <c r="I239" s="278"/>
      <c r="J239" s="184"/>
      <c r="K239" s="186">
        <v>10</v>
      </c>
      <c r="L239" s="184"/>
      <c r="M239" s="184"/>
      <c r="N239" s="184"/>
      <c r="O239" s="184"/>
      <c r="P239" s="184"/>
      <c r="Q239" s="184"/>
      <c r="R239" s="187"/>
      <c r="T239" s="188"/>
      <c r="U239" s="184"/>
      <c r="V239" s="184"/>
      <c r="W239" s="184"/>
      <c r="X239" s="184"/>
      <c r="Y239" s="184"/>
      <c r="Z239" s="184"/>
      <c r="AA239" s="189"/>
      <c r="AT239" s="190" t="s">
        <v>186</v>
      </c>
      <c r="AU239" s="190" t="s">
        <v>89</v>
      </c>
      <c r="AV239" s="12" t="s">
        <v>89</v>
      </c>
      <c r="AW239" s="12" t="s">
        <v>187</v>
      </c>
      <c r="AX239" s="12" t="s">
        <v>78</v>
      </c>
      <c r="AY239" s="190" t="s">
        <v>179</v>
      </c>
    </row>
    <row r="240" spans="2:65" s="13" customFormat="1" ht="16.5" customHeight="1">
      <c r="B240" s="191"/>
      <c r="C240" s="192"/>
      <c r="D240" s="192"/>
      <c r="E240" s="193" t="s">
        <v>5</v>
      </c>
      <c r="F240" s="261" t="s">
        <v>188</v>
      </c>
      <c r="G240" s="262"/>
      <c r="H240" s="262"/>
      <c r="I240" s="262"/>
      <c r="J240" s="192"/>
      <c r="K240" s="194">
        <v>75</v>
      </c>
      <c r="L240" s="192"/>
      <c r="M240" s="192"/>
      <c r="N240" s="192"/>
      <c r="O240" s="192"/>
      <c r="P240" s="192"/>
      <c r="Q240" s="192"/>
      <c r="R240" s="195"/>
      <c r="T240" s="196"/>
      <c r="U240" s="192"/>
      <c r="V240" s="192"/>
      <c r="W240" s="192"/>
      <c r="X240" s="192"/>
      <c r="Y240" s="192"/>
      <c r="Z240" s="192"/>
      <c r="AA240" s="197"/>
      <c r="AT240" s="198" t="s">
        <v>186</v>
      </c>
      <c r="AU240" s="198" t="s">
        <v>89</v>
      </c>
      <c r="AV240" s="13" t="s">
        <v>184</v>
      </c>
      <c r="AW240" s="13" t="s">
        <v>187</v>
      </c>
      <c r="AX240" s="13" t="s">
        <v>35</v>
      </c>
      <c r="AY240" s="198" t="s">
        <v>179</v>
      </c>
    </row>
    <row r="241" spans="2:65" s="1" customFormat="1" ht="25.5" customHeight="1">
      <c r="B241" s="140"/>
      <c r="C241" s="169" t="s">
        <v>293</v>
      </c>
      <c r="D241" s="169" t="s">
        <v>180</v>
      </c>
      <c r="E241" s="170" t="s">
        <v>294</v>
      </c>
      <c r="F241" s="264" t="s">
        <v>295</v>
      </c>
      <c r="G241" s="264"/>
      <c r="H241" s="264"/>
      <c r="I241" s="264"/>
      <c r="J241" s="171" t="s">
        <v>296</v>
      </c>
      <c r="K241" s="172">
        <v>171.39</v>
      </c>
      <c r="L241" s="265">
        <v>0</v>
      </c>
      <c r="M241" s="265"/>
      <c r="N241" s="266">
        <f>ROUND(L241*K241,2)</f>
        <v>0</v>
      </c>
      <c r="O241" s="266"/>
      <c r="P241" s="266"/>
      <c r="Q241" s="266"/>
      <c r="R241" s="143"/>
      <c r="T241" s="173" t="s">
        <v>5</v>
      </c>
      <c r="U241" s="47" t="s">
        <v>43</v>
      </c>
      <c r="V241" s="39"/>
      <c r="W241" s="174">
        <f>V241*K241</f>
        <v>0</v>
      </c>
      <c r="X241" s="174">
        <v>0</v>
      </c>
      <c r="Y241" s="174">
        <f>X241*K241</f>
        <v>0</v>
      </c>
      <c r="Z241" s="174">
        <v>0</v>
      </c>
      <c r="AA241" s="175">
        <f>Z241*K241</f>
        <v>0</v>
      </c>
      <c r="AR241" s="22" t="s">
        <v>184</v>
      </c>
      <c r="AT241" s="22" t="s">
        <v>180</v>
      </c>
      <c r="AU241" s="22" t="s">
        <v>89</v>
      </c>
      <c r="AY241" s="22" t="s">
        <v>179</v>
      </c>
      <c r="BE241" s="117">
        <f>IF(U241="základní",N241,0)</f>
        <v>0</v>
      </c>
      <c r="BF241" s="117">
        <f>IF(U241="snížená",N241,0)</f>
        <v>0</v>
      </c>
      <c r="BG241" s="117">
        <f>IF(U241="zákl. přenesená",N241,0)</f>
        <v>0</v>
      </c>
      <c r="BH241" s="117">
        <f>IF(U241="sníž. přenesená",N241,0)</f>
        <v>0</v>
      </c>
      <c r="BI241" s="117">
        <f>IF(U241="nulová",N241,0)</f>
        <v>0</v>
      </c>
      <c r="BJ241" s="22" t="s">
        <v>35</v>
      </c>
      <c r="BK241" s="117">
        <f>ROUND(L241*K241,2)</f>
        <v>0</v>
      </c>
      <c r="BL241" s="22" t="s">
        <v>184</v>
      </c>
      <c r="BM241" s="22" t="s">
        <v>297</v>
      </c>
    </row>
    <row r="242" spans="2:65" s="11" customFormat="1" ht="16.5" customHeight="1">
      <c r="B242" s="176"/>
      <c r="C242" s="177"/>
      <c r="D242" s="177"/>
      <c r="E242" s="178" t="s">
        <v>5</v>
      </c>
      <c r="F242" s="303" t="s">
        <v>298</v>
      </c>
      <c r="G242" s="304"/>
      <c r="H242" s="304"/>
      <c r="I242" s="304"/>
      <c r="J242" s="177"/>
      <c r="K242" s="178" t="s">
        <v>5</v>
      </c>
      <c r="L242" s="177"/>
      <c r="M242" s="177"/>
      <c r="N242" s="177"/>
      <c r="O242" s="177"/>
      <c r="P242" s="177"/>
      <c r="Q242" s="177"/>
      <c r="R242" s="179"/>
      <c r="T242" s="180"/>
      <c r="U242" s="177"/>
      <c r="V242" s="177"/>
      <c r="W242" s="177"/>
      <c r="X242" s="177"/>
      <c r="Y242" s="177"/>
      <c r="Z242" s="177"/>
      <c r="AA242" s="181"/>
      <c r="AT242" s="182" t="s">
        <v>186</v>
      </c>
      <c r="AU242" s="182" t="s">
        <v>89</v>
      </c>
      <c r="AV242" s="11" t="s">
        <v>35</v>
      </c>
      <c r="AW242" s="11" t="s">
        <v>187</v>
      </c>
      <c r="AX242" s="11" t="s">
        <v>78</v>
      </c>
      <c r="AY242" s="182" t="s">
        <v>179</v>
      </c>
    </row>
    <row r="243" spans="2:65" s="12" customFormat="1" ht="16.5" customHeight="1">
      <c r="B243" s="183"/>
      <c r="C243" s="184"/>
      <c r="D243" s="184"/>
      <c r="E243" s="185" t="s">
        <v>5</v>
      </c>
      <c r="F243" s="277" t="s">
        <v>299</v>
      </c>
      <c r="G243" s="278"/>
      <c r="H243" s="278"/>
      <c r="I243" s="278"/>
      <c r="J243" s="184"/>
      <c r="K243" s="186">
        <v>10.23</v>
      </c>
      <c r="L243" s="184"/>
      <c r="M243" s="184"/>
      <c r="N243" s="184"/>
      <c r="O243" s="184"/>
      <c r="P243" s="184"/>
      <c r="Q243" s="184"/>
      <c r="R243" s="187"/>
      <c r="T243" s="188"/>
      <c r="U243" s="184"/>
      <c r="V243" s="184"/>
      <c r="W243" s="184"/>
      <c r="X243" s="184"/>
      <c r="Y243" s="184"/>
      <c r="Z243" s="184"/>
      <c r="AA243" s="189"/>
      <c r="AT243" s="190" t="s">
        <v>186</v>
      </c>
      <c r="AU243" s="190" t="s">
        <v>89</v>
      </c>
      <c r="AV243" s="12" t="s">
        <v>89</v>
      </c>
      <c r="AW243" s="12" t="s">
        <v>187</v>
      </c>
      <c r="AX243" s="12" t="s">
        <v>78</v>
      </c>
      <c r="AY243" s="190" t="s">
        <v>179</v>
      </c>
    </row>
    <row r="244" spans="2:65" s="12" customFormat="1" ht="16.5" customHeight="1">
      <c r="B244" s="183"/>
      <c r="C244" s="184"/>
      <c r="D244" s="184"/>
      <c r="E244" s="185" t="s">
        <v>5</v>
      </c>
      <c r="F244" s="277" t="s">
        <v>300</v>
      </c>
      <c r="G244" s="278"/>
      <c r="H244" s="278"/>
      <c r="I244" s="278"/>
      <c r="J244" s="184"/>
      <c r="K244" s="186">
        <v>36.270000000000003</v>
      </c>
      <c r="L244" s="184"/>
      <c r="M244" s="184"/>
      <c r="N244" s="184"/>
      <c r="O244" s="184"/>
      <c r="P244" s="184"/>
      <c r="Q244" s="184"/>
      <c r="R244" s="187"/>
      <c r="T244" s="188"/>
      <c r="U244" s="184"/>
      <c r="V244" s="184"/>
      <c r="W244" s="184"/>
      <c r="X244" s="184"/>
      <c r="Y244" s="184"/>
      <c r="Z244" s="184"/>
      <c r="AA244" s="189"/>
      <c r="AT244" s="190" t="s">
        <v>186</v>
      </c>
      <c r="AU244" s="190" t="s">
        <v>89</v>
      </c>
      <c r="AV244" s="12" t="s">
        <v>89</v>
      </c>
      <c r="AW244" s="12" t="s">
        <v>187</v>
      </c>
      <c r="AX244" s="12" t="s">
        <v>78</v>
      </c>
      <c r="AY244" s="190" t="s">
        <v>179</v>
      </c>
    </row>
    <row r="245" spans="2:65" s="12" customFormat="1" ht="16.5" customHeight="1">
      <c r="B245" s="183"/>
      <c r="C245" s="184"/>
      <c r="D245" s="184"/>
      <c r="E245" s="185" t="s">
        <v>5</v>
      </c>
      <c r="F245" s="277" t="s">
        <v>301</v>
      </c>
      <c r="G245" s="278"/>
      <c r="H245" s="278"/>
      <c r="I245" s="278"/>
      <c r="J245" s="184"/>
      <c r="K245" s="186">
        <v>2.08</v>
      </c>
      <c r="L245" s="184"/>
      <c r="M245" s="184"/>
      <c r="N245" s="184"/>
      <c r="O245" s="184"/>
      <c r="P245" s="184"/>
      <c r="Q245" s="184"/>
      <c r="R245" s="187"/>
      <c r="T245" s="188"/>
      <c r="U245" s="184"/>
      <c r="V245" s="184"/>
      <c r="W245" s="184"/>
      <c r="X245" s="184"/>
      <c r="Y245" s="184"/>
      <c r="Z245" s="184"/>
      <c r="AA245" s="189"/>
      <c r="AT245" s="190" t="s">
        <v>186</v>
      </c>
      <c r="AU245" s="190" t="s">
        <v>89</v>
      </c>
      <c r="AV245" s="12" t="s">
        <v>89</v>
      </c>
      <c r="AW245" s="12" t="s">
        <v>187</v>
      </c>
      <c r="AX245" s="12" t="s">
        <v>78</v>
      </c>
      <c r="AY245" s="190" t="s">
        <v>179</v>
      </c>
    </row>
    <row r="246" spans="2:65" s="12" customFormat="1" ht="16.5" customHeight="1">
      <c r="B246" s="183"/>
      <c r="C246" s="184"/>
      <c r="D246" s="184"/>
      <c r="E246" s="185" t="s">
        <v>5</v>
      </c>
      <c r="F246" s="277" t="s">
        <v>302</v>
      </c>
      <c r="G246" s="278"/>
      <c r="H246" s="278"/>
      <c r="I246" s="278"/>
      <c r="J246" s="184"/>
      <c r="K246" s="186">
        <v>41.54</v>
      </c>
      <c r="L246" s="184"/>
      <c r="M246" s="184"/>
      <c r="N246" s="184"/>
      <c r="O246" s="184"/>
      <c r="P246" s="184"/>
      <c r="Q246" s="184"/>
      <c r="R246" s="187"/>
      <c r="T246" s="188"/>
      <c r="U246" s="184"/>
      <c r="V246" s="184"/>
      <c r="W246" s="184"/>
      <c r="X246" s="184"/>
      <c r="Y246" s="184"/>
      <c r="Z246" s="184"/>
      <c r="AA246" s="189"/>
      <c r="AT246" s="190" t="s">
        <v>186</v>
      </c>
      <c r="AU246" s="190" t="s">
        <v>89</v>
      </c>
      <c r="AV246" s="12" t="s">
        <v>89</v>
      </c>
      <c r="AW246" s="12" t="s">
        <v>187</v>
      </c>
      <c r="AX246" s="12" t="s">
        <v>78</v>
      </c>
      <c r="AY246" s="190" t="s">
        <v>179</v>
      </c>
    </row>
    <row r="247" spans="2:65" s="12" customFormat="1" ht="16.5" customHeight="1">
      <c r="B247" s="183"/>
      <c r="C247" s="184"/>
      <c r="D247" s="184"/>
      <c r="E247" s="185" t="s">
        <v>5</v>
      </c>
      <c r="F247" s="277" t="s">
        <v>303</v>
      </c>
      <c r="G247" s="278"/>
      <c r="H247" s="278"/>
      <c r="I247" s="278"/>
      <c r="J247" s="184"/>
      <c r="K247" s="186">
        <v>1.89</v>
      </c>
      <c r="L247" s="184"/>
      <c r="M247" s="184"/>
      <c r="N247" s="184"/>
      <c r="O247" s="184"/>
      <c r="P247" s="184"/>
      <c r="Q247" s="184"/>
      <c r="R247" s="187"/>
      <c r="T247" s="188"/>
      <c r="U247" s="184"/>
      <c r="V247" s="184"/>
      <c r="W247" s="184"/>
      <c r="X247" s="184"/>
      <c r="Y247" s="184"/>
      <c r="Z247" s="184"/>
      <c r="AA247" s="189"/>
      <c r="AT247" s="190" t="s">
        <v>186</v>
      </c>
      <c r="AU247" s="190" t="s">
        <v>89</v>
      </c>
      <c r="AV247" s="12" t="s">
        <v>89</v>
      </c>
      <c r="AW247" s="12" t="s">
        <v>187</v>
      </c>
      <c r="AX247" s="12" t="s">
        <v>78</v>
      </c>
      <c r="AY247" s="190" t="s">
        <v>179</v>
      </c>
    </row>
    <row r="248" spans="2:65" s="12" customFormat="1" ht="16.5" customHeight="1">
      <c r="B248" s="183"/>
      <c r="C248" s="184"/>
      <c r="D248" s="184"/>
      <c r="E248" s="185" t="s">
        <v>5</v>
      </c>
      <c r="F248" s="277" t="s">
        <v>304</v>
      </c>
      <c r="G248" s="278"/>
      <c r="H248" s="278"/>
      <c r="I248" s="278"/>
      <c r="J248" s="184"/>
      <c r="K248" s="186">
        <v>26.66</v>
      </c>
      <c r="L248" s="184"/>
      <c r="M248" s="184"/>
      <c r="N248" s="184"/>
      <c r="O248" s="184"/>
      <c r="P248" s="184"/>
      <c r="Q248" s="184"/>
      <c r="R248" s="187"/>
      <c r="T248" s="188"/>
      <c r="U248" s="184"/>
      <c r="V248" s="184"/>
      <c r="W248" s="184"/>
      <c r="X248" s="184"/>
      <c r="Y248" s="184"/>
      <c r="Z248" s="184"/>
      <c r="AA248" s="189"/>
      <c r="AT248" s="190" t="s">
        <v>186</v>
      </c>
      <c r="AU248" s="190" t="s">
        <v>89</v>
      </c>
      <c r="AV248" s="12" t="s">
        <v>89</v>
      </c>
      <c r="AW248" s="12" t="s">
        <v>187</v>
      </c>
      <c r="AX248" s="12" t="s">
        <v>78</v>
      </c>
      <c r="AY248" s="190" t="s">
        <v>179</v>
      </c>
    </row>
    <row r="249" spans="2:65" s="12" customFormat="1" ht="16.5" customHeight="1">
      <c r="B249" s="183"/>
      <c r="C249" s="184"/>
      <c r="D249" s="184"/>
      <c r="E249" s="185" t="s">
        <v>5</v>
      </c>
      <c r="F249" s="277" t="s">
        <v>305</v>
      </c>
      <c r="G249" s="278"/>
      <c r="H249" s="278"/>
      <c r="I249" s="278"/>
      <c r="J249" s="184"/>
      <c r="K249" s="186">
        <v>1.24</v>
      </c>
      <c r="L249" s="184"/>
      <c r="M249" s="184"/>
      <c r="N249" s="184"/>
      <c r="O249" s="184"/>
      <c r="P249" s="184"/>
      <c r="Q249" s="184"/>
      <c r="R249" s="187"/>
      <c r="T249" s="188"/>
      <c r="U249" s="184"/>
      <c r="V249" s="184"/>
      <c r="W249" s="184"/>
      <c r="X249" s="184"/>
      <c r="Y249" s="184"/>
      <c r="Z249" s="184"/>
      <c r="AA249" s="189"/>
      <c r="AT249" s="190" t="s">
        <v>186</v>
      </c>
      <c r="AU249" s="190" t="s">
        <v>89</v>
      </c>
      <c r="AV249" s="12" t="s">
        <v>89</v>
      </c>
      <c r="AW249" s="12" t="s">
        <v>187</v>
      </c>
      <c r="AX249" s="12" t="s">
        <v>78</v>
      </c>
      <c r="AY249" s="190" t="s">
        <v>179</v>
      </c>
    </row>
    <row r="250" spans="2:65" s="12" customFormat="1" ht="16.5" customHeight="1">
      <c r="B250" s="183"/>
      <c r="C250" s="184"/>
      <c r="D250" s="184"/>
      <c r="E250" s="185" t="s">
        <v>5</v>
      </c>
      <c r="F250" s="277" t="s">
        <v>306</v>
      </c>
      <c r="G250" s="278"/>
      <c r="H250" s="278"/>
      <c r="I250" s="278"/>
      <c r="J250" s="184"/>
      <c r="K250" s="186">
        <v>2.6</v>
      </c>
      <c r="L250" s="184"/>
      <c r="M250" s="184"/>
      <c r="N250" s="184"/>
      <c r="O250" s="184"/>
      <c r="P250" s="184"/>
      <c r="Q250" s="184"/>
      <c r="R250" s="187"/>
      <c r="T250" s="188"/>
      <c r="U250" s="184"/>
      <c r="V250" s="184"/>
      <c r="W250" s="184"/>
      <c r="X250" s="184"/>
      <c r="Y250" s="184"/>
      <c r="Z250" s="184"/>
      <c r="AA250" s="189"/>
      <c r="AT250" s="190" t="s">
        <v>186</v>
      </c>
      <c r="AU250" s="190" t="s">
        <v>89</v>
      </c>
      <c r="AV250" s="12" t="s">
        <v>89</v>
      </c>
      <c r="AW250" s="12" t="s">
        <v>187</v>
      </c>
      <c r="AX250" s="12" t="s">
        <v>78</v>
      </c>
      <c r="AY250" s="190" t="s">
        <v>179</v>
      </c>
    </row>
    <row r="251" spans="2:65" s="12" customFormat="1" ht="16.5" customHeight="1">
      <c r="B251" s="183"/>
      <c r="C251" s="184"/>
      <c r="D251" s="184"/>
      <c r="E251" s="185" t="s">
        <v>5</v>
      </c>
      <c r="F251" s="277" t="s">
        <v>307</v>
      </c>
      <c r="G251" s="278"/>
      <c r="H251" s="278"/>
      <c r="I251" s="278"/>
      <c r="J251" s="184"/>
      <c r="K251" s="186">
        <v>4.42</v>
      </c>
      <c r="L251" s="184"/>
      <c r="M251" s="184"/>
      <c r="N251" s="184"/>
      <c r="O251" s="184"/>
      <c r="P251" s="184"/>
      <c r="Q251" s="184"/>
      <c r="R251" s="187"/>
      <c r="T251" s="188"/>
      <c r="U251" s="184"/>
      <c r="V251" s="184"/>
      <c r="W251" s="184"/>
      <c r="X251" s="184"/>
      <c r="Y251" s="184"/>
      <c r="Z251" s="184"/>
      <c r="AA251" s="189"/>
      <c r="AT251" s="190" t="s">
        <v>186</v>
      </c>
      <c r="AU251" s="190" t="s">
        <v>89</v>
      </c>
      <c r="AV251" s="12" t="s">
        <v>89</v>
      </c>
      <c r="AW251" s="12" t="s">
        <v>187</v>
      </c>
      <c r="AX251" s="12" t="s">
        <v>78</v>
      </c>
      <c r="AY251" s="190" t="s">
        <v>179</v>
      </c>
    </row>
    <row r="252" spans="2:65" s="12" customFormat="1" ht="16.5" customHeight="1">
      <c r="B252" s="183"/>
      <c r="C252" s="184"/>
      <c r="D252" s="184"/>
      <c r="E252" s="185" t="s">
        <v>5</v>
      </c>
      <c r="F252" s="277" t="s">
        <v>308</v>
      </c>
      <c r="G252" s="278"/>
      <c r="H252" s="278"/>
      <c r="I252" s="278"/>
      <c r="J252" s="184"/>
      <c r="K252" s="186">
        <v>14.82</v>
      </c>
      <c r="L252" s="184"/>
      <c r="M252" s="184"/>
      <c r="N252" s="184"/>
      <c r="O252" s="184"/>
      <c r="P252" s="184"/>
      <c r="Q252" s="184"/>
      <c r="R252" s="187"/>
      <c r="T252" s="188"/>
      <c r="U252" s="184"/>
      <c r="V252" s="184"/>
      <c r="W252" s="184"/>
      <c r="X252" s="184"/>
      <c r="Y252" s="184"/>
      <c r="Z252" s="184"/>
      <c r="AA252" s="189"/>
      <c r="AT252" s="190" t="s">
        <v>186</v>
      </c>
      <c r="AU252" s="190" t="s">
        <v>89</v>
      </c>
      <c r="AV252" s="12" t="s">
        <v>89</v>
      </c>
      <c r="AW252" s="12" t="s">
        <v>187</v>
      </c>
      <c r="AX252" s="12" t="s">
        <v>78</v>
      </c>
      <c r="AY252" s="190" t="s">
        <v>179</v>
      </c>
    </row>
    <row r="253" spans="2:65" s="12" customFormat="1" ht="16.5" customHeight="1">
      <c r="B253" s="183"/>
      <c r="C253" s="184"/>
      <c r="D253" s="184"/>
      <c r="E253" s="185" t="s">
        <v>5</v>
      </c>
      <c r="F253" s="277" t="s">
        <v>309</v>
      </c>
      <c r="G253" s="278"/>
      <c r="H253" s="278"/>
      <c r="I253" s="278"/>
      <c r="J253" s="184"/>
      <c r="K253" s="186">
        <v>1.82</v>
      </c>
      <c r="L253" s="184"/>
      <c r="M253" s="184"/>
      <c r="N253" s="184"/>
      <c r="O253" s="184"/>
      <c r="P253" s="184"/>
      <c r="Q253" s="184"/>
      <c r="R253" s="187"/>
      <c r="T253" s="188"/>
      <c r="U253" s="184"/>
      <c r="V253" s="184"/>
      <c r="W253" s="184"/>
      <c r="X253" s="184"/>
      <c r="Y253" s="184"/>
      <c r="Z253" s="184"/>
      <c r="AA253" s="189"/>
      <c r="AT253" s="190" t="s">
        <v>186</v>
      </c>
      <c r="AU253" s="190" t="s">
        <v>89</v>
      </c>
      <c r="AV253" s="12" t="s">
        <v>89</v>
      </c>
      <c r="AW253" s="12" t="s">
        <v>187</v>
      </c>
      <c r="AX253" s="12" t="s">
        <v>78</v>
      </c>
      <c r="AY253" s="190" t="s">
        <v>179</v>
      </c>
    </row>
    <row r="254" spans="2:65" s="12" customFormat="1" ht="16.5" customHeight="1">
      <c r="B254" s="183"/>
      <c r="C254" s="184"/>
      <c r="D254" s="184"/>
      <c r="E254" s="185" t="s">
        <v>5</v>
      </c>
      <c r="F254" s="277" t="s">
        <v>310</v>
      </c>
      <c r="G254" s="278"/>
      <c r="H254" s="278"/>
      <c r="I254" s="278"/>
      <c r="J254" s="184"/>
      <c r="K254" s="186">
        <v>1.56</v>
      </c>
      <c r="L254" s="184"/>
      <c r="M254" s="184"/>
      <c r="N254" s="184"/>
      <c r="O254" s="184"/>
      <c r="P254" s="184"/>
      <c r="Q254" s="184"/>
      <c r="R254" s="187"/>
      <c r="T254" s="188"/>
      <c r="U254" s="184"/>
      <c r="V254" s="184"/>
      <c r="W254" s="184"/>
      <c r="X254" s="184"/>
      <c r="Y254" s="184"/>
      <c r="Z254" s="184"/>
      <c r="AA254" s="189"/>
      <c r="AT254" s="190" t="s">
        <v>186</v>
      </c>
      <c r="AU254" s="190" t="s">
        <v>89</v>
      </c>
      <c r="AV254" s="12" t="s">
        <v>89</v>
      </c>
      <c r="AW254" s="12" t="s">
        <v>187</v>
      </c>
      <c r="AX254" s="12" t="s">
        <v>78</v>
      </c>
      <c r="AY254" s="190" t="s">
        <v>179</v>
      </c>
    </row>
    <row r="255" spans="2:65" s="12" customFormat="1" ht="16.5" customHeight="1">
      <c r="B255" s="183"/>
      <c r="C255" s="184"/>
      <c r="D255" s="184"/>
      <c r="E255" s="185" t="s">
        <v>5</v>
      </c>
      <c r="F255" s="277" t="s">
        <v>311</v>
      </c>
      <c r="G255" s="278"/>
      <c r="H255" s="278"/>
      <c r="I255" s="278"/>
      <c r="J255" s="184"/>
      <c r="K255" s="186">
        <v>26.26</v>
      </c>
      <c r="L255" s="184"/>
      <c r="M255" s="184"/>
      <c r="N255" s="184"/>
      <c r="O255" s="184"/>
      <c r="P255" s="184"/>
      <c r="Q255" s="184"/>
      <c r="R255" s="187"/>
      <c r="T255" s="188"/>
      <c r="U255" s="184"/>
      <c r="V255" s="184"/>
      <c r="W255" s="184"/>
      <c r="X255" s="184"/>
      <c r="Y255" s="184"/>
      <c r="Z255" s="184"/>
      <c r="AA255" s="189"/>
      <c r="AT255" s="190" t="s">
        <v>186</v>
      </c>
      <c r="AU255" s="190" t="s">
        <v>89</v>
      </c>
      <c r="AV255" s="12" t="s">
        <v>89</v>
      </c>
      <c r="AW255" s="12" t="s">
        <v>187</v>
      </c>
      <c r="AX255" s="12" t="s">
        <v>78</v>
      </c>
      <c r="AY255" s="190" t="s">
        <v>179</v>
      </c>
    </row>
    <row r="256" spans="2:65" s="13" customFormat="1" ht="16.5" customHeight="1">
      <c r="B256" s="191"/>
      <c r="C256" s="192"/>
      <c r="D256" s="192"/>
      <c r="E256" s="193" t="s">
        <v>5</v>
      </c>
      <c r="F256" s="261" t="s">
        <v>188</v>
      </c>
      <c r="G256" s="262"/>
      <c r="H256" s="262"/>
      <c r="I256" s="262"/>
      <c r="J256" s="192"/>
      <c r="K256" s="194">
        <v>171.39</v>
      </c>
      <c r="L256" s="192"/>
      <c r="M256" s="192"/>
      <c r="N256" s="192"/>
      <c r="O256" s="192"/>
      <c r="P256" s="192"/>
      <c r="Q256" s="192"/>
      <c r="R256" s="195"/>
      <c r="T256" s="196"/>
      <c r="U256" s="192"/>
      <c r="V256" s="192"/>
      <c r="W256" s="192"/>
      <c r="X256" s="192"/>
      <c r="Y256" s="192"/>
      <c r="Z256" s="192"/>
      <c r="AA256" s="197"/>
      <c r="AT256" s="198" t="s">
        <v>186</v>
      </c>
      <c r="AU256" s="198" t="s">
        <v>89</v>
      </c>
      <c r="AV256" s="13" t="s">
        <v>184</v>
      </c>
      <c r="AW256" s="13" t="s">
        <v>187</v>
      </c>
      <c r="AX256" s="13" t="s">
        <v>35</v>
      </c>
      <c r="AY256" s="198" t="s">
        <v>179</v>
      </c>
    </row>
    <row r="257" spans="2:65" s="1" customFormat="1" ht="25.5" customHeight="1">
      <c r="B257" s="140"/>
      <c r="C257" s="169" t="s">
        <v>10</v>
      </c>
      <c r="D257" s="169" t="s">
        <v>180</v>
      </c>
      <c r="E257" s="170" t="s">
        <v>312</v>
      </c>
      <c r="F257" s="264" t="s">
        <v>313</v>
      </c>
      <c r="G257" s="264"/>
      <c r="H257" s="264"/>
      <c r="I257" s="264"/>
      <c r="J257" s="171" t="s">
        <v>296</v>
      </c>
      <c r="K257" s="172">
        <v>61.63</v>
      </c>
      <c r="L257" s="265">
        <v>0</v>
      </c>
      <c r="M257" s="265"/>
      <c r="N257" s="266">
        <f>ROUND(L257*K257,2)</f>
        <v>0</v>
      </c>
      <c r="O257" s="266"/>
      <c r="P257" s="266"/>
      <c r="Q257" s="266"/>
      <c r="R257" s="143"/>
      <c r="T257" s="173" t="s">
        <v>5</v>
      </c>
      <c r="U257" s="47" t="s">
        <v>43</v>
      </c>
      <c r="V257" s="39"/>
      <c r="W257" s="174">
        <f>V257*K257</f>
        <v>0</v>
      </c>
      <c r="X257" s="174">
        <v>0</v>
      </c>
      <c r="Y257" s="174">
        <f>X257*K257</f>
        <v>0</v>
      </c>
      <c r="Z257" s="174">
        <v>0</v>
      </c>
      <c r="AA257" s="175">
        <f>Z257*K257</f>
        <v>0</v>
      </c>
      <c r="AR257" s="22" t="s">
        <v>184</v>
      </c>
      <c r="AT257" s="22" t="s">
        <v>180</v>
      </c>
      <c r="AU257" s="22" t="s">
        <v>89</v>
      </c>
      <c r="AY257" s="22" t="s">
        <v>179</v>
      </c>
      <c r="BE257" s="117">
        <f>IF(U257="základní",N257,0)</f>
        <v>0</v>
      </c>
      <c r="BF257" s="117">
        <f>IF(U257="snížená",N257,0)</f>
        <v>0</v>
      </c>
      <c r="BG257" s="117">
        <f>IF(U257="zákl. přenesená",N257,0)</f>
        <v>0</v>
      </c>
      <c r="BH257" s="117">
        <f>IF(U257="sníž. přenesená",N257,0)</f>
        <v>0</v>
      </c>
      <c r="BI257" s="117">
        <f>IF(U257="nulová",N257,0)</f>
        <v>0</v>
      </c>
      <c r="BJ257" s="22" t="s">
        <v>35</v>
      </c>
      <c r="BK257" s="117">
        <f>ROUND(L257*K257,2)</f>
        <v>0</v>
      </c>
      <c r="BL257" s="22" t="s">
        <v>184</v>
      </c>
      <c r="BM257" s="22" t="s">
        <v>314</v>
      </c>
    </row>
    <row r="258" spans="2:65" s="11" customFormat="1" ht="16.5" customHeight="1">
      <c r="B258" s="176"/>
      <c r="C258" s="177"/>
      <c r="D258" s="177"/>
      <c r="E258" s="178" t="s">
        <v>5</v>
      </c>
      <c r="F258" s="303" t="s">
        <v>298</v>
      </c>
      <c r="G258" s="304"/>
      <c r="H258" s="304"/>
      <c r="I258" s="304"/>
      <c r="J258" s="177"/>
      <c r="K258" s="178" t="s">
        <v>5</v>
      </c>
      <c r="L258" s="177"/>
      <c r="M258" s="177"/>
      <c r="N258" s="177"/>
      <c r="O258" s="177"/>
      <c r="P258" s="177"/>
      <c r="Q258" s="177"/>
      <c r="R258" s="179"/>
      <c r="T258" s="180"/>
      <c r="U258" s="177"/>
      <c r="V258" s="177"/>
      <c r="W258" s="177"/>
      <c r="X258" s="177"/>
      <c r="Y258" s="177"/>
      <c r="Z258" s="177"/>
      <c r="AA258" s="181"/>
      <c r="AT258" s="182" t="s">
        <v>186</v>
      </c>
      <c r="AU258" s="182" t="s">
        <v>89</v>
      </c>
      <c r="AV258" s="11" t="s">
        <v>35</v>
      </c>
      <c r="AW258" s="11" t="s">
        <v>187</v>
      </c>
      <c r="AX258" s="11" t="s">
        <v>78</v>
      </c>
      <c r="AY258" s="182" t="s">
        <v>179</v>
      </c>
    </row>
    <row r="259" spans="2:65" s="12" customFormat="1" ht="16.5" customHeight="1">
      <c r="B259" s="183"/>
      <c r="C259" s="184"/>
      <c r="D259" s="184"/>
      <c r="E259" s="185" t="s">
        <v>5</v>
      </c>
      <c r="F259" s="277" t="s">
        <v>315</v>
      </c>
      <c r="G259" s="278"/>
      <c r="H259" s="278"/>
      <c r="I259" s="278"/>
      <c r="J259" s="184"/>
      <c r="K259" s="186">
        <v>2.4750000000000001</v>
      </c>
      <c r="L259" s="184"/>
      <c r="M259" s="184"/>
      <c r="N259" s="184"/>
      <c r="O259" s="184"/>
      <c r="P259" s="184"/>
      <c r="Q259" s="184"/>
      <c r="R259" s="187"/>
      <c r="T259" s="188"/>
      <c r="U259" s="184"/>
      <c r="V259" s="184"/>
      <c r="W259" s="184"/>
      <c r="X259" s="184"/>
      <c r="Y259" s="184"/>
      <c r="Z259" s="184"/>
      <c r="AA259" s="189"/>
      <c r="AT259" s="190" t="s">
        <v>186</v>
      </c>
      <c r="AU259" s="190" t="s">
        <v>89</v>
      </c>
      <c r="AV259" s="12" t="s">
        <v>89</v>
      </c>
      <c r="AW259" s="12" t="s">
        <v>187</v>
      </c>
      <c r="AX259" s="12" t="s">
        <v>78</v>
      </c>
      <c r="AY259" s="190" t="s">
        <v>179</v>
      </c>
    </row>
    <row r="260" spans="2:65" s="12" customFormat="1" ht="16.5" customHeight="1">
      <c r="B260" s="183"/>
      <c r="C260" s="184"/>
      <c r="D260" s="184"/>
      <c r="E260" s="185" t="s">
        <v>5</v>
      </c>
      <c r="F260" s="277" t="s">
        <v>316</v>
      </c>
      <c r="G260" s="278"/>
      <c r="H260" s="278"/>
      <c r="I260" s="278"/>
      <c r="J260" s="184"/>
      <c r="K260" s="186">
        <v>10.275</v>
      </c>
      <c r="L260" s="184"/>
      <c r="M260" s="184"/>
      <c r="N260" s="184"/>
      <c r="O260" s="184"/>
      <c r="P260" s="184"/>
      <c r="Q260" s="184"/>
      <c r="R260" s="187"/>
      <c r="T260" s="188"/>
      <c r="U260" s="184"/>
      <c r="V260" s="184"/>
      <c r="W260" s="184"/>
      <c r="X260" s="184"/>
      <c r="Y260" s="184"/>
      <c r="Z260" s="184"/>
      <c r="AA260" s="189"/>
      <c r="AT260" s="190" t="s">
        <v>186</v>
      </c>
      <c r="AU260" s="190" t="s">
        <v>89</v>
      </c>
      <c r="AV260" s="12" t="s">
        <v>89</v>
      </c>
      <c r="AW260" s="12" t="s">
        <v>187</v>
      </c>
      <c r="AX260" s="12" t="s">
        <v>78</v>
      </c>
      <c r="AY260" s="190" t="s">
        <v>179</v>
      </c>
    </row>
    <row r="261" spans="2:65" s="12" customFormat="1" ht="16.5" customHeight="1">
      <c r="B261" s="183"/>
      <c r="C261" s="184"/>
      <c r="D261" s="184"/>
      <c r="E261" s="185" t="s">
        <v>5</v>
      </c>
      <c r="F261" s="277" t="s">
        <v>317</v>
      </c>
      <c r="G261" s="278"/>
      <c r="H261" s="278"/>
      <c r="I261" s="278"/>
      <c r="J261" s="184"/>
      <c r="K261" s="186">
        <v>0.32</v>
      </c>
      <c r="L261" s="184"/>
      <c r="M261" s="184"/>
      <c r="N261" s="184"/>
      <c r="O261" s="184"/>
      <c r="P261" s="184"/>
      <c r="Q261" s="184"/>
      <c r="R261" s="187"/>
      <c r="T261" s="188"/>
      <c r="U261" s="184"/>
      <c r="V261" s="184"/>
      <c r="W261" s="184"/>
      <c r="X261" s="184"/>
      <c r="Y261" s="184"/>
      <c r="Z261" s="184"/>
      <c r="AA261" s="189"/>
      <c r="AT261" s="190" t="s">
        <v>186</v>
      </c>
      <c r="AU261" s="190" t="s">
        <v>89</v>
      </c>
      <c r="AV261" s="12" t="s">
        <v>89</v>
      </c>
      <c r="AW261" s="12" t="s">
        <v>187</v>
      </c>
      <c r="AX261" s="12" t="s">
        <v>78</v>
      </c>
      <c r="AY261" s="190" t="s">
        <v>179</v>
      </c>
    </row>
    <row r="262" spans="2:65" s="12" customFormat="1" ht="16.5" customHeight="1">
      <c r="B262" s="183"/>
      <c r="C262" s="184"/>
      <c r="D262" s="184"/>
      <c r="E262" s="185" t="s">
        <v>5</v>
      </c>
      <c r="F262" s="277" t="s">
        <v>318</v>
      </c>
      <c r="G262" s="278"/>
      <c r="H262" s="278"/>
      <c r="I262" s="278"/>
      <c r="J262" s="184"/>
      <c r="K262" s="186">
        <v>9.1</v>
      </c>
      <c r="L262" s="184"/>
      <c r="M262" s="184"/>
      <c r="N262" s="184"/>
      <c r="O262" s="184"/>
      <c r="P262" s="184"/>
      <c r="Q262" s="184"/>
      <c r="R262" s="187"/>
      <c r="T262" s="188"/>
      <c r="U262" s="184"/>
      <c r="V262" s="184"/>
      <c r="W262" s="184"/>
      <c r="X262" s="184"/>
      <c r="Y262" s="184"/>
      <c r="Z262" s="184"/>
      <c r="AA262" s="189"/>
      <c r="AT262" s="190" t="s">
        <v>186</v>
      </c>
      <c r="AU262" s="190" t="s">
        <v>89</v>
      </c>
      <c r="AV262" s="12" t="s">
        <v>89</v>
      </c>
      <c r="AW262" s="12" t="s">
        <v>187</v>
      </c>
      <c r="AX262" s="12" t="s">
        <v>78</v>
      </c>
      <c r="AY262" s="190" t="s">
        <v>179</v>
      </c>
    </row>
    <row r="263" spans="2:65" s="12" customFormat="1" ht="16.5" customHeight="1">
      <c r="B263" s="183"/>
      <c r="C263" s="184"/>
      <c r="D263" s="184"/>
      <c r="E263" s="185" t="s">
        <v>5</v>
      </c>
      <c r="F263" s="277" t="s">
        <v>319</v>
      </c>
      <c r="G263" s="278"/>
      <c r="H263" s="278"/>
      <c r="I263" s="278"/>
      <c r="J263" s="184"/>
      <c r="K263" s="186">
        <v>0.8</v>
      </c>
      <c r="L263" s="184"/>
      <c r="M263" s="184"/>
      <c r="N263" s="184"/>
      <c r="O263" s="184"/>
      <c r="P263" s="184"/>
      <c r="Q263" s="184"/>
      <c r="R263" s="187"/>
      <c r="T263" s="188"/>
      <c r="U263" s="184"/>
      <c r="V263" s="184"/>
      <c r="W263" s="184"/>
      <c r="X263" s="184"/>
      <c r="Y263" s="184"/>
      <c r="Z263" s="184"/>
      <c r="AA263" s="189"/>
      <c r="AT263" s="190" t="s">
        <v>186</v>
      </c>
      <c r="AU263" s="190" t="s">
        <v>89</v>
      </c>
      <c r="AV263" s="12" t="s">
        <v>89</v>
      </c>
      <c r="AW263" s="12" t="s">
        <v>187</v>
      </c>
      <c r="AX263" s="12" t="s">
        <v>78</v>
      </c>
      <c r="AY263" s="190" t="s">
        <v>179</v>
      </c>
    </row>
    <row r="264" spans="2:65" s="12" customFormat="1" ht="16.5" customHeight="1">
      <c r="B264" s="183"/>
      <c r="C264" s="184"/>
      <c r="D264" s="184"/>
      <c r="E264" s="185" t="s">
        <v>5</v>
      </c>
      <c r="F264" s="277" t="s">
        <v>320</v>
      </c>
      <c r="G264" s="278"/>
      <c r="H264" s="278"/>
      <c r="I264" s="278"/>
      <c r="J264" s="184"/>
      <c r="K264" s="186">
        <v>5.59</v>
      </c>
      <c r="L264" s="184"/>
      <c r="M264" s="184"/>
      <c r="N264" s="184"/>
      <c r="O264" s="184"/>
      <c r="P264" s="184"/>
      <c r="Q264" s="184"/>
      <c r="R264" s="187"/>
      <c r="T264" s="188"/>
      <c r="U264" s="184"/>
      <c r="V264" s="184"/>
      <c r="W264" s="184"/>
      <c r="X264" s="184"/>
      <c r="Y264" s="184"/>
      <c r="Z264" s="184"/>
      <c r="AA264" s="189"/>
      <c r="AT264" s="190" t="s">
        <v>186</v>
      </c>
      <c r="AU264" s="190" t="s">
        <v>89</v>
      </c>
      <c r="AV264" s="12" t="s">
        <v>89</v>
      </c>
      <c r="AW264" s="12" t="s">
        <v>187</v>
      </c>
      <c r="AX264" s="12" t="s">
        <v>78</v>
      </c>
      <c r="AY264" s="190" t="s">
        <v>179</v>
      </c>
    </row>
    <row r="265" spans="2:65" s="12" customFormat="1" ht="16.5" customHeight="1">
      <c r="B265" s="183"/>
      <c r="C265" s="184"/>
      <c r="D265" s="184"/>
      <c r="E265" s="185" t="s">
        <v>5</v>
      </c>
      <c r="F265" s="277" t="s">
        <v>321</v>
      </c>
      <c r="G265" s="278"/>
      <c r="H265" s="278"/>
      <c r="I265" s="278"/>
      <c r="J265" s="184"/>
      <c r="K265" s="186">
        <v>11.83</v>
      </c>
      <c r="L265" s="184"/>
      <c r="M265" s="184"/>
      <c r="N265" s="184"/>
      <c r="O265" s="184"/>
      <c r="P265" s="184"/>
      <c r="Q265" s="184"/>
      <c r="R265" s="187"/>
      <c r="T265" s="188"/>
      <c r="U265" s="184"/>
      <c r="V265" s="184"/>
      <c r="W265" s="184"/>
      <c r="X265" s="184"/>
      <c r="Y265" s="184"/>
      <c r="Z265" s="184"/>
      <c r="AA265" s="189"/>
      <c r="AT265" s="190" t="s">
        <v>186</v>
      </c>
      <c r="AU265" s="190" t="s">
        <v>89</v>
      </c>
      <c r="AV265" s="12" t="s">
        <v>89</v>
      </c>
      <c r="AW265" s="12" t="s">
        <v>187</v>
      </c>
      <c r="AX265" s="12" t="s">
        <v>78</v>
      </c>
      <c r="AY265" s="190" t="s">
        <v>179</v>
      </c>
    </row>
    <row r="266" spans="2:65" s="12" customFormat="1" ht="16.5" customHeight="1">
      <c r="B266" s="183"/>
      <c r="C266" s="184"/>
      <c r="D266" s="184"/>
      <c r="E266" s="185" t="s">
        <v>5</v>
      </c>
      <c r="F266" s="277" t="s">
        <v>322</v>
      </c>
      <c r="G266" s="278"/>
      <c r="H266" s="278"/>
      <c r="I266" s="278"/>
      <c r="J266" s="184"/>
      <c r="K266" s="186">
        <v>0.44</v>
      </c>
      <c r="L266" s="184"/>
      <c r="M266" s="184"/>
      <c r="N266" s="184"/>
      <c r="O266" s="184"/>
      <c r="P266" s="184"/>
      <c r="Q266" s="184"/>
      <c r="R266" s="187"/>
      <c r="T266" s="188"/>
      <c r="U266" s="184"/>
      <c r="V266" s="184"/>
      <c r="W266" s="184"/>
      <c r="X266" s="184"/>
      <c r="Y266" s="184"/>
      <c r="Z266" s="184"/>
      <c r="AA266" s="189"/>
      <c r="AT266" s="190" t="s">
        <v>186</v>
      </c>
      <c r="AU266" s="190" t="s">
        <v>89</v>
      </c>
      <c r="AV266" s="12" t="s">
        <v>89</v>
      </c>
      <c r="AW266" s="12" t="s">
        <v>187</v>
      </c>
      <c r="AX266" s="12" t="s">
        <v>78</v>
      </c>
      <c r="AY266" s="190" t="s">
        <v>179</v>
      </c>
    </row>
    <row r="267" spans="2:65" s="12" customFormat="1" ht="16.5" customHeight="1">
      <c r="B267" s="183"/>
      <c r="C267" s="184"/>
      <c r="D267" s="184"/>
      <c r="E267" s="185" t="s">
        <v>5</v>
      </c>
      <c r="F267" s="277" t="s">
        <v>323</v>
      </c>
      <c r="G267" s="278"/>
      <c r="H267" s="278"/>
      <c r="I267" s="278"/>
      <c r="J267" s="184"/>
      <c r="K267" s="186">
        <v>1</v>
      </c>
      <c r="L267" s="184"/>
      <c r="M267" s="184"/>
      <c r="N267" s="184"/>
      <c r="O267" s="184"/>
      <c r="P267" s="184"/>
      <c r="Q267" s="184"/>
      <c r="R267" s="187"/>
      <c r="T267" s="188"/>
      <c r="U267" s="184"/>
      <c r="V267" s="184"/>
      <c r="W267" s="184"/>
      <c r="X267" s="184"/>
      <c r="Y267" s="184"/>
      <c r="Z267" s="184"/>
      <c r="AA267" s="189"/>
      <c r="AT267" s="190" t="s">
        <v>186</v>
      </c>
      <c r="AU267" s="190" t="s">
        <v>89</v>
      </c>
      <c r="AV267" s="12" t="s">
        <v>89</v>
      </c>
      <c r="AW267" s="12" t="s">
        <v>187</v>
      </c>
      <c r="AX267" s="12" t="s">
        <v>78</v>
      </c>
      <c r="AY267" s="190" t="s">
        <v>179</v>
      </c>
    </row>
    <row r="268" spans="2:65" s="12" customFormat="1" ht="16.5" customHeight="1">
      <c r="B268" s="183"/>
      <c r="C268" s="184"/>
      <c r="D268" s="184"/>
      <c r="E268" s="185" t="s">
        <v>5</v>
      </c>
      <c r="F268" s="277" t="s">
        <v>324</v>
      </c>
      <c r="G268" s="278"/>
      <c r="H268" s="278"/>
      <c r="I268" s="278"/>
      <c r="J268" s="184"/>
      <c r="K268" s="186">
        <v>5.84</v>
      </c>
      <c r="L268" s="184"/>
      <c r="M268" s="184"/>
      <c r="N268" s="184"/>
      <c r="O268" s="184"/>
      <c r="P268" s="184"/>
      <c r="Q268" s="184"/>
      <c r="R268" s="187"/>
      <c r="T268" s="188"/>
      <c r="U268" s="184"/>
      <c r="V268" s="184"/>
      <c r="W268" s="184"/>
      <c r="X268" s="184"/>
      <c r="Y268" s="184"/>
      <c r="Z268" s="184"/>
      <c r="AA268" s="189"/>
      <c r="AT268" s="190" t="s">
        <v>186</v>
      </c>
      <c r="AU268" s="190" t="s">
        <v>89</v>
      </c>
      <c r="AV268" s="12" t="s">
        <v>89</v>
      </c>
      <c r="AW268" s="12" t="s">
        <v>187</v>
      </c>
      <c r="AX268" s="12" t="s">
        <v>78</v>
      </c>
      <c r="AY268" s="190" t="s">
        <v>179</v>
      </c>
    </row>
    <row r="269" spans="2:65" s="12" customFormat="1" ht="16.5" customHeight="1">
      <c r="B269" s="183"/>
      <c r="C269" s="184"/>
      <c r="D269" s="184"/>
      <c r="E269" s="185" t="s">
        <v>5</v>
      </c>
      <c r="F269" s="277" t="s">
        <v>325</v>
      </c>
      <c r="G269" s="278"/>
      <c r="H269" s="278"/>
      <c r="I269" s="278"/>
      <c r="J269" s="184"/>
      <c r="K269" s="186">
        <v>2.88</v>
      </c>
      <c r="L269" s="184"/>
      <c r="M269" s="184"/>
      <c r="N269" s="184"/>
      <c r="O269" s="184"/>
      <c r="P269" s="184"/>
      <c r="Q269" s="184"/>
      <c r="R269" s="187"/>
      <c r="T269" s="188"/>
      <c r="U269" s="184"/>
      <c r="V269" s="184"/>
      <c r="W269" s="184"/>
      <c r="X269" s="184"/>
      <c r="Y269" s="184"/>
      <c r="Z269" s="184"/>
      <c r="AA269" s="189"/>
      <c r="AT269" s="190" t="s">
        <v>186</v>
      </c>
      <c r="AU269" s="190" t="s">
        <v>89</v>
      </c>
      <c r="AV269" s="12" t="s">
        <v>89</v>
      </c>
      <c r="AW269" s="12" t="s">
        <v>187</v>
      </c>
      <c r="AX269" s="12" t="s">
        <v>78</v>
      </c>
      <c r="AY269" s="190" t="s">
        <v>179</v>
      </c>
    </row>
    <row r="270" spans="2:65" s="12" customFormat="1" ht="16.5" customHeight="1">
      <c r="B270" s="183"/>
      <c r="C270" s="184"/>
      <c r="D270" s="184"/>
      <c r="E270" s="185" t="s">
        <v>5</v>
      </c>
      <c r="F270" s="277" t="s">
        <v>326</v>
      </c>
      <c r="G270" s="278"/>
      <c r="H270" s="278"/>
      <c r="I270" s="278"/>
      <c r="J270" s="184"/>
      <c r="K270" s="186">
        <v>0.56000000000000005</v>
      </c>
      <c r="L270" s="184"/>
      <c r="M270" s="184"/>
      <c r="N270" s="184"/>
      <c r="O270" s="184"/>
      <c r="P270" s="184"/>
      <c r="Q270" s="184"/>
      <c r="R270" s="187"/>
      <c r="T270" s="188"/>
      <c r="U270" s="184"/>
      <c r="V270" s="184"/>
      <c r="W270" s="184"/>
      <c r="X270" s="184"/>
      <c r="Y270" s="184"/>
      <c r="Z270" s="184"/>
      <c r="AA270" s="189"/>
      <c r="AT270" s="190" t="s">
        <v>186</v>
      </c>
      <c r="AU270" s="190" t="s">
        <v>89</v>
      </c>
      <c r="AV270" s="12" t="s">
        <v>89</v>
      </c>
      <c r="AW270" s="12" t="s">
        <v>187</v>
      </c>
      <c r="AX270" s="12" t="s">
        <v>78</v>
      </c>
      <c r="AY270" s="190" t="s">
        <v>179</v>
      </c>
    </row>
    <row r="271" spans="2:65" s="12" customFormat="1" ht="16.5" customHeight="1">
      <c r="B271" s="183"/>
      <c r="C271" s="184"/>
      <c r="D271" s="184"/>
      <c r="E271" s="185" t="s">
        <v>5</v>
      </c>
      <c r="F271" s="277" t="s">
        <v>327</v>
      </c>
      <c r="G271" s="278"/>
      <c r="H271" s="278"/>
      <c r="I271" s="278"/>
      <c r="J271" s="184"/>
      <c r="K271" s="186">
        <v>5.56</v>
      </c>
      <c r="L271" s="184"/>
      <c r="M271" s="184"/>
      <c r="N271" s="184"/>
      <c r="O271" s="184"/>
      <c r="P271" s="184"/>
      <c r="Q271" s="184"/>
      <c r="R271" s="187"/>
      <c r="T271" s="188"/>
      <c r="U271" s="184"/>
      <c r="V271" s="184"/>
      <c r="W271" s="184"/>
      <c r="X271" s="184"/>
      <c r="Y271" s="184"/>
      <c r="Z271" s="184"/>
      <c r="AA271" s="189"/>
      <c r="AT271" s="190" t="s">
        <v>186</v>
      </c>
      <c r="AU271" s="190" t="s">
        <v>89</v>
      </c>
      <c r="AV271" s="12" t="s">
        <v>89</v>
      </c>
      <c r="AW271" s="12" t="s">
        <v>187</v>
      </c>
      <c r="AX271" s="12" t="s">
        <v>78</v>
      </c>
      <c r="AY271" s="190" t="s">
        <v>179</v>
      </c>
    </row>
    <row r="272" spans="2:65" s="12" customFormat="1" ht="16.5" customHeight="1">
      <c r="B272" s="183"/>
      <c r="C272" s="184"/>
      <c r="D272" s="184"/>
      <c r="E272" s="185" t="s">
        <v>5</v>
      </c>
      <c r="F272" s="277" t="s">
        <v>328</v>
      </c>
      <c r="G272" s="278"/>
      <c r="H272" s="278"/>
      <c r="I272" s="278"/>
      <c r="J272" s="184"/>
      <c r="K272" s="186">
        <v>4.96</v>
      </c>
      <c r="L272" s="184"/>
      <c r="M272" s="184"/>
      <c r="N272" s="184"/>
      <c r="O272" s="184"/>
      <c r="P272" s="184"/>
      <c r="Q272" s="184"/>
      <c r="R272" s="187"/>
      <c r="T272" s="188"/>
      <c r="U272" s="184"/>
      <c r="V272" s="184"/>
      <c r="W272" s="184"/>
      <c r="X272" s="184"/>
      <c r="Y272" s="184"/>
      <c r="Z272" s="184"/>
      <c r="AA272" s="189"/>
      <c r="AT272" s="190" t="s">
        <v>186</v>
      </c>
      <c r="AU272" s="190" t="s">
        <v>89</v>
      </c>
      <c r="AV272" s="12" t="s">
        <v>89</v>
      </c>
      <c r="AW272" s="12" t="s">
        <v>187</v>
      </c>
      <c r="AX272" s="12" t="s">
        <v>78</v>
      </c>
      <c r="AY272" s="190" t="s">
        <v>179</v>
      </c>
    </row>
    <row r="273" spans="2:65" s="13" customFormat="1" ht="16.5" customHeight="1">
      <c r="B273" s="191"/>
      <c r="C273" s="192"/>
      <c r="D273" s="192"/>
      <c r="E273" s="193" t="s">
        <v>5</v>
      </c>
      <c r="F273" s="261" t="s">
        <v>188</v>
      </c>
      <c r="G273" s="262"/>
      <c r="H273" s="262"/>
      <c r="I273" s="262"/>
      <c r="J273" s="192"/>
      <c r="K273" s="194">
        <v>61.63</v>
      </c>
      <c r="L273" s="192"/>
      <c r="M273" s="192"/>
      <c r="N273" s="192"/>
      <c r="O273" s="192"/>
      <c r="P273" s="192"/>
      <c r="Q273" s="192"/>
      <c r="R273" s="195"/>
      <c r="T273" s="196"/>
      <c r="U273" s="192"/>
      <c r="V273" s="192"/>
      <c r="W273" s="192"/>
      <c r="X273" s="192"/>
      <c r="Y273" s="192"/>
      <c r="Z273" s="192"/>
      <c r="AA273" s="197"/>
      <c r="AT273" s="198" t="s">
        <v>186</v>
      </c>
      <c r="AU273" s="198" t="s">
        <v>89</v>
      </c>
      <c r="AV273" s="13" t="s">
        <v>184</v>
      </c>
      <c r="AW273" s="13" t="s">
        <v>187</v>
      </c>
      <c r="AX273" s="13" t="s">
        <v>35</v>
      </c>
      <c r="AY273" s="198" t="s">
        <v>179</v>
      </c>
    </row>
    <row r="274" spans="2:65" s="1" customFormat="1" ht="25.5" customHeight="1">
      <c r="B274" s="140"/>
      <c r="C274" s="169" t="s">
        <v>329</v>
      </c>
      <c r="D274" s="169" t="s">
        <v>180</v>
      </c>
      <c r="E274" s="170" t="s">
        <v>330</v>
      </c>
      <c r="F274" s="264" t="s">
        <v>331</v>
      </c>
      <c r="G274" s="264"/>
      <c r="H274" s="264"/>
      <c r="I274" s="264"/>
      <c r="J274" s="171" t="s">
        <v>296</v>
      </c>
      <c r="K274" s="172">
        <v>1789.941</v>
      </c>
      <c r="L274" s="265">
        <v>0</v>
      </c>
      <c r="M274" s="265"/>
      <c r="N274" s="266">
        <f>ROUND(L274*K274,2)</f>
        <v>0</v>
      </c>
      <c r="O274" s="266"/>
      <c r="P274" s="266"/>
      <c r="Q274" s="266"/>
      <c r="R274" s="143"/>
      <c r="T274" s="173" t="s">
        <v>5</v>
      </c>
      <c r="U274" s="47" t="s">
        <v>43</v>
      </c>
      <c r="V274" s="39"/>
      <c r="W274" s="174">
        <f>V274*K274</f>
        <v>0</v>
      </c>
      <c r="X274" s="174">
        <v>0</v>
      </c>
      <c r="Y274" s="174">
        <f>X274*K274</f>
        <v>0</v>
      </c>
      <c r="Z274" s="174">
        <v>0</v>
      </c>
      <c r="AA274" s="175">
        <f>Z274*K274</f>
        <v>0</v>
      </c>
      <c r="AR274" s="22" t="s">
        <v>184</v>
      </c>
      <c r="AT274" s="22" t="s">
        <v>180</v>
      </c>
      <c r="AU274" s="22" t="s">
        <v>89</v>
      </c>
      <c r="AY274" s="22" t="s">
        <v>179</v>
      </c>
      <c r="BE274" s="117">
        <f>IF(U274="základní",N274,0)</f>
        <v>0</v>
      </c>
      <c r="BF274" s="117">
        <f>IF(U274="snížená",N274,0)</f>
        <v>0</v>
      </c>
      <c r="BG274" s="117">
        <f>IF(U274="zákl. přenesená",N274,0)</f>
        <v>0</v>
      </c>
      <c r="BH274" s="117">
        <f>IF(U274="sníž. přenesená",N274,0)</f>
        <v>0</v>
      </c>
      <c r="BI274" s="117">
        <f>IF(U274="nulová",N274,0)</f>
        <v>0</v>
      </c>
      <c r="BJ274" s="22" t="s">
        <v>35</v>
      </c>
      <c r="BK274" s="117">
        <f>ROUND(L274*K274,2)</f>
        <v>0</v>
      </c>
      <c r="BL274" s="22" t="s">
        <v>184</v>
      </c>
      <c r="BM274" s="22" t="s">
        <v>332</v>
      </c>
    </row>
    <row r="275" spans="2:65" s="11" customFormat="1" ht="25.5" customHeight="1">
      <c r="B275" s="176"/>
      <c r="C275" s="177"/>
      <c r="D275" s="177"/>
      <c r="E275" s="178" t="s">
        <v>5</v>
      </c>
      <c r="F275" s="303" t="s">
        <v>202</v>
      </c>
      <c r="G275" s="304"/>
      <c r="H275" s="304"/>
      <c r="I275" s="304"/>
      <c r="J275" s="177"/>
      <c r="K275" s="178" t="s">
        <v>5</v>
      </c>
      <c r="L275" s="177"/>
      <c r="M275" s="177"/>
      <c r="N275" s="177"/>
      <c r="O275" s="177"/>
      <c r="P275" s="177"/>
      <c r="Q275" s="177"/>
      <c r="R275" s="179"/>
      <c r="T275" s="180"/>
      <c r="U275" s="177"/>
      <c r="V275" s="177"/>
      <c r="W275" s="177"/>
      <c r="X275" s="177"/>
      <c r="Y275" s="177"/>
      <c r="Z275" s="177"/>
      <c r="AA275" s="181"/>
      <c r="AT275" s="182" t="s">
        <v>186</v>
      </c>
      <c r="AU275" s="182" t="s">
        <v>89</v>
      </c>
      <c r="AV275" s="11" t="s">
        <v>35</v>
      </c>
      <c r="AW275" s="11" t="s">
        <v>187</v>
      </c>
      <c r="AX275" s="11" t="s">
        <v>78</v>
      </c>
      <c r="AY275" s="182" t="s">
        <v>179</v>
      </c>
    </row>
    <row r="276" spans="2:65" s="12" customFormat="1" ht="16.5" customHeight="1">
      <c r="B276" s="183"/>
      <c r="C276" s="184"/>
      <c r="D276" s="184"/>
      <c r="E276" s="185" t="s">
        <v>5</v>
      </c>
      <c r="F276" s="277" t="s">
        <v>333</v>
      </c>
      <c r="G276" s="278"/>
      <c r="H276" s="278"/>
      <c r="I276" s="278"/>
      <c r="J276" s="184"/>
      <c r="K276" s="186">
        <v>45.055999999999997</v>
      </c>
      <c r="L276" s="184"/>
      <c r="M276" s="184"/>
      <c r="N276" s="184"/>
      <c r="O276" s="184"/>
      <c r="P276" s="184"/>
      <c r="Q276" s="184"/>
      <c r="R276" s="187"/>
      <c r="T276" s="188"/>
      <c r="U276" s="184"/>
      <c r="V276" s="184"/>
      <c r="W276" s="184"/>
      <c r="X276" s="184"/>
      <c r="Y276" s="184"/>
      <c r="Z276" s="184"/>
      <c r="AA276" s="189"/>
      <c r="AT276" s="190" t="s">
        <v>186</v>
      </c>
      <c r="AU276" s="190" t="s">
        <v>89</v>
      </c>
      <c r="AV276" s="12" t="s">
        <v>89</v>
      </c>
      <c r="AW276" s="12" t="s">
        <v>187</v>
      </c>
      <c r="AX276" s="12" t="s">
        <v>78</v>
      </c>
      <c r="AY276" s="190" t="s">
        <v>179</v>
      </c>
    </row>
    <row r="277" spans="2:65" s="11" customFormat="1" ht="16.5" customHeight="1">
      <c r="B277" s="176"/>
      <c r="C277" s="177"/>
      <c r="D277" s="177"/>
      <c r="E277" s="178" t="s">
        <v>5</v>
      </c>
      <c r="F277" s="307" t="s">
        <v>334</v>
      </c>
      <c r="G277" s="308"/>
      <c r="H277" s="308"/>
      <c r="I277" s="308"/>
      <c r="J277" s="177"/>
      <c r="K277" s="178" t="s">
        <v>5</v>
      </c>
      <c r="L277" s="177"/>
      <c r="M277" s="177"/>
      <c r="N277" s="177"/>
      <c r="O277" s="177"/>
      <c r="P277" s="177"/>
      <c r="Q277" s="177"/>
      <c r="R277" s="179"/>
      <c r="T277" s="180"/>
      <c r="U277" s="177"/>
      <c r="V277" s="177"/>
      <c r="W277" s="177"/>
      <c r="X277" s="177"/>
      <c r="Y277" s="177"/>
      <c r="Z277" s="177"/>
      <c r="AA277" s="181"/>
      <c r="AT277" s="182" t="s">
        <v>186</v>
      </c>
      <c r="AU277" s="182" t="s">
        <v>89</v>
      </c>
      <c r="AV277" s="11" t="s">
        <v>35</v>
      </c>
      <c r="AW277" s="11" t="s">
        <v>187</v>
      </c>
      <c r="AX277" s="11" t="s">
        <v>78</v>
      </c>
      <c r="AY277" s="182" t="s">
        <v>179</v>
      </c>
    </row>
    <row r="278" spans="2:65" s="12" customFormat="1" ht="16.5" customHeight="1">
      <c r="B278" s="183"/>
      <c r="C278" s="184"/>
      <c r="D278" s="184"/>
      <c r="E278" s="185" t="s">
        <v>5</v>
      </c>
      <c r="F278" s="277" t="s">
        <v>335</v>
      </c>
      <c r="G278" s="278"/>
      <c r="H278" s="278"/>
      <c r="I278" s="278"/>
      <c r="J278" s="184"/>
      <c r="K278" s="186">
        <v>49</v>
      </c>
      <c r="L278" s="184"/>
      <c r="M278" s="184"/>
      <c r="N278" s="184"/>
      <c r="O278" s="184"/>
      <c r="P278" s="184"/>
      <c r="Q278" s="184"/>
      <c r="R278" s="187"/>
      <c r="T278" s="188"/>
      <c r="U278" s="184"/>
      <c r="V278" s="184"/>
      <c r="W278" s="184"/>
      <c r="X278" s="184"/>
      <c r="Y278" s="184"/>
      <c r="Z278" s="184"/>
      <c r="AA278" s="189"/>
      <c r="AT278" s="190" t="s">
        <v>186</v>
      </c>
      <c r="AU278" s="190" t="s">
        <v>89</v>
      </c>
      <c r="AV278" s="12" t="s">
        <v>89</v>
      </c>
      <c r="AW278" s="12" t="s">
        <v>187</v>
      </c>
      <c r="AX278" s="12" t="s">
        <v>78</v>
      </c>
      <c r="AY278" s="190" t="s">
        <v>179</v>
      </c>
    </row>
    <row r="279" spans="2:65" s="11" customFormat="1" ht="16.5" customHeight="1">
      <c r="B279" s="176"/>
      <c r="C279" s="177"/>
      <c r="D279" s="177"/>
      <c r="E279" s="178" t="s">
        <v>5</v>
      </c>
      <c r="F279" s="307" t="s">
        <v>298</v>
      </c>
      <c r="G279" s="308"/>
      <c r="H279" s="308"/>
      <c r="I279" s="308"/>
      <c r="J279" s="177"/>
      <c r="K279" s="178" t="s">
        <v>5</v>
      </c>
      <c r="L279" s="177"/>
      <c r="M279" s="177"/>
      <c r="N279" s="177"/>
      <c r="O279" s="177"/>
      <c r="P279" s="177"/>
      <c r="Q279" s="177"/>
      <c r="R279" s="179"/>
      <c r="T279" s="180"/>
      <c r="U279" s="177"/>
      <c r="V279" s="177"/>
      <c r="W279" s="177"/>
      <c r="X279" s="177"/>
      <c r="Y279" s="177"/>
      <c r="Z279" s="177"/>
      <c r="AA279" s="181"/>
      <c r="AT279" s="182" t="s">
        <v>186</v>
      </c>
      <c r="AU279" s="182" t="s">
        <v>89</v>
      </c>
      <c r="AV279" s="11" t="s">
        <v>35</v>
      </c>
      <c r="AW279" s="11" t="s">
        <v>187</v>
      </c>
      <c r="AX279" s="11" t="s">
        <v>78</v>
      </c>
      <c r="AY279" s="182" t="s">
        <v>179</v>
      </c>
    </row>
    <row r="280" spans="2:65" s="12" customFormat="1" ht="16.5" customHeight="1">
      <c r="B280" s="183"/>
      <c r="C280" s="184"/>
      <c r="D280" s="184"/>
      <c r="E280" s="185" t="s">
        <v>5</v>
      </c>
      <c r="F280" s="277" t="s">
        <v>336</v>
      </c>
      <c r="G280" s="278"/>
      <c r="H280" s="278"/>
      <c r="I280" s="278"/>
      <c r="J280" s="184"/>
      <c r="K280" s="186">
        <v>55.44</v>
      </c>
      <c r="L280" s="184"/>
      <c r="M280" s="184"/>
      <c r="N280" s="184"/>
      <c r="O280" s="184"/>
      <c r="P280" s="184"/>
      <c r="Q280" s="184"/>
      <c r="R280" s="187"/>
      <c r="T280" s="188"/>
      <c r="U280" s="184"/>
      <c r="V280" s="184"/>
      <c r="W280" s="184"/>
      <c r="X280" s="184"/>
      <c r="Y280" s="184"/>
      <c r="Z280" s="184"/>
      <c r="AA280" s="189"/>
      <c r="AT280" s="190" t="s">
        <v>186</v>
      </c>
      <c r="AU280" s="190" t="s">
        <v>89</v>
      </c>
      <c r="AV280" s="12" t="s">
        <v>89</v>
      </c>
      <c r="AW280" s="12" t="s">
        <v>187</v>
      </c>
      <c r="AX280" s="12" t="s">
        <v>78</v>
      </c>
      <c r="AY280" s="190" t="s">
        <v>179</v>
      </c>
    </row>
    <row r="281" spans="2:65" s="12" customFormat="1" ht="16.5" customHeight="1">
      <c r="B281" s="183"/>
      <c r="C281" s="184"/>
      <c r="D281" s="184"/>
      <c r="E281" s="185" t="s">
        <v>5</v>
      </c>
      <c r="F281" s="277" t="s">
        <v>337</v>
      </c>
      <c r="G281" s="278"/>
      <c r="H281" s="278"/>
      <c r="I281" s="278"/>
      <c r="J281" s="184"/>
      <c r="K281" s="186">
        <v>221.76</v>
      </c>
      <c r="L281" s="184"/>
      <c r="M281" s="184"/>
      <c r="N281" s="184"/>
      <c r="O281" s="184"/>
      <c r="P281" s="184"/>
      <c r="Q281" s="184"/>
      <c r="R281" s="187"/>
      <c r="T281" s="188"/>
      <c r="U281" s="184"/>
      <c r="V281" s="184"/>
      <c r="W281" s="184"/>
      <c r="X281" s="184"/>
      <c r="Y281" s="184"/>
      <c r="Z281" s="184"/>
      <c r="AA281" s="189"/>
      <c r="AT281" s="190" t="s">
        <v>186</v>
      </c>
      <c r="AU281" s="190" t="s">
        <v>89</v>
      </c>
      <c r="AV281" s="12" t="s">
        <v>89</v>
      </c>
      <c r="AW281" s="12" t="s">
        <v>187</v>
      </c>
      <c r="AX281" s="12" t="s">
        <v>78</v>
      </c>
      <c r="AY281" s="190" t="s">
        <v>179</v>
      </c>
    </row>
    <row r="282" spans="2:65" s="12" customFormat="1" ht="16.5" customHeight="1">
      <c r="B282" s="183"/>
      <c r="C282" s="184"/>
      <c r="D282" s="184"/>
      <c r="E282" s="185" t="s">
        <v>5</v>
      </c>
      <c r="F282" s="277" t="s">
        <v>338</v>
      </c>
      <c r="G282" s="278"/>
      <c r="H282" s="278"/>
      <c r="I282" s="278"/>
      <c r="J282" s="184"/>
      <c r="K282" s="186">
        <v>10.24</v>
      </c>
      <c r="L282" s="184"/>
      <c r="M282" s="184"/>
      <c r="N282" s="184"/>
      <c r="O282" s="184"/>
      <c r="P282" s="184"/>
      <c r="Q282" s="184"/>
      <c r="R282" s="187"/>
      <c r="T282" s="188"/>
      <c r="U282" s="184"/>
      <c r="V282" s="184"/>
      <c r="W282" s="184"/>
      <c r="X282" s="184"/>
      <c r="Y282" s="184"/>
      <c r="Z282" s="184"/>
      <c r="AA282" s="189"/>
      <c r="AT282" s="190" t="s">
        <v>186</v>
      </c>
      <c r="AU282" s="190" t="s">
        <v>89</v>
      </c>
      <c r="AV282" s="12" t="s">
        <v>89</v>
      </c>
      <c r="AW282" s="12" t="s">
        <v>187</v>
      </c>
      <c r="AX282" s="12" t="s">
        <v>78</v>
      </c>
      <c r="AY282" s="190" t="s">
        <v>179</v>
      </c>
    </row>
    <row r="283" spans="2:65" s="12" customFormat="1" ht="16.5" customHeight="1">
      <c r="B283" s="183"/>
      <c r="C283" s="184"/>
      <c r="D283" s="184"/>
      <c r="E283" s="185" t="s">
        <v>5</v>
      </c>
      <c r="F283" s="277" t="s">
        <v>339</v>
      </c>
      <c r="G283" s="278"/>
      <c r="H283" s="278"/>
      <c r="I283" s="278"/>
      <c r="J283" s="184"/>
      <c r="K283" s="186">
        <v>235.83</v>
      </c>
      <c r="L283" s="184"/>
      <c r="M283" s="184"/>
      <c r="N283" s="184"/>
      <c r="O283" s="184"/>
      <c r="P283" s="184"/>
      <c r="Q283" s="184"/>
      <c r="R283" s="187"/>
      <c r="T283" s="188"/>
      <c r="U283" s="184"/>
      <c r="V283" s="184"/>
      <c r="W283" s="184"/>
      <c r="X283" s="184"/>
      <c r="Y283" s="184"/>
      <c r="Z283" s="184"/>
      <c r="AA283" s="189"/>
      <c r="AT283" s="190" t="s">
        <v>186</v>
      </c>
      <c r="AU283" s="190" t="s">
        <v>89</v>
      </c>
      <c r="AV283" s="12" t="s">
        <v>89</v>
      </c>
      <c r="AW283" s="12" t="s">
        <v>187</v>
      </c>
      <c r="AX283" s="12" t="s">
        <v>78</v>
      </c>
      <c r="AY283" s="190" t="s">
        <v>179</v>
      </c>
    </row>
    <row r="284" spans="2:65" s="12" customFormat="1" ht="16.5" customHeight="1">
      <c r="B284" s="183"/>
      <c r="C284" s="184"/>
      <c r="D284" s="184"/>
      <c r="E284" s="185" t="s">
        <v>5</v>
      </c>
      <c r="F284" s="277" t="s">
        <v>340</v>
      </c>
      <c r="G284" s="278"/>
      <c r="H284" s="278"/>
      <c r="I284" s="278"/>
      <c r="J284" s="184"/>
      <c r="K284" s="186">
        <v>19.440000000000001</v>
      </c>
      <c r="L284" s="184"/>
      <c r="M284" s="184"/>
      <c r="N284" s="184"/>
      <c r="O284" s="184"/>
      <c r="P284" s="184"/>
      <c r="Q284" s="184"/>
      <c r="R284" s="187"/>
      <c r="T284" s="188"/>
      <c r="U284" s="184"/>
      <c r="V284" s="184"/>
      <c r="W284" s="184"/>
      <c r="X284" s="184"/>
      <c r="Y284" s="184"/>
      <c r="Z284" s="184"/>
      <c r="AA284" s="189"/>
      <c r="AT284" s="190" t="s">
        <v>186</v>
      </c>
      <c r="AU284" s="190" t="s">
        <v>89</v>
      </c>
      <c r="AV284" s="12" t="s">
        <v>89</v>
      </c>
      <c r="AW284" s="12" t="s">
        <v>187</v>
      </c>
      <c r="AX284" s="12" t="s">
        <v>78</v>
      </c>
      <c r="AY284" s="190" t="s">
        <v>179</v>
      </c>
    </row>
    <row r="285" spans="2:65" s="12" customFormat="1" ht="16.5" customHeight="1">
      <c r="B285" s="183"/>
      <c r="C285" s="184"/>
      <c r="D285" s="184"/>
      <c r="E285" s="185" t="s">
        <v>5</v>
      </c>
      <c r="F285" s="277" t="s">
        <v>341</v>
      </c>
      <c r="G285" s="278"/>
      <c r="H285" s="278"/>
      <c r="I285" s="278"/>
      <c r="J285" s="184"/>
      <c r="K285" s="186">
        <v>144.47999999999999</v>
      </c>
      <c r="L285" s="184"/>
      <c r="M285" s="184"/>
      <c r="N285" s="184"/>
      <c r="O285" s="184"/>
      <c r="P285" s="184"/>
      <c r="Q285" s="184"/>
      <c r="R285" s="187"/>
      <c r="T285" s="188"/>
      <c r="U285" s="184"/>
      <c r="V285" s="184"/>
      <c r="W285" s="184"/>
      <c r="X285" s="184"/>
      <c r="Y285" s="184"/>
      <c r="Z285" s="184"/>
      <c r="AA285" s="189"/>
      <c r="AT285" s="190" t="s">
        <v>186</v>
      </c>
      <c r="AU285" s="190" t="s">
        <v>89</v>
      </c>
      <c r="AV285" s="12" t="s">
        <v>89</v>
      </c>
      <c r="AW285" s="12" t="s">
        <v>187</v>
      </c>
      <c r="AX285" s="12" t="s">
        <v>78</v>
      </c>
      <c r="AY285" s="190" t="s">
        <v>179</v>
      </c>
    </row>
    <row r="286" spans="2:65" s="12" customFormat="1" ht="16.5" customHeight="1">
      <c r="B286" s="183"/>
      <c r="C286" s="184"/>
      <c r="D286" s="184"/>
      <c r="E286" s="185" t="s">
        <v>5</v>
      </c>
      <c r="F286" s="277" t="s">
        <v>342</v>
      </c>
      <c r="G286" s="278"/>
      <c r="H286" s="278"/>
      <c r="I286" s="278"/>
      <c r="J286" s="184"/>
      <c r="K286" s="186">
        <v>322.45499999999998</v>
      </c>
      <c r="L286" s="184"/>
      <c r="M286" s="184"/>
      <c r="N286" s="184"/>
      <c r="O286" s="184"/>
      <c r="P286" s="184"/>
      <c r="Q286" s="184"/>
      <c r="R286" s="187"/>
      <c r="T286" s="188"/>
      <c r="U286" s="184"/>
      <c r="V286" s="184"/>
      <c r="W286" s="184"/>
      <c r="X286" s="184"/>
      <c r="Y286" s="184"/>
      <c r="Z286" s="184"/>
      <c r="AA286" s="189"/>
      <c r="AT286" s="190" t="s">
        <v>186</v>
      </c>
      <c r="AU286" s="190" t="s">
        <v>89</v>
      </c>
      <c r="AV286" s="12" t="s">
        <v>89</v>
      </c>
      <c r="AW286" s="12" t="s">
        <v>187</v>
      </c>
      <c r="AX286" s="12" t="s">
        <v>78</v>
      </c>
      <c r="AY286" s="190" t="s">
        <v>179</v>
      </c>
    </row>
    <row r="287" spans="2:65" s="12" customFormat="1" ht="16.5" customHeight="1">
      <c r="B287" s="183"/>
      <c r="C287" s="184"/>
      <c r="D287" s="184"/>
      <c r="E287" s="185" t="s">
        <v>5</v>
      </c>
      <c r="F287" s="277" t="s">
        <v>343</v>
      </c>
      <c r="G287" s="278"/>
      <c r="H287" s="278"/>
      <c r="I287" s="278"/>
      <c r="J287" s="184"/>
      <c r="K287" s="186">
        <v>14.08</v>
      </c>
      <c r="L287" s="184"/>
      <c r="M287" s="184"/>
      <c r="N287" s="184"/>
      <c r="O287" s="184"/>
      <c r="P287" s="184"/>
      <c r="Q287" s="184"/>
      <c r="R287" s="187"/>
      <c r="T287" s="188"/>
      <c r="U287" s="184"/>
      <c r="V287" s="184"/>
      <c r="W287" s="184"/>
      <c r="X287" s="184"/>
      <c r="Y287" s="184"/>
      <c r="Z287" s="184"/>
      <c r="AA287" s="189"/>
      <c r="AT287" s="190" t="s">
        <v>186</v>
      </c>
      <c r="AU287" s="190" t="s">
        <v>89</v>
      </c>
      <c r="AV287" s="12" t="s">
        <v>89</v>
      </c>
      <c r="AW287" s="12" t="s">
        <v>187</v>
      </c>
      <c r="AX287" s="12" t="s">
        <v>78</v>
      </c>
      <c r="AY287" s="190" t="s">
        <v>179</v>
      </c>
    </row>
    <row r="288" spans="2:65" s="12" customFormat="1" ht="16.5" customHeight="1">
      <c r="B288" s="183"/>
      <c r="C288" s="184"/>
      <c r="D288" s="184"/>
      <c r="E288" s="185" t="s">
        <v>5</v>
      </c>
      <c r="F288" s="277" t="s">
        <v>344</v>
      </c>
      <c r="G288" s="278"/>
      <c r="H288" s="278"/>
      <c r="I288" s="278"/>
      <c r="J288" s="184"/>
      <c r="K288" s="186">
        <v>32.159999999999997</v>
      </c>
      <c r="L288" s="184"/>
      <c r="M288" s="184"/>
      <c r="N288" s="184"/>
      <c r="O288" s="184"/>
      <c r="P288" s="184"/>
      <c r="Q288" s="184"/>
      <c r="R288" s="187"/>
      <c r="T288" s="188"/>
      <c r="U288" s="184"/>
      <c r="V288" s="184"/>
      <c r="W288" s="184"/>
      <c r="X288" s="184"/>
      <c r="Y288" s="184"/>
      <c r="Z288" s="184"/>
      <c r="AA288" s="189"/>
      <c r="AT288" s="190" t="s">
        <v>186</v>
      </c>
      <c r="AU288" s="190" t="s">
        <v>89</v>
      </c>
      <c r="AV288" s="12" t="s">
        <v>89</v>
      </c>
      <c r="AW288" s="12" t="s">
        <v>187</v>
      </c>
      <c r="AX288" s="12" t="s">
        <v>78</v>
      </c>
      <c r="AY288" s="190" t="s">
        <v>179</v>
      </c>
    </row>
    <row r="289" spans="2:65" s="12" customFormat="1" ht="16.5" customHeight="1">
      <c r="B289" s="183"/>
      <c r="C289" s="184"/>
      <c r="D289" s="184"/>
      <c r="E289" s="185" t="s">
        <v>5</v>
      </c>
      <c r="F289" s="277" t="s">
        <v>345</v>
      </c>
      <c r="G289" s="278"/>
      <c r="H289" s="278"/>
      <c r="I289" s="278"/>
      <c r="J289" s="184"/>
      <c r="K289" s="186">
        <v>193.28</v>
      </c>
      <c r="L289" s="184"/>
      <c r="M289" s="184"/>
      <c r="N289" s="184"/>
      <c r="O289" s="184"/>
      <c r="P289" s="184"/>
      <c r="Q289" s="184"/>
      <c r="R289" s="187"/>
      <c r="T289" s="188"/>
      <c r="U289" s="184"/>
      <c r="V289" s="184"/>
      <c r="W289" s="184"/>
      <c r="X289" s="184"/>
      <c r="Y289" s="184"/>
      <c r="Z289" s="184"/>
      <c r="AA289" s="189"/>
      <c r="AT289" s="190" t="s">
        <v>186</v>
      </c>
      <c r="AU289" s="190" t="s">
        <v>89</v>
      </c>
      <c r="AV289" s="12" t="s">
        <v>89</v>
      </c>
      <c r="AW289" s="12" t="s">
        <v>187</v>
      </c>
      <c r="AX289" s="12" t="s">
        <v>78</v>
      </c>
      <c r="AY289" s="190" t="s">
        <v>179</v>
      </c>
    </row>
    <row r="290" spans="2:65" s="12" customFormat="1" ht="16.5" customHeight="1">
      <c r="B290" s="183"/>
      <c r="C290" s="184"/>
      <c r="D290" s="184"/>
      <c r="E290" s="185" t="s">
        <v>5</v>
      </c>
      <c r="F290" s="277" t="s">
        <v>346</v>
      </c>
      <c r="G290" s="278"/>
      <c r="H290" s="278"/>
      <c r="I290" s="278"/>
      <c r="J290" s="184"/>
      <c r="K290" s="186">
        <v>89.68</v>
      </c>
      <c r="L290" s="184"/>
      <c r="M290" s="184"/>
      <c r="N290" s="184"/>
      <c r="O290" s="184"/>
      <c r="P290" s="184"/>
      <c r="Q290" s="184"/>
      <c r="R290" s="187"/>
      <c r="T290" s="188"/>
      <c r="U290" s="184"/>
      <c r="V290" s="184"/>
      <c r="W290" s="184"/>
      <c r="X290" s="184"/>
      <c r="Y290" s="184"/>
      <c r="Z290" s="184"/>
      <c r="AA290" s="189"/>
      <c r="AT290" s="190" t="s">
        <v>186</v>
      </c>
      <c r="AU290" s="190" t="s">
        <v>89</v>
      </c>
      <c r="AV290" s="12" t="s">
        <v>89</v>
      </c>
      <c r="AW290" s="12" t="s">
        <v>187</v>
      </c>
      <c r="AX290" s="12" t="s">
        <v>78</v>
      </c>
      <c r="AY290" s="190" t="s">
        <v>179</v>
      </c>
    </row>
    <row r="291" spans="2:65" s="12" customFormat="1" ht="16.5" customHeight="1">
      <c r="B291" s="183"/>
      <c r="C291" s="184"/>
      <c r="D291" s="184"/>
      <c r="E291" s="185" t="s">
        <v>5</v>
      </c>
      <c r="F291" s="277" t="s">
        <v>347</v>
      </c>
      <c r="G291" s="278"/>
      <c r="H291" s="278"/>
      <c r="I291" s="278"/>
      <c r="J291" s="184"/>
      <c r="K291" s="186">
        <v>18.48</v>
      </c>
      <c r="L291" s="184"/>
      <c r="M291" s="184"/>
      <c r="N291" s="184"/>
      <c r="O291" s="184"/>
      <c r="P291" s="184"/>
      <c r="Q291" s="184"/>
      <c r="R291" s="187"/>
      <c r="T291" s="188"/>
      <c r="U291" s="184"/>
      <c r="V291" s="184"/>
      <c r="W291" s="184"/>
      <c r="X291" s="184"/>
      <c r="Y291" s="184"/>
      <c r="Z291" s="184"/>
      <c r="AA291" s="189"/>
      <c r="AT291" s="190" t="s">
        <v>186</v>
      </c>
      <c r="AU291" s="190" t="s">
        <v>89</v>
      </c>
      <c r="AV291" s="12" t="s">
        <v>89</v>
      </c>
      <c r="AW291" s="12" t="s">
        <v>187</v>
      </c>
      <c r="AX291" s="12" t="s">
        <v>78</v>
      </c>
      <c r="AY291" s="190" t="s">
        <v>179</v>
      </c>
    </row>
    <row r="292" spans="2:65" s="12" customFormat="1" ht="16.5" customHeight="1">
      <c r="B292" s="183"/>
      <c r="C292" s="184"/>
      <c r="D292" s="184"/>
      <c r="E292" s="185" t="s">
        <v>5</v>
      </c>
      <c r="F292" s="277" t="s">
        <v>348</v>
      </c>
      <c r="G292" s="278"/>
      <c r="H292" s="278"/>
      <c r="I292" s="278"/>
      <c r="J292" s="184"/>
      <c r="K292" s="186">
        <v>178</v>
      </c>
      <c r="L292" s="184"/>
      <c r="M292" s="184"/>
      <c r="N292" s="184"/>
      <c r="O292" s="184"/>
      <c r="P292" s="184"/>
      <c r="Q292" s="184"/>
      <c r="R292" s="187"/>
      <c r="T292" s="188"/>
      <c r="U292" s="184"/>
      <c r="V292" s="184"/>
      <c r="W292" s="184"/>
      <c r="X292" s="184"/>
      <c r="Y292" s="184"/>
      <c r="Z292" s="184"/>
      <c r="AA292" s="189"/>
      <c r="AT292" s="190" t="s">
        <v>186</v>
      </c>
      <c r="AU292" s="190" t="s">
        <v>89</v>
      </c>
      <c r="AV292" s="12" t="s">
        <v>89</v>
      </c>
      <c r="AW292" s="12" t="s">
        <v>187</v>
      </c>
      <c r="AX292" s="12" t="s">
        <v>78</v>
      </c>
      <c r="AY292" s="190" t="s">
        <v>179</v>
      </c>
    </row>
    <row r="293" spans="2:65" s="12" customFormat="1" ht="16.5" customHeight="1">
      <c r="B293" s="183"/>
      <c r="C293" s="184"/>
      <c r="D293" s="184"/>
      <c r="E293" s="185" t="s">
        <v>5</v>
      </c>
      <c r="F293" s="277" t="s">
        <v>349</v>
      </c>
      <c r="G293" s="278"/>
      <c r="H293" s="278"/>
      <c r="I293" s="278"/>
      <c r="J293" s="184"/>
      <c r="K293" s="186">
        <v>160.56</v>
      </c>
      <c r="L293" s="184"/>
      <c r="M293" s="184"/>
      <c r="N293" s="184"/>
      <c r="O293" s="184"/>
      <c r="P293" s="184"/>
      <c r="Q293" s="184"/>
      <c r="R293" s="187"/>
      <c r="T293" s="188"/>
      <c r="U293" s="184"/>
      <c r="V293" s="184"/>
      <c r="W293" s="184"/>
      <c r="X293" s="184"/>
      <c r="Y293" s="184"/>
      <c r="Z293" s="184"/>
      <c r="AA293" s="189"/>
      <c r="AT293" s="190" t="s">
        <v>186</v>
      </c>
      <c r="AU293" s="190" t="s">
        <v>89</v>
      </c>
      <c r="AV293" s="12" t="s">
        <v>89</v>
      </c>
      <c r="AW293" s="12" t="s">
        <v>187</v>
      </c>
      <c r="AX293" s="12" t="s">
        <v>78</v>
      </c>
      <c r="AY293" s="190" t="s">
        <v>179</v>
      </c>
    </row>
    <row r="294" spans="2:65" s="13" customFormat="1" ht="16.5" customHeight="1">
      <c r="B294" s="191"/>
      <c r="C294" s="192"/>
      <c r="D294" s="192"/>
      <c r="E294" s="193" t="s">
        <v>5</v>
      </c>
      <c r="F294" s="261" t="s">
        <v>188</v>
      </c>
      <c r="G294" s="262"/>
      <c r="H294" s="262"/>
      <c r="I294" s="262"/>
      <c r="J294" s="192"/>
      <c r="K294" s="194">
        <v>1789.941</v>
      </c>
      <c r="L294" s="192"/>
      <c r="M294" s="192"/>
      <c r="N294" s="192"/>
      <c r="O294" s="192"/>
      <c r="P294" s="192"/>
      <c r="Q294" s="192"/>
      <c r="R294" s="195"/>
      <c r="T294" s="196"/>
      <c r="U294" s="192"/>
      <c r="V294" s="192"/>
      <c r="W294" s="192"/>
      <c r="X294" s="192"/>
      <c r="Y294" s="192"/>
      <c r="Z294" s="192"/>
      <c r="AA294" s="197"/>
      <c r="AT294" s="198" t="s">
        <v>186</v>
      </c>
      <c r="AU294" s="198" t="s">
        <v>89</v>
      </c>
      <c r="AV294" s="13" t="s">
        <v>184</v>
      </c>
      <c r="AW294" s="13" t="s">
        <v>187</v>
      </c>
      <c r="AX294" s="13" t="s">
        <v>35</v>
      </c>
      <c r="AY294" s="198" t="s">
        <v>179</v>
      </c>
    </row>
    <row r="295" spans="2:65" s="1" customFormat="1" ht="25.5" customHeight="1">
      <c r="B295" s="140"/>
      <c r="C295" s="169" t="s">
        <v>243</v>
      </c>
      <c r="D295" s="169" t="s">
        <v>180</v>
      </c>
      <c r="E295" s="170" t="s">
        <v>350</v>
      </c>
      <c r="F295" s="264" t="s">
        <v>351</v>
      </c>
      <c r="G295" s="264"/>
      <c r="H295" s="264"/>
      <c r="I295" s="264"/>
      <c r="J295" s="171" t="s">
        <v>296</v>
      </c>
      <c r="K295" s="172">
        <v>894.971</v>
      </c>
      <c r="L295" s="265">
        <v>0</v>
      </c>
      <c r="M295" s="265"/>
      <c r="N295" s="266">
        <f>ROUND(L295*K295,2)</f>
        <v>0</v>
      </c>
      <c r="O295" s="266"/>
      <c r="P295" s="266"/>
      <c r="Q295" s="266"/>
      <c r="R295" s="143"/>
      <c r="T295" s="173" t="s">
        <v>5</v>
      </c>
      <c r="U295" s="47" t="s">
        <v>43</v>
      </c>
      <c r="V295" s="39"/>
      <c r="W295" s="174">
        <f>V295*K295</f>
        <v>0</v>
      </c>
      <c r="X295" s="174">
        <v>0</v>
      </c>
      <c r="Y295" s="174">
        <f>X295*K295</f>
        <v>0</v>
      </c>
      <c r="Z295" s="174">
        <v>0</v>
      </c>
      <c r="AA295" s="175">
        <f>Z295*K295</f>
        <v>0</v>
      </c>
      <c r="AR295" s="22" t="s">
        <v>184</v>
      </c>
      <c r="AT295" s="22" t="s">
        <v>180</v>
      </c>
      <c r="AU295" s="22" t="s">
        <v>89</v>
      </c>
      <c r="AY295" s="22" t="s">
        <v>179</v>
      </c>
      <c r="BE295" s="117">
        <f>IF(U295="základní",N295,0)</f>
        <v>0</v>
      </c>
      <c r="BF295" s="117">
        <f>IF(U295="snížená",N295,0)</f>
        <v>0</v>
      </c>
      <c r="BG295" s="117">
        <f>IF(U295="zákl. přenesená",N295,0)</f>
        <v>0</v>
      </c>
      <c r="BH295" s="117">
        <f>IF(U295="sníž. přenesená",N295,0)</f>
        <v>0</v>
      </c>
      <c r="BI295" s="117">
        <f>IF(U295="nulová",N295,0)</f>
        <v>0</v>
      </c>
      <c r="BJ295" s="22" t="s">
        <v>35</v>
      </c>
      <c r="BK295" s="117">
        <f>ROUND(L295*K295,2)</f>
        <v>0</v>
      </c>
      <c r="BL295" s="22" t="s">
        <v>184</v>
      </c>
      <c r="BM295" s="22" t="s">
        <v>352</v>
      </c>
    </row>
    <row r="296" spans="2:65" s="12" customFormat="1" ht="16.5" customHeight="1">
      <c r="B296" s="183"/>
      <c r="C296" s="184"/>
      <c r="D296" s="184"/>
      <c r="E296" s="185" t="s">
        <v>5</v>
      </c>
      <c r="F296" s="258" t="s">
        <v>353</v>
      </c>
      <c r="G296" s="259"/>
      <c r="H296" s="259"/>
      <c r="I296" s="259"/>
      <c r="J296" s="184"/>
      <c r="K296" s="186">
        <v>894.97050000000002</v>
      </c>
      <c r="L296" s="184"/>
      <c r="M296" s="184"/>
      <c r="N296" s="184"/>
      <c r="O296" s="184"/>
      <c r="P296" s="184"/>
      <c r="Q296" s="184"/>
      <c r="R296" s="187"/>
      <c r="T296" s="188"/>
      <c r="U296" s="184"/>
      <c r="V296" s="184"/>
      <c r="W296" s="184"/>
      <c r="X296" s="184"/>
      <c r="Y296" s="184"/>
      <c r="Z296" s="184"/>
      <c r="AA296" s="189"/>
      <c r="AT296" s="190" t="s">
        <v>186</v>
      </c>
      <c r="AU296" s="190" t="s">
        <v>89</v>
      </c>
      <c r="AV296" s="12" t="s">
        <v>89</v>
      </c>
      <c r="AW296" s="12" t="s">
        <v>187</v>
      </c>
      <c r="AX296" s="12" t="s">
        <v>78</v>
      </c>
      <c r="AY296" s="190" t="s">
        <v>179</v>
      </c>
    </row>
    <row r="297" spans="2:65" s="13" customFormat="1" ht="16.5" customHeight="1">
      <c r="B297" s="191"/>
      <c r="C297" s="192"/>
      <c r="D297" s="192"/>
      <c r="E297" s="193" t="s">
        <v>5</v>
      </c>
      <c r="F297" s="261" t="s">
        <v>188</v>
      </c>
      <c r="G297" s="262"/>
      <c r="H297" s="262"/>
      <c r="I297" s="262"/>
      <c r="J297" s="192"/>
      <c r="K297" s="194">
        <v>894.97050000000002</v>
      </c>
      <c r="L297" s="192"/>
      <c r="M297" s="192"/>
      <c r="N297" s="192"/>
      <c r="O297" s="192"/>
      <c r="P297" s="192"/>
      <c r="Q297" s="192"/>
      <c r="R297" s="195"/>
      <c r="T297" s="196"/>
      <c r="U297" s="192"/>
      <c r="V297" s="192"/>
      <c r="W297" s="192"/>
      <c r="X297" s="192"/>
      <c r="Y297" s="192"/>
      <c r="Z297" s="192"/>
      <c r="AA297" s="197"/>
      <c r="AT297" s="198" t="s">
        <v>186</v>
      </c>
      <c r="AU297" s="198" t="s">
        <v>89</v>
      </c>
      <c r="AV297" s="13" t="s">
        <v>184</v>
      </c>
      <c r="AW297" s="13" t="s">
        <v>187</v>
      </c>
      <c r="AX297" s="13" t="s">
        <v>35</v>
      </c>
      <c r="AY297" s="198" t="s">
        <v>179</v>
      </c>
    </row>
    <row r="298" spans="2:65" s="1" customFormat="1" ht="25.5" customHeight="1">
      <c r="B298" s="140"/>
      <c r="C298" s="169" t="s">
        <v>354</v>
      </c>
      <c r="D298" s="169" t="s">
        <v>180</v>
      </c>
      <c r="E298" s="170" t="s">
        <v>355</v>
      </c>
      <c r="F298" s="264" t="s">
        <v>356</v>
      </c>
      <c r="G298" s="264"/>
      <c r="H298" s="264"/>
      <c r="I298" s="264"/>
      <c r="J298" s="171" t="s">
        <v>191</v>
      </c>
      <c r="K298" s="172">
        <v>2092.12</v>
      </c>
      <c r="L298" s="265">
        <v>0</v>
      </c>
      <c r="M298" s="265"/>
      <c r="N298" s="266">
        <f>ROUND(L298*K298,2)</f>
        <v>0</v>
      </c>
      <c r="O298" s="266"/>
      <c r="P298" s="266"/>
      <c r="Q298" s="266"/>
      <c r="R298" s="143"/>
      <c r="T298" s="173" t="s">
        <v>5</v>
      </c>
      <c r="U298" s="47" t="s">
        <v>43</v>
      </c>
      <c r="V298" s="39"/>
      <c r="W298" s="174">
        <f>V298*K298</f>
        <v>0</v>
      </c>
      <c r="X298" s="174">
        <v>0</v>
      </c>
      <c r="Y298" s="174">
        <f>X298*K298</f>
        <v>0</v>
      </c>
      <c r="Z298" s="174">
        <v>0</v>
      </c>
      <c r="AA298" s="175">
        <f>Z298*K298</f>
        <v>0</v>
      </c>
      <c r="AR298" s="22" t="s">
        <v>184</v>
      </c>
      <c r="AT298" s="22" t="s">
        <v>180</v>
      </c>
      <c r="AU298" s="22" t="s">
        <v>89</v>
      </c>
      <c r="AY298" s="22" t="s">
        <v>179</v>
      </c>
      <c r="BE298" s="117">
        <f>IF(U298="základní",N298,0)</f>
        <v>0</v>
      </c>
      <c r="BF298" s="117">
        <f>IF(U298="snížená",N298,0)</f>
        <v>0</v>
      </c>
      <c r="BG298" s="117">
        <f>IF(U298="zákl. přenesená",N298,0)</f>
        <v>0</v>
      </c>
      <c r="BH298" s="117">
        <f>IF(U298="sníž. přenesená",N298,0)</f>
        <v>0</v>
      </c>
      <c r="BI298" s="117">
        <f>IF(U298="nulová",N298,0)</f>
        <v>0</v>
      </c>
      <c r="BJ298" s="22" t="s">
        <v>35</v>
      </c>
      <c r="BK298" s="117">
        <f>ROUND(L298*K298,2)</f>
        <v>0</v>
      </c>
      <c r="BL298" s="22" t="s">
        <v>184</v>
      </c>
      <c r="BM298" s="22" t="s">
        <v>357</v>
      </c>
    </row>
    <row r="299" spans="2:65" s="11" customFormat="1" ht="25.5" customHeight="1">
      <c r="B299" s="176"/>
      <c r="C299" s="177"/>
      <c r="D299" s="177"/>
      <c r="E299" s="178" t="s">
        <v>5</v>
      </c>
      <c r="F299" s="303" t="s">
        <v>202</v>
      </c>
      <c r="G299" s="304"/>
      <c r="H299" s="304"/>
      <c r="I299" s="304"/>
      <c r="J299" s="177"/>
      <c r="K299" s="178" t="s">
        <v>5</v>
      </c>
      <c r="L299" s="177"/>
      <c r="M299" s="177"/>
      <c r="N299" s="177"/>
      <c r="O299" s="177"/>
      <c r="P299" s="177"/>
      <c r="Q299" s="177"/>
      <c r="R299" s="179"/>
      <c r="T299" s="180"/>
      <c r="U299" s="177"/>
      <c r="V299" s="177"/>
      <c r="W299" s="177"/>
      <c r="X299" s="177"/>
      <c r="Y299" s="177"/>
      <c r="Z299" s="177"/>
      <c r="AA299" s="181"/>
      <c r="AT299" s="182" t="s">
        <v>186</v>
      </c>
      <c r="AU299" s="182" t="s">
        <v>89</v>
      </c>
      <c r="AV299" s="11" t="s">
        <v>35</v>
      </c>
      <c r="AW299" s="11" t="s">
        <v>187</v>
      </c>
      <c r="AX299" s="11" t="s">
        <v>78</v>
      </c>
      <c r="AY299" s="182" t="s">
        <v>179</v>
      </c>
    </row>
    <row r="300" spans="2:65" s="12" customFormat="1" ht="16.5" customHeight="1">
      <c r="B300" s="183"/>
      <c r="C300" s="184"/>
      <c r="D300" s="184"/>
      <c r="E300" s="185" t="s">
        <v>5</v>
      </c>
      <c r="F300" s="277" t="s">
        <v>358</v>
      </c>
      <c r="G300" s="278"/>
      <c r="H300" s="278"/>
      <c r="I300" s="278"/>
      <c r="J300" s="184"/>
      <c r="K300" s="186">
        <v>56.32</v>
      </c>
      <c r="L300" s="184"/>
      <c r="M300" s="184"/>
      <c r="N300" s="184"/>
      <c r="O300" s="184"/>
      <c r="P300" s="184"/>
      <c r="Q300" s="184"/>
      <c r="R300" s="187"/>
      <c r="T300" s="188"/>
      <c r="U300" s="184"/>
      <c r="V300" s="184"/>
      <c r="W300" s="184"/>
      <c r="X300" s="184"/>
      <c r="Y300" s="184"/>
      <c r="Z300" s="184"/>
      <c r="AA300" s="189"/>
      <c r="AT300" s="190" t="s">
        <v>186</v>
      </c>
      <c r="AU300" s="190" t="s">
        <v>89</v>
      </c>
      <c r="AV300" s="12" t="s">
        <v>89</v>
      </c>
      <c r="AW300" s="12" t="s">
        <v>187</v>
      </c>
      <c r="AX300" s="12" t="s">
        <v>78</v>
      </c>
      <c r="AY300" s="190" t="s">
        <v>179</v>
      </c>
    </row>
    <row r="301" spans="2:65" s="12" customFormat="1" ht="16.5" customHeight="1">
      <c r="B301" s="183"/>
      <c r="C301" s="184"/>
      <c r="D301" s="184"/>
      <c r="E301" s="185" t="s">
        <v>5</v>
      </c>
      <c r="F301" s="277" t="s">
        <v>359</v>
      </c>
      <c r="G301" s="278"/>
      <c r="H301" s="278"/>
      <c r="I301" s="278"/>
      <c r="J301" s="184"/>
      <c r="K301" s="186">
        <v>59.4</v>
      </c>
      <c r="L301" s="184"/>
      <c r="M301" s="184"/>
      <c r="N301" s="184"/>
      <c r="O301" s="184"/>
      <c r="P301" s="184"/>
      <c r="Q301" s="184"/>
      <c r="R301" s="187"/>
      <c r="T301" s="188"/>
      <c r="U301" s="184"/>
      <c r="V301" s="184"/>
      <c r="W301" s="184"/>
      <c r="X301" s="184"/>
      <c r="Y301" s="184"/>
      <c r="Z301" s="184"/>
      <c r="AA301" s="189"/>
      <c r="AT301" s="190" t="s">
        <v>186</v>
      </c>
      <c r="AU301" s="190" t="s">
        <v>89</v>
      </c>
      <c r="AV301" s="12" t="s">
        <v>89</v>
      </c>
      <c r="AW301" s="12" t="s">
        <v>187</v>
      </c>
      <c r="AX301" s="12" t="s">
        <v>78</v>
      </c>
      <c r="AY301" s="190" t="s">
        <v>179</v>
      </c>
    </row>
    <row r="302" spans="2:65" s="12" customFormat="1" ht="16.5" customHeight="1">
      <c r="B302" s="183"/>
      <c r="C302" s="184"/>
      <c r="D302" s="184"/>
      <c r="E302" s="185" t="s">
        <v>5</v>
      </c>
      <c r="F302" s="277" t="s">
        <v>360</v>
      </c>
      <c r="G302" s="278"/>
      <c r="H302" s="278"/>
      <c r="I302" s="278"/>
      <c r="J302" s="184"/>
      <c r="K302" s="186">
        <v>246.6</v>
      </c>
      <c r="L302" s="184"/>
      <c r="M302" s="184"/>
      <c r="N302" s="184"/>
      <c r="O302" s="184"/>
      <c r="P302" s="184"/>
      <c r="Q302" s="184"/>
      <c r="R302" s="187"/>
      <c r="T302" s="188"/>
      <c r="U302" s="184"/>
      <c r="V302" s="184"/>
      <c r="W302" s="184"/>
      <c r="X302" s="184"/>
      <c r="Y302" s="184"/>
      <c r="Z302" s="184"/>
      <c r="AA302" s="189"/>
      <c r="AT302" s="190" t="s">
        <v>186</v>
      </c>
      <c r="AU302" s="190" t="s">
        <v>89</v>
      </c>
      <c r="AV302" s="12" t="s">
        <v>89</v>
      </c>
      <c r="AW302" s="12" t="s">
        <v>187</v>
      </c>
      <c r="AX302" s="12" t="s">
        <v>78</v>
      </c>
      <c r="AY302" s="190" t="s">
        <v>179</v>
      </c>
    </row>
    <row r="303" spans="2:65" s="12" customFormat="1" ht="16.5" customHeight="1">
      <c r="B303" s="183"/>
      <c r="C303" s="184"/>
      <c r="D303" s="184"/>
      <c r="E303" s="185" t="s">
        <v>5</v>
      </c>
      <c r="F303" s="277" t="s">
        <v>361</v>
      </c>
      <c r="G303" s="278"/>
      <c r="H303" s="278"/>
      <c r="I303" s="278"/>
      <c r="J303" s="184"/>
      <c r="K303" s="186">
        <v>14.4</v>
      </c>
      <c r="L303" s="184"/>
      <c r="M303" s="184"/>
      <c r="N303" s="184"/>
      <c r="O303" s="184"/>
      <c r="P303" s="184"/>
      <c r="Q303" s="184"/>
      <c r="R303" s="187"/>
      <c r="T303" s="188"/>
      <c r="U303" s="184"/>
      <c r="V303" s="184"/>
      <c r="W303" s="184"/>
      <c r="X303" s="184"/>
      <c r="Y303" s="184"/>
      <c r="Z303" s="184"/>
      <c r="AA303" s="189"/>
      <c r="AT303" s="190" t="s">
        <v>186</v>
      </c>
      <c r="AU303" s="190" t="s">
        <v>89</v>
      </c>
      <c r="AV303" s="12" t="s">
        <v>89</v>
      </c>
      <c r="AW303" s="12" t="s">
        <v>187</v>
      </c>
      <c r="AX303" s="12" t="s">
        <v>78</v>
      </c>
      <c r="AY303" s="190" t="s">
        <v>179</v>
      </c>
    </row>
    <row r="304" spans="2:65" s="12" customFormat="1" ht="16.5" customHeight="1">
      <c r="B304" s="183"/>
      <c r="C304" s="184"/>
      <c r="D304" s="184"/>
      <c r="E304" s="185" t="s">
        <v>5</v>
      </c>
      <c r="F304" s="277" t="s">
        <v>362</v>
      </c>
      <c r="G304" s="278"/>
      <c r="H304" s="278"/>
      <c r="I304" s="278"/>
      <c r="J304" s="184"/>
      <c r="K304" s="186">
        <v>252</v>
      </c>
      <c r="L304" s="184"/>
      <c r="M304" s="184"/>
      <c r="N304" s="184"/>
      <c r="O304" s="184"/>
      <c r="P304" s="184"/>
      <c r="Q304" s="184"/>
      <c r="R304" s="187"/>
      <c r="T304" s="188"/>
      <c r="U304" s="184"/>
      <c r="V304" s="184"/>
      <c r="W304" s="184"/>
      <c r="X304" s="184"/>
      <c r="Y304" s="184"/>
      <c r="Z304" s="184"/>
      <c r="AA304" s="189"/>
      <c r="AT304" s="190" t="s">
        <v>186</v>
      </c>
      <c r="AU304" s="190" t="s">
        <v>89</v>
      </c>
      <c r="AV304" s="12" t="s">
        <v>89</v>
      </c>
      <c r="AW304" s="12" t="s">
        <v>187</v>
      </c>
      <c r="AX304" s="12" t="s">
        <v>78</v>
      </c>
      <c r="AY304" s="190" t="s">
        <v>179</v>
      </c>
    </row>
    <row r="305" spans="2:65" s="12" customFormat="1" ht="16.5" customHeight="1">
      <c r="B305" s="183"/>
      <c r="C305" s="184"/>
      <c r="D305" s="184"/>
      <c r="E305" s="185" t="s">
        <v>5</v>
      </c>
      <c r="F305" s="277" t="s">
        <v>363</v>
      </c>
      <c r="G305" s="278"/>
      <c r="H305" s="278"/>
      <c r="I305" s="278"/>
      <c r="J305" s="184"/>
      <c r="K305" s="186">
        <v>28.8</v>
      </c>
      <c r="L305" s="184"/>
      <c r="M305" s="184"/>
      <c r="N305" s="184"/>
      <c r="O305" s="184"/>
      <c r="P305" s="184"/>
      <c r="Q305" s="184"/>
      <c r="R305" s="187"/>
      <c r="T305" s="188"/>
      <c r="U305" s="184"/>
      <c r="V305" s="184"/>
      <c r="W305" s="184"/>
      <c r="X305" s="184"/>
      <c r="Y305" s="184"/>
      <c r="Z305" s="184"/>
      <c r="AA305" s="189"/>
      <c r="AT305" s="190" t="s">
        <v>186</v>
      </c>
      <c r="AU305" s="190" t="s">
        <v>89</v>
      </c>
      <c r="AV305" s="12" t="s">
        <v>89</v>
      </c>
      <c r="AW305" s="12" t="s">
        <v>187</v>
      </c>
      <c r="AX305" s="12" t="s">
        <v>78</v>
      </c>
      <c r="AY305" s="190" t="s">
        <v>179</v>
      </c>
    </row>
    <row r="306" spans="2:65" s="12" customFormat="1" ht="16.5" customHeight="1">
      <c r="B306" s="183"/>
      <c r="C306" s="184"/>
      <c r="D306" s="184"/>
      <c r="E306" s="185" t="s">
        <v>5</v>
      </c>
      <c r="F306" s="277" t="s">
        <v>364</v>
      </c>
      <c r="G306" s="278"/>
      <c r="H306" s="278"/>
      <c r="I306" s="278"/>
      <c r="J306" s="184"/>
      <c r="K306" s="186">
        <v>154.80000000000001</v>
      </c>
      <c r="L306" s="184"/>
      <c r="M306" s="184"/>
      <c r="N306" s="184"/>
      <c r="O306" s="184"/>
      <c r="P306" s="184"/>
      <c r="Q306" s="184"/>
      <c r="R306" s="187"/>
      <c r="T306" s="188"/>
      <c r="U306" s="184"/>
      <c r="V306" s="184"/>
      <c r="W306" s="184"/>
      <c r="X306" s="184"/>
      <c r="Y306" s="184"/>
      <c r="Z306" s="184"/>
      <c r="AA306" s="189"/>
      <c r="AT306" s="190" t="s">
        <v>186</v>
      </c>
      <c r="AU306" s="190" t="s">
        <v>89</v>
      </c>
      <c r="AV306" s="12" t="s">
        <v>89</v>
      </c>
      <c r="AW306" s="12" t="s">
        <v>187</v>
      </c>
      <c r="AX306" s="12" t="s">
        <v>78</v>
      </c>
      <c r="AY306" s="190" t="s">
        <v>179</v>
      </c>
    </row>
    <row r="307" spans="2:65" s="12" customFormat="1" ht="16.5" customHeight="1">
      <c r="B307" s="183"/>
      <c r="C307" s="184"/>
      <c r="D307" s="184"/>
      <c r="E307" s="185" t="s">
        <v>5</v>
      </c>
      <c r="F307" s="277" t="s">
        <v>365</v>
      </c>
      <c r="G307" s="278"/>
      <c r="H307" s="278"/>
      <c r="I307" s="278"/>
      <c r="J307" s="184"/>
      <c r="K307" s="186">
        <v>327.60000000000002</v>
      </c>
      <c r="L307" s="184"/>
      <c r="M307" s="184"/>
      <c r="N307" s="184"/>
      <c r="O307" s="184"/>
      <c r="P307" s="184"/>
      <c r="Q307" s="184"/>
      <c r="R307" s="187"/>
      <c r="T307" s="188"/>
      <c r="U307" s="184"/>
      <c r="V307" s="184"/>
      <c r="W307" s="184"/>
      <c r="X307" s="184"/>
      <c r="Y307" s="184"/>
      <c r="Z307" s="184"/>
      <c r="AA307" s="189"/>
      <c r="AT307" s="190" t="s">
        <v>186</v>
      </c>
      <c r="AU307" s="190" t="s">
        <v>89</v>
      </c>
      <c r="AV307" s="12" t="s">
        <v>89</v>
      </c>
      <c r="AW307" s="12" t="s">
        <v>187</v>
      </c>
      <c r="AX307" s="12" t="s">
        <v>78</v>
      </c>
      <c r="AY307" s="190" t="s">
        <v>179</v>
      </c>
    </row>
    <row r="308" spans="2:65" s="12" customFormat="1" ht="16.5" customHeight="1">
      <c r="B308" s="183"/>
      <c r="C308" s="184"/>
      <c r="D308" s="184"/>
      <c r="E308" s="185" t="s">
        <v>5</v>
      </c>
      <c r="F308" s="277" t="s">
        <v>366</v>
      </c>
      <c r="G308" s="278"/>
      <c r="H308" s="278"/>
      <c r="I308" s="278"/>
      <c r="J308" s="184"/>
      <c r="K308" s="186">
        <v>19.8</v>
      </c>
      <c r="L308" s="184"/>
      <c r="M308" s="184"/>
      <c r="N308" s="184"/>
      <c r="O308" s="184"/>
      <c r="P308" s="184"/>
      <c r="Q308" s="184"/>
      <c r="R308" s="187"/>
      <c r="T308" s="188"/>
      <c r="U308" s="184"/>
      <c r="V308" s="184"/>
      <c r="W308" s="184"/>
      <c r="X308" s="184"/>
      <c r="Y308" s="184"/>
      <c r="Z308" s="184"/>
      <c r="AA308" s="189"/>
      <c r="AT308" s="190" t="s">
        <v>186</v>
      </c>
      <c r="AU308" s="190" t="s">
        <v>89</v>
      </c>
      <c r="AV308" s="12" t="s">
        <v>89</v>
      </c>
      <c r="AW308" s="12" t="s">
        <v>187</v>
      </c>
      <c r="AX308" s="12" t="s">
        <v>78</v>
      </c>
      <c r="AY308" s="190" t="s">
        <v>179</v>
      </c>
    </row>
    <row r="309" spans="2:65" s="12" customFormat="1" ht="16.5" customHeight="1">
      <c r="B309" s="183"/>
      <c r="C309" s="184"/>
      <c r="D309" s="184"/>
      <c r="E309" s="185" t="s">
        <v>5</v>
      </c>
      <c r="F309" s="277" t="s">
        <v>367</v>
      </c>
      <c r="G309" s="278"/>
      <c r="H309" s="278"/>
      <c r="I309" s="278"/>
      <c r="J309" s="184"/>
      <c r="K309" s="186">
        <v>45</v>
      </c>
      <c r="L309" s="184"/>
      <c r="M309" s="184"/>
      <c r="N309" s="184"/>
      <c r="O309" s="184"/>
      <c r="P309" s="184"/>
      <c r="Q309" s="184"/>
      <c r="R309" s="187"/>
      <c r="T309" s="188"/>
      <c r="U309" s="184"/>
      <c r="V309" s="184"/>
      <c r="W309" s="184"/>
      <c r="X309" s="184"/>
      <c r="Y309" s="184"/>
      <c r="Z309" s="184"/>
      <c r="AA309" s="189"/>
      <c r="AT309" s="190" t="s">
        <v>186</v>
      </c>
      <c r="AU309" s="190" t="s">
        <v>89</v>
      </c>
      <c r="AV309" s="12" t="s">
        <v>89</v>
      </c>
      <c r="AW309" s="12" t="s">
        <v>187</v>
      </c>
      <c r="AX309" s="12" t="s">
        <v>78</v>
      </c>
      <c r="AY309" s="190" t="s">
        <v>179</v>
      </c>
    </row>
    <row r="310" spans="2:65" s="12" customFormat="1" ht="16.5" customHeight="1">
      <c r="B310" s="183"/>
      <c r="C310" s="184"/>
      <c r="D310" s="184"/>
      <c r="E310" s="185" t="s">
        <v>5</v>
      </c>
      <c r="F310" s="277" t="s">
        <v>368</v>
      </c>
      <c r="G310" s="278"/>
      <c r="H310" s="278"/>
      <c r="I310" s="278"/>
      <c r="J310" s="184"/>
      <c r="K310" s="186">
        <v>262.8</v>
      </c>
      <c r="L310" s="184"/>
      <c r="M310" s="184"/>
      <c r="N310" s="184"/>
      <c r="O310" s="184"/>
      <c r="P310" s="184"/>
      <c r="Q310" s="184"/>
      <c r="R310" s="187"/>
      <c r="T310" s="188"/>
      <c r="U310" s="184"/>
      <c r="V310" s="184"/>
      <c r="W310" s="184"/>
      <c r="X310" s="184"/>
      <c r="Y310" s="184"/>
      <c r="Z310" s="184"/>
      <c r="AA310" s="189"/>
      <c r="AT310" s="190" t="s">
        <v>186</v>
      </c>
      <c r="AU310" s="190" t="s">
        <v>89</v>
      </c>
      <c r="AV310" s="12" t="s">
        <v>89</v>
      </c>
      <c r="AW310" s="12" t="s">
        <v>187</v>
      </c>
      <c r="AX310" s="12" t="s">
        <v>78</v>
      </c>
      <c r="AY310" s="190" t="s">
        <v>179</v>
      </c>
    </row>
    <row r="311" spans="2:65" s="12" customFormat="1" ht="16.5" customHeight="1">
      <c r="B311" s="183"/>
      <c r="C311" s="184"/>
      <c r="D311" s="184"/>
      <c r="E311" s="185" t="s">
        <v>5</v>
      </c>
      <c r="F311" s="277" t="s">
        <v>369</v>
      </c>
      <c r="G311" s="278"/>
      <c r="H311" s="278"/>
      <c r="I311" s="278"/>
      <c r="J311" s="184"/>
      <c r="K311" s="186">
        <v>126</v>
      </c>
      <c r="L311" s="184"/>
      <c r="M311" s="184"/>
      <c r="N311" s="184"/>
      <c r="O311" s="184"/>
      <c r="P311" s="184"/>
      <c r="Q311" s="184"/>
      <c r="R311" s="187"/>
      <c r="T311" s="188"/>
      <c r="U311" s="184"/>
      <c r="V311" s="184"/>
      <c r="W311" s="184"/>
      <c r="X311" s="184"/>
      <c r="Y311" s="184"/>
      <c r="Z311" s="184"/>
      <c r="AA311" s="189"/>
      <c r="AT311" s="190" t="s">
        <v>186</v>
      </c>
      <c r="AU311" s="190" t="s">
        <v>89</v>
      </c>
      <c r="AV311" s="12" t="s">
        <v>89</v>
      </c>
      <c r="AW311" s="12" t="s">
        <v>187</v>
      </c>
      <c r="AX311" s="12" t="s">
        <v>78</v>
      </c>
      <c r="AY311" s="190" t="s">
        <v>179</v>
      </c>
    </row>
    <row r="312" spans="2:65" s="12" customFormat="1" ht="16.5" customHeight="1">
      <c r="B312" s="183"/>
      <c r="C312" s="184"/>
      <c r="D312" s="184"/>
      <c r="E312" s="185" t="s">
        <v>5</v>
      </c>
      <c r="F312" s="277" t="s">
        <v>370</v>
      </c>
      <c r="G312" s="278"/>
      <c r="H312" s="278"/>
      <c r="I312" s="278"/>
      <c r="J312" s="184"/>
      <c r="K312" s="186">
        <v>25.2</v>
      </c>
      <c r="L312" s="184"/>
      <c r="M312" s="184"/>
      <c r="N312" s="184"/>
      <c r="O312" s="184"/>
      <c r="P312" s="184"/>
      <c r="Q312" s="184"/>
      <c r="R312" s="187"/>
      <c r="T312" s="188"/>
      <c r="U312" s="184"/>
      <c r="V312" s="184"/>
      <c r="W312" s="184"/>
      <c r="X312" s="184"/>
      <c r="Y312" s="184"/>
      <c r="Z312" s="184"/>
      <c r="AA312" s="189"/>
      <c r="AT312" s="190" t="s">
        <v>186</v>
      </c>
      <c r="AU312" s="190" t="s">
        <v>89</v>
      </c>
      <c r="AV312" s="12" t="s">
        <v>89</v>
      </c>
      <c r="AW312" s="12" t="s">
        <v>187</v>
      </c>
      <c r="AX312" s="12" t="s">
        <v>78</v>
      </c>
      <c r="AY312" s="190" t="s">
        <v>179</v>
      </c>
    </row>
    <row r="313" spans="2:65" s="12" customFormat="1" ht="16.5" customHeight="1">
      <c r="B313" s="183"/>
      <c r="C313" s="184"/>
      <c r="D313" s="184"/>
      <c r="E313" s="185" t="s">
        <v>5</v>
      </c>
      <c r="F313" s="277" t="s">
        <v>371</v>
      </c>
      <c r="G313" s="278"/>
      <c r="H313" s="278"/>
      <c r="I313" s="278"/>
      <c r="J313" s="184"/>
      <c r="K313" s="186">
        <v>250.2</v>
      </c>
      <c r="L313" s="184"/>
      <c r="M313" s="184"/>
      <c r="N313" s="184"/>
      <c r="O313" s="184"/>
      <c r="P313" s="184"/>
      <c r="Q313" s="184"/>
      <c r="R313" s="187"/>
      <c r="T313" s="188"/>
      <c r="U313" s="184"/>
      <c r="V313" s="184"/>
      <c r="W313" s="184"/>
      <c r="X313" s="184"/>
      <c r="Y313" s="184"/>
      <c r="Z313" s="184"/>
      <c r="AA313" s="189"/>
      <c r="AT313" s="190" t="s">
        <v>186</v>
      </c>
      <c r="AU313" s="190" t="s">
        <v>89</v>
      </c>
      <c r="AV313" s="12" t="s">
        <v>89</v>
      </c>
      <c r="AW313" s="12" t="s">
        <v>187</v>
      </c>
      <c r="AX313" s="12" t="s">
        <v>78</v>
      </c>
      <c r="AY313" s="190" t="s">
        <v>179</v>
      </c>
    </row>
    <row r="314" spans="2:65" s="12" customFormat="1" ht="16.5" customHeight="1">
      <c r="B314" s="183"/>
      <c r="C314" s="184"/>
      <c r="D314" s="184"/>
      <c r="E314" s="185" t="s">
        <v>5</v>
      </c>
      <c r="F314" s="277" t="s">
        <v>372</v>
      </c>
      <c r="G314" s="278"/>
      <c r="H314" s="278"/>
      <c r="I314" s="278"/>
      <c r="J314" s="184"/>
      <c r="K314" s="186">
        <v>223.2</v>
      </c>
      <c r="L314" s="184"/>
      <c r="M314" s="184"/>
      <c r="N314" s="184"/>
      <c r="O314" s="184"/>
      <c r="P314" s="184"/>
      <c r="Q314" s="184"/>
      <c r="R314" s="187"/>
      <c r="T314" s="188"/>
      <c r="U314" s="184"/>
      <c r="V314" s="184"/>
      <c r="W314" s="184"/>
      <c r="X314" s="184"/>
      <c r="Y314" s="184"/>
      <c r="Z314" s="184"/>
      <c r="AA314" s="189"/>
      <c r="AT314" s="190" t="s">
        <v>186</v>
      </c>
      <c r="AU314" s="190" t="s">
        <v>89</v>
      </c>
      <c r="AV314" s="12" t="s">
        <v>89</v>
      </c>
      <c r="AW314" s="12" t="s">
        <v>187</v>
      </c>
      <c r="AX314" s="12" t="s">
        <v>78</v>
      </c>
      <c r="AY314" s="190" t="s">
        <v>179</v>
      </c>
    </row>
    <row r="315" spans="2:65" s="13" customFormat="1" ht="16.5" customHeight="1">
      <c r="B315" s="191"/>
      <c r="C315" s="192"/>
      <c r="D315" s="192"/>
      <c r="E315" s="193" t="s">
        <v>5</v>
      </c>
      <c r="F315" s="261" t="s">
        <v>188</v>
      </c>
      <c r="G315" s="262"/>
      <c r="H315" s="262"/>
      <c r="I315" s="262"/>
      <c r="J315" s="192"/>
      <c r="K315" s="194">
        <v>2092.12</v>
      </c>
      <c r="L315" s="192"/>
      <c r="M315" s="192"/>
      <c r="N315" s="192"/>
      <c r="O315" s="192"/>
      <c r="P315" s="192"/>
      <c r="Q315" s="192"/>
      <c r="R315" s="195"/>
      <c r="T315" s="196"/>
      <c r="U315" s="192"/>
      <c r="V315" s="192"/>
      <c r="W315" s="192"/>
      <c r="X315" s="192"/>
      <c r="Y315" s="192"/>
      <c r="Z315" s="192"/>
      <c r="AA315" s="197"/>
      <c r="AT315" s="198" t="s">
        <v>186</v>
      </c>
      <c r="AU315" s="198" t="s">
        <v>89</v>
      </c>
      <c r="AV315" s="13" t="s">
        <v>184</v>
      </c>
      <c r="AW315" s="13" t="s">
        <v>187</v>
      </c>
      <c r="AX315" s="13" t="s">
        <v>35</v>
      </c>
      <c r="AY315" s="198" t="s">
        <v>179</v>
      </c>
    </row>
    <row r="316" spans="2:65" s="1" customFormat="1" ht="25.5" customHeight="1">
      <c r="B316" s="140"/>
      <c r="C316" s="169" t="s">
        <v>252</v>
      </c>
      <c r="D316" s="169" t="s">
        <v>180</v>
      </c>
      <c r="E316" s="170" t="s">
        <v>373</v>
      </c>
      <c r="F316" s="264" t="s">
        <v>374</v>
      </c>
      <c r="G316" s="264"/>
      <c r="H316" s="264"/>
      <c r="I316" s="264"/>
      <c r="J316" s="171" t="s">
        <v>191</v>
      </c>
      <c r="K316" s="172">
        <v>2092.12</v>
      </c>
      <c r="L316" s="265">
        <v>0</v>
      </c>
      <c r="M316" s="265"/>
      <c r="N316" s="266">
        <f>ROUND(L316*K316,2)</f>
        <v>0</v>
      </c>
      <c r="O316" s="266"/>
      <c r="P316" s="266"/>
      <c r="Q316" s="266"/>
      <c r="R316" s="143"/>
      <c r="T316" s="173" t="s">
        <v>5</v>
      </c>
      <c r="U316" s="47" t="s">
        <v>43</v>
      </c>
      <c r="V316" s="39"/>
      <c r="W316" s="174">
        <f>V316*K316</f>
        <v>0</v>
      </c>
      <c r="X316" s="174">
        <v>0</v>
      </c>
      <c r="Y316" s="174">
        <f>X316*K316</f>
        <v>0</v>
      </c>
      <c r="Z316" s="174">
        <v>0</v>
      </c>
      <c r="AA316" s="175">
        <f>Z316*K316</f>
        <v>0</v>
      </c>
      <c r="AR316" s="22" t="s">
        <v>184</v>
      </c>
      <c r="AT316" s="22" t="s">
        <v>180</v>
      </c>
      <c r="AU316" s="22" t="s">
        <v>89</v>
      </c>
      <c r="AY316" s="22" t="s">
        <v>179</v>
      </c>
      <c r="BE316" s="117">
        <f>IF(U316="základní",N316,0)</f>
        <v>0</v>
      </c>
      <c r="BF316" s="117">
        <f>IF(U316="snížená",N316,0)</f>
        <v>0</v>
      </c>
      <c r="BG316" s="117">
        <f>IF(U316="zákl. přenesená",N316,0)</f>
        <v>0</v>
      </c>
      <c r="BH316" s="117">
        <f>IF(U316="sníž. přenesená",N316,0)</f>
        <v>0</v>
      </c>
      <c r="BI316" s="117">
        <f>IF(U316="nulová",N316,0)</f>
        <v>0</v>
      </c>
      <c r="BJ316" s="22" t="s">
        <v>35</v>
      </c>
      <c r="BK316" s="117">
        <f>ROUND(L316*K316,2)</f>
        <v>0</v>
      </c>
      <c r="BL316" s="22" t="s">
        <v>184</v>
      </c>
      <c r="BM316" s="22" t="s">
        <v>375</v>
      </c>
    </row>
    <row r="317" spans="2:65" s="12" customFormat="1" ht="16.5" customHeight="1">
      <c r="B317" s="183"/>
      <c r="C317" s="184"/>
      <c r="D317" s="184"/>
      <c r="E317" s="185" t="s">
        <v>5</v>
      </c>
      <c r="F317" s="258" t="s">
        <v>376</v>
      </c>
      <c r="G317" s="259"/>
      <c r="H317" s="259"/>
      <c r="I317" s="259"/>
      <c r="J317" s="184"/>
      <c r="K317" s="186">
        <v>2092.12</v>
      </c>
      <c r="L317" s="184"/>
      <c r="M317" s="184"/>
      <c r="N317" s="184"/>
      <c r="O317" s="184"/>
      <c r="P317" s="184"/>
      <c r="Q317" s="184"/>
      <c r="R317" s="187"/>
      <c r="T317" s="188"/>
      <c r="U317" s="184"/>
      <c r="V317" s="184"/>
      <c r="W317" s="184"/>
      <c r="X317" s="184"/>
      <c r="Y317" s="184"/>
      <c r="Z317" s="184"/>
      <c r="AA317" s="189"/>
      <c r="AT317" s="190" t="s">
        <v>186</v>
      </c>
      <c r="AU317" s="190" t="s">
        <v>89</v>
      </c>
      <c r="AV317" s="12" t="s">
        <v>89</v>
      </c>
      <c r="AW317" s="12" t="s">
        <v>187</v>
      </c>
      <c r="AX317" s="12" t="s">
        <v>78</v>
      </c>
      <c r="AY317" s="190" t="s">
        <v>179</v>
      </c>
    </row>
    <row r="318" spans="2:65" s="13" customFormat="1" ht="16.5" customHeight="1">
      <c r="B318" s="191"/>
      <c r="C318" s="192"/>
      <c r="D318" s="192"/>
      <c r="E318" s="193" t="s">
        <v>5</v>
      </c>
      <c r="F318" s="261" t="s">
        <v>188</v>
      </c>
      <c r="G318" s="262"/>
      <c r="H318" s="262"/>
      <c r="I318" s="262"/>
      <c r="J318" s="192"/>
      <c r="K318" s="194">
        <v>2092.12</v>
      </c>
      <c r="L318" s="192"/>
      <c r="M318" s="192"/>
      <c r="N318" s="192"/>
      <c r="O318" s="192"/>
      <c r="P318" s="192"/>
      <c r="Q318" s="192"/>
      <c r="R318" s="195"/>
      <c r="T318" s="196"/>
      <c r="U318" s="192"/>
      <c r="V318" s="192"/>
      <c r="W318" s="192"/>
      <c r="X318" s="192"/>
      <c r="Y318" s="192"/>
      <c r="Z318" s="192"/>
      <c r="AA318" s="197"/>
      <c r="AT318" s="198" t="s">
        <v>186</v>
      </c>
      <c r="AU318" s="198" t="s">
        <v>89</v>
      </c>
      <c r="AV318" s="13" t="s">
        <v>184</v>
      </c>
      <c r="AW318" s="13" t="s">
        <v>187</v>
      </c>
      <c r="AX318" s="13" t="s">
        <v>35</v>
      </c>
      <c r="AY318" s="198" t="s">
        <v>179</v>
      </c>
    </row>
    <row r="319" spans="2:65" s="1" customFormat="1" ht="25.5" customHeight="1">
      <c r="B319" s="140"/>
      <c r="C319" s="169" t="s">
        <v>377</v>
      </c>
      <c r="D319" s="169" t="s">
        <v>180</v>
      </c>
      <c r="E319" s="170" t="s">
        <v>378</v>
      </c>
      <c r="F319" s="264" t="s">
        <v>379</v>
      </c>
      <c r="G319" s="264"/>
      <c r="H319" s="264"/>
      <c r="I319" s="264"/>
      <c r="J319" s="171" t="s">
        <v>183</v>
      </c>
      <c r="K319" s="172">
        <v>3</v>
      </c>
      <c r="L319" s="265">
        <v>0</v>
      </c>
      <c r="M319" s="265"/>
      <c r="N319" s="266">
        <f>ROUND(L319*K319,2)</f>
        <v>0</v>
      </c>
      <c r="O319" s="266"/>
      <c r="P319" s="266"/>
      <c r="Q319" s="266"/>
      <c r="R319" s="143"/>
      <c r="T319" s="173" t="s">
        <v>5</v>
      </c>
      <c r="U319" s="47" t="s">
        <v>43</v>
      </c>
      <c r="V319" s="39"/>
      <c r="W319" s="174">
        <f>V319*K319</f>
        <v>0</v>
      </c>
      <c r="X319" s="174">
        <v>0</v>
      </c>
      <c r="Y319" s="174">
        <f>X319*K319</f>
        <v>0</v>
      </c>
      <c r="Z319" s="174">
        <v>0</v>
      </c>
      <c r="AA319" s="175">
        <f>Z319*K319</f>
        <v>0</v>
      </c>
      <c r="AR319" s="22" t="s">
        <v>184</v>
      </c>
      <c r="AT319" s="22" t="s">
        <v>180</v>
      </c>
      <c r="AU319" s="22" t="s">
        <v>89</v>
      </c>
      <c r="AY319" s="22" t="s">
        <v>179</v>
      </c>
      <c r="BE319" s="117">
        <f>IF(U319="základní",N319,0)</f>
        <v>0</v>
      </c>
      <c r="BF319" s="117">
        <f>IF(U319="snížená",N319,0)</f>
        <v>0</v>
      </c>
      <c r="BG319" s="117">
        <f>IF(U319="zákl. přenesená",N319,0)</f>
        <v>0</v>
      </c>
      <c r="BH319" s="117">
        <f>IF(U319="sníž. přenesená",N319,0)</f>
        <v>0</v>
      </c>
      <c r="BI319" s="117">
        <f>IF(U319="nulová",N319,0)</f>
        <v>0</v>
      </c>
      <c r="BJ319" s="22" t="s">
        <v>35</v>
      </c>
      <c r="BK319" s="117">
        <f>ROUND(L319*K319,2)</f>
        <v>0</v>
      </c>
      <c r="BL319" s="22" t="s">
        <v>184</v>
      </c>
      <c r="BM319" s="22" t="s">
        <v>380</v>
      </c>
    </row>
    <row r="320" spans="2:65" s="12" customFormat="1" ht="16.5" customHeight="1">
      <c r="B320" s="183"/>
      <c r="C320" s="184"/>
      <c r="D320" s="184"/>
      <c r="E320" s="185" t="s">
        <v>5</v>
      </c>
      <c r="F320" s="258" t="s">
        <v>94</v>
      </c>
      <c r="G320" s="259"/>
      <c r="H320" s="259"/>
      <c r="I320" s="259"/>
      <c r="J320" s="184"/>
      <c r="K320" s="186">
        <v>3</v>
      </c>
      <c r="L320" s="184"/>
      <c r="M320" s="184"/>
      <c r="N320" s="184"/>
      <c r="O320" s="184"/>
      <c r="P320" s="184"/>
      <c r="Q320" s="184"/>
      <c r="R320" s="187"/>
      <c r="T320" s="188"/>
      <c r="U320" s="184"/>
      <c r="V320" s="184"/>
      <c r="W320" s="184"/>
      <c r="X320" s="184"/>
      <c r="Y320" s="184"/>
      <c r="Z320" s="184"/>
      <c r="AA320" s="189"/>
      <c r="AT320" s="190" t="s">
        <v>186</v>
      </c>
      <c r="AU320" s="190" t="s">
        <v>89</v>
      </c>
      <c r="AV320" s="12" t="s">
        <v>89</v>
      </c>
      <c r="AW320" s="12" t="s">
        <v>187</v>
      </c>
      <c r="AX320" s="12" t="s">
        <v>78</v>
      </c>
      <c r="AY320" s="190" t="s">
        <v>179</v>
      </c>
    </row>
    <row r="321" spans="2:65" s="13" customFormat="1" ht="16.5" customHeight="1">
      <c r="B321" s="191"/>
      <c r="C321" s="192"/>
      <c r="D321" s="192"/>
      <c r="E321" s="193" t="s">
        <v>5</v>
      </c>
      <c r="F321" s="261" t="s">
        <v>188</v>
      </c>
      <c r="G321" s="262"/>
      <c r="H321" s="262"/>
      <c r="I321" s="262"/>
      <c r="J321" s="192"/>
      <c r="K321" s="194">
        <v>3</v>
      </c>
      <c r="L321" s="192"/>
      <c r="M321" s="192"/>
      <c r="N321" s="192"/>
      <c r="O321" s="192"/>
      <c r="P321" s="192"/>
      <c r="Q321" s="192"/>
      <c r="R321" s="195"/>
      <c r="T321" s="196"/>
      <c r="U321" s="192"/>
      <c r="V321" s="192"/>
      <c r="W321" s="192"/>
      <c r="X321" s="192"/>
      <c r="Y321" s="192"/>
      <c r="Z321" s="192"/>
      <c r="AA321" s="197"/>
      <c r="AT321" s="198" t="s">
        <v>186</v>
      </c>
      <c r="AU321" s="198" t="s">
        <v>89</v>
      </c>
      <c r="AV321" s="13" t="s">
        <v>184</v>
      </c>
      <c r="AW321" s="13" t="s">
        <v>187</v>
      </c>
      <c r="AX321" s="13" t="s">
        <v>35</v>
      </c>
      <c r="AY321" s="198" t="s">
        <v>179</v>
      </c>
    </row>
    <row r="322" spans="2:65" s="1" customFormat="1" ht="25.5" customHeight="1">
      <c r="B322" s="140"/>
      <c r="C322" s="169" t="s">
        <v>257</v>
      </c>
      <c r="D322" s="169" t="s">
        <v>180</v>
      </c>
      <c r="E322" s="170" t="s">
        <v>381</v>
      </c>
      <c r="F322" s="264" t="s">
        <v>382</v>
      </c>
      <c r="G322" s="264"/>
      <c r="H322" s="264"/>
      <c r="I322" s="264"/>
      <c r="J322" s="171" t="s">
        <v>183</v>
      </c>
      <c r="K322" s="172">
        <v>30</v>
      </c>
      <c r="L322" s="265">
        <v>0</v>
      </c>
      <c r="M322" s="265"/>
      <c r="N322" s="266">
        <f>ROUND(L322*K322,2)</f>
        <v>0</v>
      </c>
      <c r="O322" s="266"/>
      <c r="P322" s="266"/>
      <c r="Q322" s="266"/>
      <c r="R322" s="143"/>
      <c r="T322" s="173" t="s">
        <v>5</v>
      </c>
      <c r="U322" s="47" t="s">
        <v>43</v>
      </c>
      <c r="V322" s="39"/>
      <c r="W322" s="174">
        <f>V322*K322</f>
        <v>0</v>
      </c>
      <c r="X322" s="174">
        <v>0</v>
      </c>
      <c r="Y322" s="174">
        <f>X322*K322</f>
        <v>0</v>
      </c>
      <c r="Z322" s="174">
        <v>0</v>
      </c>
      <c r="AA322" s="175">
        <f>Z322*K322</f>
        <v>0</v>
      </c>
      <c r="AR322" s="22" t="s">
        <v>184</v>
      </c>
      <c r="AT322" s="22" t="s">
        <v>180</v>
      </c>
      <c r="AU322" s="22" t="s">
        <v>89</v>
      </c>
      <c r="AY322" s="22" t="s">
        <v>179</v>
      </c>
      <c r="BE322" s="117">
        <f>IF(U322="základní",N322,0)</f>
        <v>0</v>
      </c>
      <c r="BF322" s="117">
        <f>IF(U322="snížená",N322,0)</f>
        <v>0</v>
      </c>
      <c r="BG322" s="117">
        <f>IF(U322="zákl. přenesená",N322,0)</f>
        <v>0</v>
      </c>
      <c r="BH322" s="117">
        <f>IF(U322="sníž. přenesená",N322,0)</f>
        <v>0</v>
      </c>
      <c r="BI322" s="117">
        <f>IF(U322="nulová",N322,0)</f>
        <v>0</v>
      </c>
      <c r="BJ322" s="22" t="s">
        <v>35</v>
      </c>
      <c r="BK322" s="117">
        <f>ROUND(L322*K322,2)</f>
        <v>0</v>
      </c>
      <c r="BL322" s="22" t="s">
        <v>184</v>
      </c>
      <c r="BM322" s="22" t="s">
        <v>383</v>
      </c>
    </row>
    <row r="323" spans="2:65" s="11" customFormat="1" ht="25.5" customHeight="1">
      <c r="B323" s="176"/>
      <c r="C323" s="177"/>
      <c r="D323" s="177"/>
      <c r="E323" s="178" t="s">
        <v>5</v>
      </c>
      <c r="F323" s="303" t="s">
        <v>202</v>
      </c>
      <c r="G323" s="304"/>
      <c r="H323" s="304"/>
      <c r="I323" s="304"/>
      <c r="J323" s="177"/>
      <c r="K323" s="178" t="s">
        <v>5</v>
      </c>
      <c r="L323" s="177"/>
      <c r="M323" s="177"/>
      <c r="N323" s="177"/>
      <c r="O323" s="177"/>
      <c r="P323" s="177"/>
      <c r="Q323" s="177"/>
      <c r="R323" s="179"/>
      <c r="T323" s="180"/>
      <c r="U323" s="177"/>
      <c r="V323" s="177"/>
      <c r="W323" s="177"/>
      <c r="X323" s="177"/>
      <c r="Y323" s="177"/>
      <c r="Z323" s="177"/>
      <c r="AA323" s="181"/>
      <c r="AT323" s="182" t="s">
        <v>186</v>
      </c>
      <c r="AU323" s="182" t="s">
        <v>89</v>
      </c>
      <c r="AV323" s="11" t="s">
        <v>35</v>
      </c>
      <c r="AW323" s="11" t="s">
        <v>187</v>
      </c>
      <c r="AX323" s="11" t="s">
        <v>78</v>
      </c>
      <c r="AY323" s="182" t="s">
        <v>179</v>
      </c>
    </row>
    <row r="324" spans="2:65" s="12" customFormat="1" ht="16.5" customHeight="1">
      <c r="B324" s="183"/>
      <c r="C324" s="184"/>
      <c r="D324" s="184"/>
      <c r="E324" s="185" t="s">
        <v>5</v>
      </c>
      <c r="F324" s="277" t="s">
        <v>384</v>
      </c>
      <c r="G324" s="278"/>
      <c r="H324" s="278"/>
      <c r="I324" s="278"/>
      <c r="J324" s="184"/>
      <c r="K324" s="186">
        <v>20</v>
      </c>
      <c r="L324" s="184"/>
      <c r="M324" s="184"/>
      <c r="N324" s="184"/>
      <c r="O324" s="184"/>
      <c r="P324" s="184"/>
      <c r="Q324" s="184"/>
      <c r="R324" s="187"/>
      <c r="T324" s="188"/>
      <c r="U324" s="184"/>
      <c r="V324" s="184"/>
      <c r="W324" s="184"/>
      <c r="X324" s="184"/>
      <c r="Y324" s="184"/>
      <c r="Z324" s="184"/>
      <c r="AA324" s="189"/>
      <c r="AT324" s="190" t="s">
        <v>186</v>
      </c>
      <c r="AU324" s="190" t="s">
        <v>89</v>
      </c>
      <c r="AV324" s="12" t="s">
        <v>89</v>
      </c>
      <c r="AW324" s="12" t="s">
        <v>187</v>
      </c>
      <c r="AX324" s="12" t="s">
        <v>78</v>
      </c>
      <c r="AY324" s="190" t="s">
        <v>179</v>
      </c>
    </row>
    <row r="325" spans="2:65" s="12" customFormat="1" ht="16.5" customHeight="1">
      <c r="B325" s="183"/>
      <c r="C325" s="184"/>
      <c r="D325" s="184"/>
      <c r="E325" s="185" t="s">
        <v>5</v>
      </c>
      <c r="F325" s="277" t="s">
        <v>385</v>
      </c>
      <c r="G325" s="278"/>
      <c r="H325" s="278"/>
      <c r="I325" s="278"/>
      <c r="J325" s="184"/>
      <c r="K325" s="186">
        <v>10</v>
      </c>
      <c r="L325" s="184"/>
      <c r="M325" s="184"/>
      <c r="N325" s="184"/>
      <c r="O325" s="184"/>
      <c r="P325" s="184"/>
      <c r="Q325" s="184"/>
      <c r="R325" s="187"/>
      <c r="T325" s="188"/>
      <c r="U325" s="184"/>
      <c r="V325" s="184"/>
      <c r="W325" s="184"/>
      <c r="X325" s="184"/>
      <c r="Y325" s="184"/>
      <c r="Z325" s="184"/>
      <c r="AA325" s="189"/>
      <c r="AT325" s="190" t="s">
        <v>186</v>
      </c>
      <c r="AU325" s="190" t="s">
        <v>89</v>
      </c>
      <c r="AV325" s="12" t="s">
        <v>89</v>
      </c>
      <c r="AW325" s="12" t="s">
        <v>187</v>
      </c>
      <c r="AX325" s="12" t="s">
        <v>78</v>
      </c>
      <c r="AY325" s="190" t="s">
        <v>179</v>
      </c>
    </row>
    <row r="326" spans="2:65" s="13" customFormat="1" ht="16.5" customHeight="1">
      <c r="B326" s="191"/>
      <c r="C326" s="192"/>
      <c r="D326" s="192"/>
      <c r="E326" s="193" t="s">
        <v>5</v>
      </c>
      <c r="F326" s="261" t="s">
        <v>188</v>
      </c>
      <c r="G326" s="262"/>
      <c r="H326" s="262"/>
      <c r="I326" s="262"/>
      <c r="J326" s="192"/>
      <c r="K326" s="194">
        <v>30</v>
      </c>
      <c r="L326" s="192"/>
      <c r="M326" s="192"/>
      <c r="N326" s="192"/>
      <c r="O326" s="192"/>
      <c r="P326" s="192"/>
      <c r="Q326" s="192"/>
      <c r="R326" s="195"/>
      <c r="T326" s="196"/>
      <c r="U326" s="192"/>
      <c r="V326" s="192"/>
      <c r="W326" s="192"/>
      <c r="X326" s="192"/>
      <c r="Y326" s="192"/>
      <c r="Z326" s="192"/>
      <c r="AA326" s="197"/>
      <c r="AT326" s="198" t="s">
        <v>186</v>
      </c>
      <c r="AU326" s="198" t="s">
        <v>89</v>
      </c>
      <c r="AV326" s="13" t="s">
        <v>184</v>
      </c>
      <c r="AW326" s="13" t="s">
        <v>187</v>
      </c>
      <c r="AX326" s="13" t="s">
        <v>35</v>
      </c>
      <c r="AY326" s="198" t="s">
        <v>179</v>
      </c>
    </row>
    <row r="327" spans="2:65" s="1" customFormat="1" ht="25.5" customHeight="1">
      <c r="B327" s="140"/>
      <c r="C327" s="169" t="s">
        <v>386</v>
      </c>
      <c r="D327" s="169" t="s">
        <v>180</v>
      </c>
      <c r="E327" s="170" t="s">
        <v>387</v>
      </c>
      <c r="F327" s="264" t="s">
        <v>388</v>
      </c>
      <c r="G327" s="264"/>
      <c r="H327" s="264"/>
      <c r="I327" s="264"/>
      <c r="J327" s="171" t="s">
        <v>183</v>
      </c>
      <c r="K327" s="172">
        <v>100</v>
      </c>
      <c r="L327" s="265">
        <v>0</v>
      </c>
      <c r="M327" s="265"/>
      <c r="N327" s="266">
        <f>ROUND(L327*K327,2)</f>
        <v>0</v>
      </c>
      <c r="O327" s="266"/>
      <c r="P327" s="266"/>
      <c r="Q327" s="266"/>
      <c r="R327" s="143"/>
      <c r="T327" s="173" t="s">
        <v>5</v>
      </c>
      <c r="U327" s="47" t="s">
        <v>43</v>
      </c>
      <c r="V327" s="39"/>
      <c r="W327" s="174">
        <f>V327*K327</f>
        <v>0</v>
      </c>
      <c r="X327" s="174">
        <v>0</v>
      </c>
      <c r="Y327" s="174">
        <f>X327*K327</f>
        <v>0</v>
      </c>
      <c r="Z327" s="174">
        <v>0</v>
      </c>
      <c r="AA327" s="175">
        <f>Z327*K327</f>
        <v>0</v>
      </c>
      <c r="AR327" s="22" t="s">
        <v>184</v>
      </c>
      <c r="AT327" s="22" t="s">
        <v>180</v>
      </c>
      <c r="AU327" s="22" t="s">
        <v>89</v>
      </c>
      <c r="AY327" s="22" t="s">
        <v>179</v>
      </c>
      <c r="BE327" s="117">
        <f>IF(U327="základní",N327,0)</f>
        <v>0</v>
      </c>
      <c r="BF327" s="117">
        <f>IF(U327="snížená",N327,0)</f>
        <v>0</v>
      </c>
      <c r="BG327" s="117">
        <f>IF(U327="zákl. přenesená",N327,0)</f>
        <v>0</v>
      </c>
      <c r="BH327" s="117">
        <f>IF(U327="sníž. přenesená",N327,0)</f>
        <v>0</v>
      </c>
      <c r="BI327" s="117">
        <f>IF(U327="nulová",N327,0)</f>
        <v>0</v>
      </c>
      <c r="BJ327" s="22" t="s">
        <v>35</v>
      </c>
      <c r="BK327" s="117">
        <f>ROUND(L327*K327,2)</f>
        <v>0</v>
      </c>
      <c r="BL327" s="22" t="s">
        <v>184</v>
      </c>
      <c r="BM327" s="22" t="s">
        <v>389</v>
      </c>
    </row>
    <row r="328" spans="2:65" s="11" customFormat="1" ht="25.5" customHeight="1">
      <c r="B328" s="176"/>
      <c r="C328" s="177"/>
      <c r="D328" s="177"/>
      <c r="E328" s="178" t="s">
        <v>5</v>
      </c>
      <c r="F328" s="303" t="s">
        <v>202</v>
      </c>
      <c r="G328" s="304"/>
      <c r="H328" s="304"/>
      <c r="I328" s="304"/>
      <c r="J328" s="177"/>
      <c r="K328" s="178" t="s">
        <v>5</v>
      </c>
      <c r="L328" s="177"/>
      <c r="M328" s="177"/>
      <c r="N328" s="177"/>
      <c r="O328" s="177"/>
      <c r="P328" s="177"/>
      <c r="Q328" s="177"/>
      <c r="R328" s="179"/>
      <c r="T328" s="180"/>
      <c r="U328" s="177"/>
      <c r="V328" s="177"/>
      <c r="W328" s="177"/>
      <c r="X328" s="177"/>
      <c r="Y328" s="177"/>
      <c r="Z328" s="177"/>
      <c r="AA328" s="181"/>
      <c r="AT328" s="182" t="s">
        <v>186</v>
      </c>
      <c r="AU328" s="182" t="s">
        <v>89</v>
      </c>
      <c r="AV328" s="11" t="s">
        <v>35</v>
      </c>
      <c r="AW328" s="11" t="s">
        <v>187</v>
      </c>
      <c r="AX328" s="11" t="s">
        <v>78</v>
      </c>
      <c r="AY328" s="182" t="s">
        <v>179</v>
      </c>
    </row>
    <row r="329" spans="2:65" s="12" customFormat="1" ht="16.5" customHeight="1">
      <c r="B329" s="183"/>
      <c r="C329" s="184"/>
      <c r="D329" s="184"/>
      <c r="E329" s="185" t="s">
        <v>5</v>
      </c>
      <c r="F329" s="277" t="s">
        <v>390</v>
      </c>
      <c r="G329" s="278"/>
      <c r="H329" s="278"/>
      <c r="I329" s="278"/>
      <c r="J329" s="184"/>
      <c r="K329" s="186">
        <v>40</v>
      </c>
      <c r="L329" s="184"/>
      <c r="M329" s="184"/>
      <c r="N329" s="184"/>
      <c r="O329" s="184"/>
      <c r="P329" s="184"/>
      <c r="Q329" s="184"/>
      <c r="R329" s="187"/>
      <c r="T329" s="188"/>
      <c r="U329" s="184"/>
      <c r="V329" s="184"/>
      <c r="W329" s="184"/>
      <c r="X329" s="184"/>
      <c r="Y329" s="184"/>
      <c r="Z329" s="184"/>
      <c r="AA329" s="189"/>
      <c r="AT329" s="190" t="s">
        <v>186</v>
      </c>
      <c r="AU329" s="190" t="s">
        <v>89</v>
      </c>
      <c r="AV329" s="12" t="s">
        <v>89</v>
      </c>
      <c r="AW329" s="12" t="s">
        <v>187</v>
      </c>
      <c r="AX329" s="12" t="s">
        <v>78</v>
      </c>
      <c r="AY329" s="190" t="s">
        <v>179</v>
      </c>
    </row>
    <row r="330" spans="2:65" s="12" customFormat="1" ht="16.5" customHeight="1">
      <c r="B330" s="183"/>
      <c r="C330" s="184"/>
      <c r="D330" s="184"/>
      <c r="E330" s="185" t="s">
        <v>5</v>
      </c>
      <c r="F330" s="277" t="s">
        <v>391</v>
      </c>
      <c r="G330" s="278"/>
      <c r="H330" s="278"/>
      <c r="I330" s="278"/>
      <c r="J330" s="184"/>
      <c r="K330" s="186">
        <v>60</v>
      </c>
      <c r="L330" s="184"/>
      <c r="M330" s="184"/>
      <c r="N330" s="184"/>
      <c r="O330" s="184"/>
      <c r="P330" s="184"/>
      <c r="Q330" s="184"/>
      <c r="R330" s="187"/>
      <c r="T330" s="188"/>
      <c r="U330" s="184"/>
      <c r="V330" s="184"/>
      <c r="W330" s="184"/>
      <c r="X330" s="184"/>
      <c r="Y330" s="184"/>
      <c r="Z330" s="184"/>
      <c r="AA330" s="189"/>
      <c r="AT330" s="190" t="s">
        <v>186</v>
      </c>
      <c r="AU330" s="190" t="s">
        <v>89</v>
      </c>
      <c r="AV330" s="12" t="s">
        <v>89</v>
      </c>
      <c r="AW330" s="12" t="s">
        <v>187</v>
      </c>
      <c r="AX330" s="12" t="s">
        <v>78</v>
      </c>
      <c r="AY330" s="190" t="s">
        <v>179</v>
      </c>
    </row>
    <row r="331" spans="2:65" s="13" customFormat="1" ht="16.5" customHeight="1">
      <c r="B331" s="191"/>
      <c r="C331" s="192"/>
      <c r="D331" s="192"/>
      <c r="E331" s="193" t="s">
        <v>5</v>
      </c>
      <c r="F331" s="261" t="s">
        <v>188</v>
      </c>
      <c r="G331" s="262"/>
      <c r="H331" s="262"/>
      <c r="I331" s="262"/>
      <c r="J331" s="192"/>
      <c r="K331" s="194">
        <v>100</v>
      </c>
      <c r="L331" s="192"/>
      <c r="M331" s="192"/>
      <c r="N331" s="192"/>
      <c r="O331" s="192"/>
      <c r="P331" s="192"/>
      <c r="Q331" s="192"/>
      <c r="R331" s="195"/>
      <c r="T331" s="196"/>
      <c r="U331" s="192"/>
      <c r="V331" s="192"/>
      <c r="W331" s="192"/>
      <c r="X331" s="192"/>
      <c r="Y331" s="192"/>
      <c r="Z331" s="192"/>
      <c r="AA331" s="197"/>
      <c r="AT331" s="198" t="s">
        <v>186</v>
      </c>
      <c r="AU331" s="198" t="s">
        <v>89</v>
      </c>
      <c r="AV331" s="13" t="s">
        <v>184</v>
      </c>
      <c r="AW331" s="13" t="s">
        <v>187</v>
      </c>
      <c r="AX331" s="13" t="s">
        <v>35</v>
      </c>
      <c r="AY331" s="198" t="s">
        <v>179</v>
      </c>
    </row>
    <row r="332" spans="2:65" s="1" customFormat="1" ht="38.25" customHeight="1">
      <c r="B332" s="140"/>
      <c r="C332" s="169" t="s">
        <v>261</v>
      </c>
      <c r="D332" s="169" t="s">
        <v>180</v>
      </c>
      <c r="E332" s="170" t="s">
        <v>392</v>
      </c>
      <c r="F332" s="264" t="s">
        <v>393</v>
      </c>
      <c r="G332" s="264"/>
      <c r="H332" s="264"/>
      <c r="I332" s="264"/>
      <c r="J332" s="171" t="s">
        <v>183</v>
      </c>
      <c r="K332" s="172">
        <v>20</v>
      </c>
      <c r="L332" s="265">
        <v>0</v>
      </c>
      <c r="M332" s="265"/>
      <c r="N332" s="266">
        <f>ROUND(L332*K332,2)</f>
        <v>0</v>
      </c>
      <c r="O332" s="266"/>
      <c r="P332" s="266"/>
      <c r="Q332" s="266"/>
      <c r="R332" s="143"/>
      <c r="T332" s="173" t="s">
        <v>5</v>
      </c>
      <c r="U332" s="47" t="s">
        <v>43</v>
      </c>
      <c r="V332" s="39"/>
      <c r="W332" s="174">
        <f>V332*K332</f>
        <v>0</v>
      </c>
      <c r="X332" s="174">
        <v>0</v>
      </c>
      <c r="Y332" s="174">
        <f>X332*K332</f>
        <v>0</v>
      </c>
      <c r="Z332" s="174">
        <v>0</v>
      </c>
      <c r="AA332" s="175">
        <f>Z332*K332</f>
        <v>0</v>
      </c>
      <c r="AR332" s="22" t="s">
        <v>184</v>
      </c>
      <c r="AT332" s="22" t="s">
        <v>180</v>
      </c>
      <c r="AU332" s="22" t="s">
        <v>89</v>
      </c>
      <c r="AY332" s="22" t="s">
        <v>179</v>
      </c>
      <c r="BE332" s="117">
        <f>IF(U332="základní",N332,0)</f>
        <v>0</v>
      </c>
      <c r="BF332" s="117">
        <f>IF(U332="snížená",N332,0)</f>
        <v>0</v>
      </c>
      <c r="BG332" s="117">
        <f>IF(U332="zákl. přenesená",N332,0)</f>
        <v>0</v>
      </c>
      <c r="BH332" s="117">
        <f>IF(U332="sníž. přenesená",N332,0)</f>
        <v>0</v>
      </c>
      <c r="BI332" s="117">
        <f>IF(U332="nulová",N332,0)</f>
        <v>0</v>
      </c>
      <c r="BJ332" s="22" t="s">
        <v>35</v>
      </c>
      <c r="BK332" s="117">
        <f>ROUND(L332*K332,2)</f>
        <v>0</v>
      </c>
      <c r="BL332" s="22" t="s">
        <v>184</v>
      </c>
      <c r="BM332" s="22" t="s">
        <v>394</v>
      </c>
    </row>
    <row r="333" spans="2:65" s="11" customFormat="1" ht="25.5" customHeight="1">
      <c r="B333" s="176"/>
      <c r="C333" s="177"/>
      <c r="D333" s="177"/>
      <c r="E333" s="178" t="s">
        <v>5</v>
      </c>
      <c r="F333" s="303" t="s">
        <v>244</v>
      </c>
      <c r="G333" s="304"/>
      <c r="H333" s="304"/>
      <c r="I333" s="304"/>
      <c r="J333" s="177"/>
      <c r="K333" s="178" t="s">
        <v>5</v>
      </c>
      <c r="L333" s="177"/>
      <c r="M333" s="177"/>
      <c r="N333" s="177"/>
      <c r="O333" s="177"/>
      <c r="P333" s="177"/>
      <c r="Q333" s="177"/>
      <c r="R333" s="179"/>
      <c r="T333" s="180"/>
      <c r="U333" s="177"/>
      <c r="V333" s="177"/>
      <c r="W333" s="177"/>
      <c r="X333" s="177"/>
      <c r="Y333" s="177"/>
      <c r="Z333" s="177"/>
      <c r="AA333" s="181"/>
      <c r="AT333" s="182" t="s">
        <v>186</v>
      </c>
      <c r="AU333" s="182" t="s">
        <v>89</v>
      </c>
      <c r="AV333" s="11" t="s">
        <v>35</v>
      </c>
      <c r="AW333" s="11" t="s">
        <v>187</v>
      </c>
      <c r="AX333" s="11" t="s">
        <v>78</v>
      </c>
      <c r="AY333" s="182" t="s">
        <v>179</v>
      </c>
    </row>
    <row r="334" spans="2:65" s="12" customFormat="1" ht="16.5" customHeight="1">
      <c r="B334" s="183"/>
      <c r="C334" s="184"/>
      <c r="D334" s="184"/>
      <c r="E334" s="185" t="s">
        <v>5</v>
      </c>
      <c r="F334" s="277" t="s">
        <v>395</v>
      </c>
      <c r="G334" s="278"/>
      <c r="H334" s="278"/>
      <c r="I334" s="278"/>
      <c r="J334" s="184"/>
      <c r="K334" s="186">
        <v>20</v>
      </c>
      <c r="L334" s="184"/>
      <c r="M334" s="184"/>
      <c r="N334" s="184"/>
      <c r="O334" s="184"/>
      <c r="P334" s="184"/>
      <c r="Q334" s="184"/>
      <c r="R334" s="187"/>
      <c r="T334" s="188"/>
      <c r="U334" s="184"/>
      <c r="V334" s="184"/>
      <c r="W334" s="184"/>
      <c r="X334" s="184"/>
      <c r="Y334" s="184"/>
      <c r="Z334" s="184"/>
      <c r="AA334" s="189"/>
      <c r="AT334" s="190" t="s">
        <v>186</v>
      </c>
      <c r="AU334" s="190" t="s">
        <v>89</v>
      </c>
      <c r="AV334" s="12" t="s">
        <v>89</v>
      </c>
      <c r="AW334" s="12" t="s">
        <v>187</v>
      </c>
      <c r="AX334" s="12" t="s">
        <v>78</v>
      </c>
      <c r="AY334" s="190" t="s">
        <v>179</v>
      </c>
    </row>
    <row r="335" spans="2:65" s="13" customFormat="1" ht="16.5" customHeight="1">
      <c r="B335" s="191"/>
      <c r="C335" s="192"/>
      <c r="D335" s="192"/>
      <c r="E335" s="193" t="s">
        <v>5</v>
      </c>
      <c r="F335" s="261" t="s">
        <v>188</v>
      </c>
      <c r="G335" s="262"/>
      <c r="H335" s="262"/>
      <c r="I335" s="262"/>
      <c r="J335" s="192"/>
      <c r="K335" s="194">
        <v>20</v>
      </c>
      <c r="L335" s="192"/>
      <c r="M335" s="192"/>
      <c r="N335" s="192"/>
      <c r="O335" s="192"/>
      <c r="P335" s="192"/>
      <c r="Q335" s="192"/>
      <c r="R335" s="195"/>
      <c r="T335" s="196"/>
      <c r="U335" s="192"/>
      <c r="V335" s="192"/>
      <c r="W335" s="192"/>
      <c r="X335" s="192"/>
      <c r="Y335" s="192"/>
      <c r="Z335" s="192"/>
      <c r="AA335" s="197"/>
      <c r="AT335" s="198" t="s">
        <v>186</v>
      </c>
      <c r="AU335" s="198" t="s">
        <v>89</v>
      </c>
      <c r="AV335" s="13" t="s">
        <v>184</v>
      </c>
      <c r="AW335" s="13" t="s">
        <v>187</v>
      </c>
      <c r="AX335" s="13" t="s">
        <v>35</v>
      </c>
      <c r="AY335" s="198" t="s">
        <v>179</v>
      </c>
    </row>
    <row r="336" spans="2:65" s="1" customFormat="1" ht="38.25" customHeight="1">
      <c r="B336" s="140"/>
      <c r="C336" s="169" t="s">
        <v>396</v>
      </c>
      <c r="D336" s="169" t="s">
        <v>180</v>
      </c>
      <c r="E336" s="170" t="s">
        <v>397</v>
      </c>
      <c r="F336" s="264" t="s">
        <v>398</v>
      </c>
      <c r="G336" s="264"/>
      <c r="H336" s="264"/>
      <c r="I336" s="264"/>
      <c r="J336" s="171" t="s">
        <v>183</v>
      </c>
      <c r="K336" s="172">
        <v>40</v>
      </c>
      <c r="L336" s="265">
        <v>0</v>
      </c>
      <c r="M336" s="265"/>
      <c r="N336" s="266">
        <f>ROUND(L336*K336,2)</f>
        <v>0</v>
      </c>
      <c r="O336" s="266"/>
      <c r="P336" s="266"/>
      <c r="Q336" s="266"/>
      <c r="R336" s="143"/>
      <c r="T336" s="173" t="s">
        <v>5</v>
      </c>
      <c r="U336" s="47" t="s">
        <v>43</v>
      </c>
      <c r="V336" s="39"/>
      <c r="W336" s="174">
        <f>V336*K336</f>
        <v>0</v>
      </c>
      <c r="X336" s="174">
        <v>0</v>
      </c>
      <c r="Y336" s="174">
        <f>X336*K336</f>
        <v>0</v>
      </c>
      <c r="Z336" s="174">
        <v>0</v>
      </c>
      <c r="AA336" s="175">
        <f>Z336*K336</f>
        <v>0</v>
      </c>
      <c r="AR336" s="22" t="s">
        <v>184</v>
      </c>
      <c r="AT336" s="22" t="s">
        <v>180</v>
      </c>
      <c r="AU336" s="22" t="s">
        <v>89</v>
      </c>
      <c r="AY336" s="22" t="s">
        <v>179</v>
      </c>
      <c r="BE336" s="117">
        <f>IF(U336="základní",N336,0)</f>
        <v>0</v>
      </c>
      <c r="BF336" s="117">
        <f>IF(U336="snížená",N336,0)</f>
        <v>0</v>
      </c>
      <c r="BG336" s="117">
        <f>IF(U336="zákl. přenesená",N336,0)</f>
        <v>0</v>
      </c>
      <c r="BH336" s="117">
        <f>IF(U336="sníž. přenesená",N336,0)</f>
        <v>0</v>
      </c>
      <c r="BI336" s="117">
        <f>IF(U336="nulová",N336,0)</f>
        <v>0</v>
      </c>
      <c r="BJ336" s="22" t="s">
        <v>35</v>
      </c>
      <c r="BK336" s="117">
        <f>ROUND(L336*K336,2)</f>
        <v>0</v>
      </c>
      <c r="BL336" s="22" t="s">
        <v>184</v>
      </c>
      <c r="BM336" s="22" t="s">
        <v>399</v>
      </c>
    </row>
    <row r="337" spans="2:65" s="11" customFormat="1" ht="25.5" customHeight="1">
      <c r="B337" s="176"/>
      <c r="C337" s="177"/>
      <c r="D337" s="177"/>
      <c r="E337" s="178" t="s">
        <v>5</v>
      </c>
      <c r="F337" s="303" t="s">
        <v>202</v>
      </c>
      <c r="G337" s="304"/>
      <c r="H337" s="304"/>
      <c r="I337" s="304"/>
      <c r="J337" s="177"/>
      <c r="K337" s="178" t="s">
        <v>5</v>
      </c>
      <c r="L337" s="177"/>
      <c r="M337" s="177"/>
      <c r="N337" s="177"/>
      <c r="O337" s="177"/>
      <c r="P337" s="177"/>
      <c r="Q337" s="177"/>
      <c r="R337" s="179"/>
      <c r="T337" s="180"/>
      <c r="U337" s="177"/>
      <c r="V337" s="177"/>
      <c r="W337" s="177"/>
      <c r="X337" s="177"/>
      <c r="Y337" s="177"/>
      <c r="Z337" s="177"/>
      <c r="AA337" s="181"/>
      <c r="AT337" s="182" t="s">
        <v>186</v>
      </c>
      <c r="AU337" s="182" t="s">
        <v>89</v>
      </c>
      <c r="AV337" s="11" t="s">
        <v>35</v>
      </c>
      <c r="AW337" s="11" t="s">
        <v>187</v>
      </c>
      <c r="AX337" s="11" t="s">
        <v>78</v>
      </c>
      <c r="AY337" s="182" t="s">
        <v>179</v>
      </c>
    </row>
    <row r="338" spans="2:65" s="12" customFormat="1" ht="16.5" customHeight="1">
      <c r="B338" s="183"/>
      <c r="C338" s="184"/>
      <c r="D338" s="184"/>
      <c r="E338" s="185" t="s">
        <v>5</v>
      </c>
      <c r="F338" s="277" t="s">
        <v>400</v>
      </c>
      <c r="G338" s="278"/>
      <c r="H338" s="278"/>
      <c r="I338" s="278"/>
      <c r="J338" s="184"/>
      <c r="K338" s="186">
        <v>40</v>
      </c>
      <c r="L338" s="184"/>
      <c r="M338" s="184"/>
      <c r="N338" s="184"/>
      <c r="O338" s="184"/>
      <c r="P338" s="184"/>
      <c r="Q338" s="184"/>
      <c r="R338" s="187"/>
      <c r="T338" s="188"/>
      <c r="U338" s="184"/>
      <c r="V338" s="184"/>
      <c r="W338" s="184"/>
      <c r="X338" s="184"/>
      <c r="Y338" s="184"/>
      <c r="Z338" s="184"/>
      <c r="AA338" s="189"/>
      <c r="AT338" s="190" t="s">
        <v>186</v>
      </c>
      <c r="AU338" s="190" t="s">
        <v>89</v>
      </c>
      <c r="AV338" s="12" t="s">
        <v>89</v>
      </c>
      <c r="AW338" s="12" t="s">
        <v>187</v>
      </c>
      <c r="AX338" s="12" t="s">
        <v>78</v>
      </c>
      <c r="AY338" s="190" t="s">
        <v>179</v>
      </c>
    </row>
    <row r="339" spans="2:65" s="13" customFormat="1" ht="16.5" customHeight="1">
      <c r="B339" s="191"/>
      <c r="C339" s="192"/>
      <c r="D339" s="192"/>
      <c r="E339" s="193" t="s">
        <v>5</v>
      </c>
      <c r="F339" s="261" t="s">
        <v>188</v>
      </c>
      <c r="G339" s="262"/>
      <c r="H339" s="262"/>
      <c r="I339" s="262"/>
      <c r="J339" s="192"/>
      <c r="K339" s="194">
        <v>40</v>
      </c>
      <c r="L339" s="192"/>
      <c r="M339" s="192"/>
      <c r="N339" s="192"/>
      <c r="O339" s="192"/>
      <c r="P339" s="192"/>
      <c r="Q339" s="192"/>
      <c r="R339" s="195"/>
      <c r="T339" s="196"/>
      <c r="U339" s="192"/>
      <c r="V339" s="192"/>
      <c r="W339" s="192"/>
      <c r="X339" s="192"/>
      <c r="Y339" s="192"/>
      <c r="Z339" s="192"/>
      <c r="AA339" s="197"/>
      <c r="AT339" s="198" t="s">
        <v>186</v>
      </c>
      <c r="AU339" s="198" t="s">
        <v>89</v>
      </c>
      <c r="AV339" s="13" t="s">
        <v>184</v>
      </c>
      <c r="AW339" s="13" t="s">
        <v>187</v>
      </c>
      <c r="AX339" s="13" t="s">
        <v>35</v>
      </c>
      <c r="AY339" s="198" t="s">
        <v>179</v>
      </c>
    </row>
    <row r="340" spans="2:65" s="1" customFormat="1" ht="38.25" customHeight="1">
      <c r="B340" s="140"/>
      <c r="C340" s="169" t="s">
        <v>266</v>
      </c>
      <c r="D340" s="169" t="s">
        <v>180</v>
      </c>
      <c r="E340" s="170" t="s">
        <v>401</v>
      </c>
      <c r="F340" s="264" t="s">
        <v>402</v>
      </c>
      <c r="G340" s="264"/>
      <c r="H340" s="264"/>
      <c r="I340" s="264"/>
      <c r="J340" s="171" t="s">
        <v>183</v>
      </c>
      <c r="K340" s="172">
        <v>4</v>
      </c>
      <c r="L340" s="265">
        <v>0</v>
      </c>
      <c r="M340" s="265"/>
      <c r="N340" s="266">
        <f>ROUND(L340*K340,2)</f>
        <v>0</v>
      </c>
      <c r="O340" s="266"/>
      <c r="P340" s="266"/>
      <c r="Q340" s="266"/>
      <c r="R340" s="143"/>
      <c r="T340" s="173" t="s">
        <v>5</v>
      </c>
      <c r="U340" s="47" t="s">
        <v>43</v>
      </c>
      <c r="V340" s="39"/>
      <c r="W340" s="174">
        <f>V340*K340</f>
        <v>0</v>
      </c>
      <c r="X340" s="174">
        <v>0</v>
      </c>
      <c r="Y340" s="174">
        <f>X340*K340</f>
        <v>0</v>
      </c>
      <c r="Z340" s="174">
        <v>0</v>
      </c>
      <c r="AA340" s="175">
        <f>Z340*K340</f>
        <v>0</v>
      </c>
      <c r="AR340" s="22" t="s">
        <v>184</v>
      </c>
      <c r="AT340" s="22" t="s">
        <v>180</v>
      </c>
      <c r="AU340" s="22" t="s">
        <v>89</v>
      </c>
      <c r="AY340" s="22" t="s">
        <v>179</v>
      </c>
      <c r="BE340" s="117">
        <f>IF(U340="základní",N340,0)</f>
        <v>0</v>
      </c>
      <c r="BF340" s="117">
        <f>IF(U340="snížená",N340,0)</f>
        <v>0</v>
      </c>
      <c r="BG340" s="117">
        <f>IF(U340="zákl. přenesená",N340,0)</f>
        <v>0</v>
      </c>
      <c r="BH340" s="117">
        <f>IF(U340="sníž. přenesená",N340,0)</f>
        <v>0</v>
      </c>
      <c r="BI340" s="117">
        <f>IF(U340="nulová",N340,0)</f>
        <v>0</v>
      </c>
      <c r="BJ340" s="22" t="s">
        <v>35</v>
      </c>
      <c r="BK340" s="117">
        <f>ROUND(L340*K340,2)</f>
        <v>0</v>
      </c>
      <c r="BL340" s="22" t="s">
        <v>184</v>
      </c>
      <c r="BM340" s="22" t="s">
        <v>403</v>
      </c>
    </row>
    <row r="341" spans="2:65" s="11" customFormat="1" ht="25.5" customHeight="1">
      <c r="B341" s="176"/>
      <c r="C341" s="177"/>
      <c r="D341" s="177"/>
      <c r="E341" s="178" t="s">
        <v>5</v>
      </c>
      <c r="F341" s="303" t="s">
        <v>202</v>
      </c>
      <c r="G341" s="304"/>
      <c r="H341" s="304"/>
      <c r="I341" s="304"/>
      <c r="J341" s="177"/>
      <c r="K341" s="178" t="s">
        <v>5</v>
      </c>
      <c r="L341" s="177"/>
      <c r="M341" s="177"/>
      <c r="N341" s="177"/>
      <c r="O341" s="177"/>
      <c r="P341" s="177"/>
      <c r="Q341" s="177"/>
      <c r="R341" s="179"/>
      <c r="T341" s="180"/>
      <c r="U341" s="177"/>
      <c r="V341" s="177"/>
      <c r="W341" s="177"/>
      <c r="X341" s="177"/>
      <c r="Y341" s="177"/>
      <c r="Z341" s="177"/>
      <c r="AA341" s="181"/>
      <c r="AT341" s="182" t="s">
        <v>186</v>
      </c>
      <c r="AU341" s="182" t="s">
        <v>89</v>
      </c>
      <c r="AV341" s="11" t="s">
        <v>35</v>
      </c>
      <c r="AW341" s="11" t="s">
        <v>187</v>
      </c>
      <c r="AX341" s="11" t="s">
        <v>78</v>
      </c>
      <c r="AY341" s="182" t="s">
        <v>179</v>
      </c>
    </row>
    <row r="342" spans="2:65" s="12" customFormat="1" ht="16.5" customHeight="1">
      <c r="B342" s="183"/>
      <c r="C342" s="184"/>
      <c r="D342" s="184"/>
      <c r="E342" s="185" t="s">
        <v>5</v>
      </c>
      <c r="F342" s="277" t="s">
        <v>214</v>
      </c>
      <c r="G342" s="278"/>
      <c r="H342" s="278"/>
      <c r="I342" s="278"/>
      <c r="J342" s="184"/>
      <c r="K342" s="186">
        <v>2</v>
      </c>
      <c r="L342" s="184"/>
      <c r="M342" s="184"/>
      <c r="N342" s="184"/>
      <c r="O342" s="184"/>
      <c r="P342" s="184"/>
      <c r="Q342" s="184"/>
      <c r="R342" s="187"/>
      <c r="T342" s="188"/>
      <c r="U342" s="184"/>
      <c r="V342" s="184"/>
      <c r="W342" s="184"/>
      <c r="X342" s="184"/>
      <c r="Y342" s="184"/>
      <c r="Z342" s="184"/>
      <c r="AA342" s="189"/>
      <c r="AT342" s="190" t="s">
        <v>186</v>
      </c>
      <c r="AU342" s="190" t="s">
        <v>89</v>
      </c>
      <c r="AV342" s="12" t="s">
        <v>89</v>
      </c>
      <c r="AW342" s="12" t="s">
        <v>187</v>
      </c>
      <c r="AX342" s="12" t="s">
        <v>78</v>
      </c>
      <c r="AY342" s="190" t="s">
        <v>179</v>
      </c>
    </row>
    <row r="343" spans="2:65" s="12" customFormat="1" ht="16.5" customHeight="1">
      <c r="B343" s="183"/>
      <c r="C343" s="184"/>
      <c r="D343" s="184"/>
      <c r="E343" s="185" t="s">
        <v>5</v>
      </c>
      <c r="F343" s="277" t="s">
        <v>215</v>
      </c>
      <c r="G343" s="278"/>
      <c r="H343" s="278"/>
      <c r="I343" s="278"/>
      <c r="J343" s="184"/>
      <c r="K343" s="186">
        <v>2</v>
      </c>
      <c r="L343" s="184"/>
      <c r="M343" s="184"/>
      <c r="N343" s="184"/>
      <c r="O343" s="184"/>
      <c r="P343" s="184"/>
      <c r="Q343" s="184"/>
      <c r="R343" s="187"/>
      <c r="T343" s="188"/>
      <c r="U343" s="184"/>
      <c r="V343" s="184"/>
      <c r="W343" s="184"/>
      <c r="X343" s="184"/>
      <c r="Y343" s="184"/>
      <c r="Z343" s="184"/>
      <c r="AA343" s="189"/>
      <c r="AT343" s="190" t="s">
        <v>186</v>
      </c>
      <c r="AU343" s="190" t="s">
        <v>89</v>
      </c>
      <c r="AV343" s="12" t="s">
        <v>89</v>
      </c>
      <c r="AW343" s="12" t="s">
        <v>187</v>
      </c>
      <c r="AX343" s="12" t="s">
        <v>78</v>
      </c>
      <c r="AY343" s="190" t="s">
        <v>179</v>
      </c>
    </row>
    <row r="344" spans="2:65" s="13" customFormat="1" ht="16.5" customHeight="1">
      <c r="B344" s="191"/>
      <c r="C344" s="192"/>
      <c r="D344" s="192"/>
      <c r="E344" s="193" t="s">
        <v>5</v>
      </c>
      <c r="F344" s="261" t="s">
        <v>188</v>
      </c>
      <c r="G344" s="262"/>
      <c r="H344" s="262"/>
      <c r="I344" s="262"/>
      <c r="J344" s="192"/>
      <c r="K344" s="194">
        <v>4</v>
      </c>
      <c r="L344" s="192"/>
      <c r="M344" s="192"/>
      <c r="N344" s="192"/>
      <c r="O344" s="192"/>
      <c r="P344" s="192"/>
      <c r="Q344" s="192"/>
      <c r="R344" s="195"/>
      <c r="T344" s="196"/>
      <c r="U344" s="192"/>
      <c r="V344" s="192"/>
      <c r="W344" s="192"/>
      <c r="X344" s="192"/>
      <c r="Y344" s="192"/>
      <c r="Z344" s="192"/>
      <c r="AA344" s="197"/>
      <c r="AT344" s="198" t="s">
        <v>186</v>
      </c>
      <c r="AU344" s="198" t="s">
        <v>89</v>
      </c>
      <c r="AV344" s="13" t="s">
        <v>184</v>
      </c>
      <c r="AW344" s="13" t="s">
        <v>187</v>
      </c>
      <c r="AX344" s="13" t="s">
        <v>35</v>
      </c>
      <c r="AY344" s="198" t="s">
        <v>179</v>
      </c>
    </row>
    <row r="345" spans="2:65" s="1" customFormat="1" ht="38.25" customHeight="1">
      <c r="B345" s="140"/>
      <c r="C345" s="169" t="s">
        <v>404</v>
      </c>
      <c r="D345" s="169" t="s">
        <v>180</v>
      </c>
      <c r="E345" s="170" t="s">
        <v>405</v>
      </c>
      <c r="F345" s="264" t="s">
        <v>406</v>
      </c>
      <c r="G345" s="264"/>
      <c r="H345" s="264"/>
      <c r="I345" s="264"/>
      <c r="J345" s="171" t="s">
        <v>183</v>
      </c>
      <c r="K345" s="172">
        <v>5</v>
      </c>
      <c r="L345" s="265">
        <v>0</v>
      </c>
      <c r="M345" s="265"/>
      <c r="N345" s="266">
        <f>ROUND(L345*K345,2)</f>
        <v>0</v>
      </c>
      <c r="O345" s="266"/>
      <c r="P345" s="266"/>
      <c r="Q345" s="266"/>
      <c r="R345" s="143"/>
      <c r="T345" s="173" t="s">
        <v>5</v>
      </c>
      <c r="U345" s="47" t="s">
        <v>43</v>
      </c>
      <c r="V345" s="39"/>
      <c r="W345" s="174">
        <f>V345*K345</f>
        <v>0</v>
      </c>
      <c r="X345" s="174">
        <v>0</v>
      </c>
      <c r="Y345" s="174">
        <f>X345*K345</f>
        <v>0</v>
      </c>
      <c r="Z345" s="174">
        <v>0</v>
      </c>
      <c r="AA345" s="175">
        <f>Z345*K345</f>
        <v>0</v>
      </c>
      <c r="AR345" s="22" t="s">
        <v>184</v>
      </c>
      <c r="AT345" s="22" t="s">
        <v>180</v>
      </c>
      <c r="AU345" s="22" t="s">
        <v>89</v>
      </c>
      <c r="AY345" s="22" t="s">
        <v>179</v>
      </c>
      <c r="BE345" s="117">
        <f>IF(U345="základní",N345,0)</f>
        <v>0</v>
      </c>
      <c r="BF345" s="117">
        <f>IF(U345="snížená",N345,0)</f>
        <v>0</v>
      </c>
      <c r="BG345" s="117">
        <f>IF(U345="zákl. přenesená",N345,0)</f>
        <v>0</v>
      </c>
      <c r="BH345" s="117">
        <f>IF(U345="sníž. přenesená",N345,0)</f>
        <v>0</v>
      </c>
      <c r="BI345" s="117">
        <f>IF(U345="nulová",N345,0)</f>
        <v>0</v>
      </c>
      <c r="BJ345" s="22" t="s">
        <v>35</v>
      </c>
      <c r="BK345" s="117">
        <f>ROUND(L345*K345,2)</f>
        <v>0</v>
      </c>
      <c r="BL345" s="22" t="s">
        <v>184</v>
      </c>
      <c r="BM345" s="22" t="s">
        <v>407</v>
      </c>
    </row>
    <row r="346" spans="2:65" s="11" customFormat="1" ht="25.5" customHeight="1">
      <c r="B346" s="176"/>
      <c r="C346" s="177"/>
      <c r="D346" s="177"/>
      <c r="E346" s="178" t="s">
        <v>5</v>
      </c>
      <c r="F346" s="303" t="s">
        <v>202</v>
      </c>
      <c r="G346" s="304"/>
      <c r="H346" s="304"/>
      <c r="I346" s="304"/>
      <c r="J346" s="177"/>
      <c r="K346" s="178" t="s">
        <v>5</v>
      </c>
      <c r="L346" s="177"/>
      <c r="M346" s="177"/>
      <c r="N346" s="177"/>
      <c r="O346" s="177"/>
      <c r="P346" s="177"/>
      <c r="Q346" s="177"/>
      <c r="R346" s="179"/>
      <c r="T346" s="180"/>
      <c r="U346" s="177"/>
      <c r="V346" s="177"/>
      <c r="W346" s="177"/>
      <c r="X346" s="177"/>
      <c r="Y346" s="177"/>
      <c r="Z346" s="177"/>
      <c r="AA346" s="181"/>
      <c r="AT346" s="182" t="s">
        <v>186</v>
      </c>
      <c r="AU346" s="182" t="s">
        <v>89</v>
      </c>
      <c r="AV346" s="11" t="s">
        <v>35</v>
      </c>
      <c r="AW346" s="11" t="s">
        <v>187</v>
      </c>
      <c r="AX346" s="11" t="s">
        <v>78</v>
      </c>
      <c r="AY346" s="182" t="s">
        <v>179</v>
      </c>
    </row>
    <row r="347" spans="2:65" s="12" customFormat="1" ht="16.5" customHeight="1">
      <c r="B347" s="183"/>
      <c r="C347" s="184"/>
      <c r="D347" s="184"/>
      <c r="E347" s="185" t="s">
        <v>5</v>
      </c>
      <c r="F347" s="277" t="s">
        <v>214</v>
      </c>
      <c r="G347" s="278"/>
      <c r="H347" s="278"/>
      <c r="I347" s="278"/>
      <c r="J347" s="184"/>
      <c r="K347" s="186">
        <v>2</v>
      </c>
      <c r="L347" s="184"/>
      <c r="M347" s="184"/>
      <c r="N347" s="184"/>
      <c r="O347" s="184"/>
      <c r="P347" s="184"/>
      <c r="Q347" s="184"/>
      <c r="R347" s="187"/>
      <c r="T347" s="188"/>
      <c r="U347" s="184"/>
      <c r="V347" s="184"/>
      <c r="W347" s="184"/>
      <c r="X347" s="184"/>
      <c r="Y347" s="184"/>
      <c r="Z347" s="184"/>
      <c r="AA347" s="189"/>
      <c r="AT347" s="190" t="s">
        <v>186</v>
      </c>
      <c r="AU347" s="190" t="s">
        <v>89</v>
      </c>
      <c r="AV347" s="12" t="s">
        <v>89</v>
      </c>
      <c r="AW347" s="12" t="s">
        <v>187</v>
      </c>
      <c r="AX347" s="12" t="s">
        <v>78</v>
      </c>
      <c r="AY347" s="190" t="s">
        <v>179</v>
      </c>
    </row>
    <row r="348" spans="2:65" s="12" customFormat="1" ht="16.5" customHeight="1">
      <c r="B348" s="183"/>
      <c r="C348" s="184"/>
      <c r="D348" s="184"/>
      <c r="E348" s="185" t="s">
        <v>5</v>
      </c>
      <c r="F348" s="277" t="s">
        <v>209</v>
      </c>
      <c r="G348" s="278"/>
      <c r="H348" s="278"/>
      <c r="I348" s="278"/>
      <c r="J348" s="184"/>
      <c r="K348" s="186">
        <v>3</v>
      </c>
      <c r="L348" s="184"/>
      <c r="M348" s="184"/>
      <c r="N348" s="184"/>
      <c r="O348" s="184"/>
      <c r="P348" s="184"/>
      <c r="Q348" s="184"/>
      <c r="R348" s="187"/>
      <c r="T348" s="188"/>
      <c r="U348" s="184"/>
      <c r="V348" s="184"/>
      <c r="W348" s="184"/>
      <c r="X348" s="184"/>
      <c r="Y348" s="184"/>
      <c r="Z348" s="184"/>
      <c r="AA348" s="189"/>
      <c r="AT348" s="190" t="s">
        <v>186</v>
      </c>
      <c r="AU348" s="190" t="s">
        <v>89</v>
      </c>
      <c r="AV348" s="12" t="s">
        <v>89</v>
      </c>
      <c r="AW348" s="12" t="s">
        <v>187</v>
      </c>
      <c r="AX348" s="12" t="s">
        <v>78</v>
      </c>
      <c r="AY348" s="190" t="s">
        <v>179</v>
      </c>
    </row>
    <row r="349" spans="2:65" s="13" customFormat="1" ht="16.5" customHeight="1">
      <c r="B349" s="191"/>
      <c r="C349" s="192"/>
      <c r="D349" s="192"/>
      <c r="E349" s="193" t="s">
        <v>5</v>
      </c>
      <c r="F349" s="261" t="s">
        <v>188</v>
      </c>
      <c r="G349" s="262"/>
      <c r="H349" s="262"/>
      <c r="I349" s="262"/>
      <c r="J349" s="192"/>
      <c r="K349" s="194">
        <v>5</v>
      </c>
      <c r="L349" s="192"/>
      <c r="M349" s="192"/>
      <c r="N349" s="192"/>
      <c r="O349" s="192"/>
      <c r="P349" s="192"/>
      <c r="Q349" s="192"/>
      <c r="R349" s="195"/>
      <c r="T349" s="196"/>
      <c r="U349" s="192"/>
      <c r="V349" s="192"/>
      <c r="W349" s="192"/>
      <c r="X349" s="192"/>
      <c r="Y349" s="192"/>
      <c r="Z349" s="192"/>
      <c r="AA349" s="197"/>
      <c r="AT349" s="198" t="s">
        <v>186</v>
      </c>
      <c r="AU349" s="198" t="s">
        <v>89</v>
      </c>
      <c r="AV349" s="13" t="s">
        <v>184</v>
      </c>
      <c r="AW349" s="13" t="s">
        <v>187</v>
      </c>
      <c r="AX349" s="13" t="s">
        <v>35</v>
      </c>
      <c r="AY349" s="198" t="s">
        <v>179</v>
      </c>
    </row>
    <row r="350" spans="2:65" s="1" customFormat="1" ht="25.5" customHeight="1">
      <c r="B350" s="140"/>
      <c r="C350" s="169" t="s">
        <v>271</v>
      </c>
      <c r="D350" s="169" t="s">
        <v>180</v>
      </c>
      <c r="E350" s="170" t="s">
        <v>408</v>
      </c>
      <c r="F350" s="264" t="s">
        <v>409</v>
      </c>
      <c r="G350" s="264"/>
      <c r="H350" s="264"/>
      <c r="I350" s="264"/>
      <c r="J350" s="171" t="s">
        <v>191</v>
      </c>
      <c r="K350" s="172">
        <v>131.28</v>
      </c>
      <c r="L350" s="265">
        <v>0</v>
      </c>
      <c r="M350" s="265"/>
      <c r="N350" s="266">
        <f>ROUND(L350*K350,2)</f>
        <v>0</v>
      </c>
      <c r="O350" s="266"/>
      <c r="P350" s="266"/>
      <c r="Q350" s="266"/>
      <c r="R350" s="143"/>
      <c r="T350" s="173" t="s">
        <v>5</v>
      </c>
      <c r="U350" s="47" t="s">
        <v>43</v>
      </c>
      <c r="V350" s="39"/>
      <c r="W350" s="174">
        <f>V350*K350</f>
        <v>0</v>
      </c>
      <c r="X350" s="174">
        <v>0</v>
      </c>
      <c r="Y350" s="174">
        <f>X350*K350</f>
        <v>0</v>
      </c>
      <c r="Z350" s="174">
        <v>0</v>
      </c>
      <c r="AA350" s="175">
        <f>Z350*K350</f>
        <v>0</v>
      </c>
      <c r="AR350" s="22" t="s">
        <v>184</v>
      </c>
      <c r="AT350" s="22" t="s">
        <v>180</v>
      </c>
      <c r="AU350" s="22" t="s">
        <v>89</v>
      </c>
      <c r="AY350" s="22" t="s">
        <v>179</v>
      </c>
      <c r="BE350" s="117">
        <f>IF(U350="základní",N350,0)</f>
        <v>0</v>
      </c>
      <c r="BF350" s="117">
        <f>IF(U350="snížená",N350,0)</f>
        <v>0</v>
      </c>
      <c r="BG350" s="117">
        <f>IF(U350="zákl. přenesená",N350,0)</f>
        <v>0</v>
      </c>
      <c r="BH350" s="117">
        <f>IF(U350="sníž. přenesená",N350,0)</f>
        <v>0</v>
      </c>
      <c r="BI350" s="117">
        <f>IF(U350="nulová",N350,0)</f>
        <v>0</v>
      </c>
      <c r="BJ350" s="22" t="s">
        <v>35</v>
      </c>
      <c r="BK350" s="117">
        <f>ROUND(L350*K350,2)</f>
        <v>0</v>
      </c>
      <c r="BL350" s="22" t="s">
        <v>184</v>
      </c>
      <c r="BM350" s="22" t="s">
        <v>410</v>
      </c>
    </row>
    <row r="351" spans="2:65" s="12" customFormat="1" ht="16.5" customHeight="1">
      <c r="B351" s="183"/>
      <c r="C351" s="184"/>
      <c r="D351" s="184"/>
      <c r="E351" s="185" t="s">
        <v>5</v>
      </c>
      <c r="F351" s="258" t="s">
        <v>411</v>
      </c>
      <c r="G351" s="259"/>
      <c r="H351" s="259"/>
      <c r="I351" s="259"/>
      <c r="J351" s="184"/>
      <c r="K351" s="186">
        <v>131.28</v>
      </c>
      <c r="L351" s="184"/>
      <c r="M351" s="184"/>
      <c r="N351" s="184"/>
      <c r="O351" s="184"/>
      <c r="P351" s="184"/>
      <c r="Q351" s="184"/>
      <c r="R351" s="187"/>
      <c r="T351" s="188"/>
      <c r="U351" s="184"/>
      <c r="V351" s="184"/>
      <c r="W351" s="184"/>
      <c r="X351" s="184"/>
      <c r="Y351" s="184"/>
      <c r="Z351" s="184"/>
      <c r="AA351" s="189"/>
      <c r="AT351" s="190" t="s">
        <v>186</v>
      </c>
      <c r="AU351" s="190" t="s">
        <v>89</v>
      </c>
      <c r="AV351" s="12" t="s">
        <v>89</v>
      </c>
      <c r="AW351" s="12" t="s">
        <v>187</v>
      </c>
      <c r="AX351" s="12" t="s">
        <v>78</v>
      </c>
      <c r="AY351" s="190" t="s">
        <v>179</v>
      </c>
    </row>
    <row r="352" spans="2:65" s="13" customFormat="1" ht="16.5" customHeight="1">
      <c r="B352" s="191"/>
      <c r="C352" s="192"/>
      <c r="D352" s="192"/>
      <c r="E352" s="193" t="s">
        <v>5</v>
      </c>
      <c r="F352" s="261" t="s">
        <v>188</v>
      </c>
      <c r="G352" s="262"/>
      <c r="H352" s="262"/>
      <c r="I352" s="262"/>
      <c r="J352" s="192"/>
      <c r="K352" s="194">
        <v>131.28</v>
      </c>
      <c r="L352" s="192"/>
      <c r="M352" s="192"/>
      <c r="N352" s="192"/>
      <c r="O352" s="192"/>
      <c r="P352" s="192"/>
      <c r="Q352" s="192"/>
      <c r="R352" s="195"/>
      <c r="T352" s="196"/>
      <c r="U352" s="192"/>
      <c r="V352" s="192"/>
      <c r="W352" s="192"/>
      <c r="X352" s="192"/>
      <c r="Y352" s="192"/>
      <c r="Z352" s="192"/>
      <c r="AA352" s="197"/>
      <c r="AT352" s="198" t="s">
        <v>186</v>
      </c>
      <c r="AU352" s="198" t="s">
        <v>89</v>
      </c>
      <c r="AV352" s="13" t="s">
        <v>184</v>
      </c>
      <c r="AW352" s="13" t="s">
        <v>187</v>
      </c>
      <c r="AX352" s="13" t="s">
        <v>35</v>
      </c>
      <c r="AY352" s="198" t="s">
        <v>179</v>
      </c>
    </row>
    <row r="353" spans="2:65" s="1" customFormat="1" ht="38.25" customHeight="1">
      <c r="B353" s="140"/>
      <c r="C353" s="169" t="s">
        <v>412</v>
      </c>
      <c r="D353" s="169" t="s">
        <v>180</v>
      </c>
      <c r="E353" s="170" t="s">
        <v>413</v>
      </c>
      <c r="F353" s="264" t="s">
        <v>414</v>
      </c>
      <c r="G353" s="264"/>
      <c r="H353" s="264"/>
      <c r="I353" s="264"/>
      <c r="J353" s="171" t="s">
        <v>183</v>
      </c>
      <c r="K353" s="172">
        <v>60</v>
      </c>
      <c r="L353" s="265">
        <v>0</v>
      </c>
      <c r="M353" s="265"/>
      <c r="N353" s="266">
        <f>ROUND(L353*K353,2)</f>
        <v>0</v>
      </c>
      <c r="O353" s="266"/>
      <c r="P353" s="266"/>
      <c r="Q353" s="266"/>
      <c r="R353" s="143"/>
      <c r="T353" s="173" t="s">
        <v>5</v>
      </c>
      <c r="U353" s="47" t="s">
        <v>43</v>
      </c>
      <c r="V353" s="39"/>
      <c r="W353" s="174">
        <f>V353*K353</f>
        <v>0</v>
      </c>
      <c r="X353" s="174">
        <v>0</v>
      </c>
      <c r="Y353" s="174">
        <f>X353*K353</f>
        <v>0</v>
      </c>
      <c r="Z353" s="174">
        <v>0</v>
      </c>
      <c r="AA353" s="175">
        <f>Z353*K353</f>
        <v>0</v>
      </c>
      <c r="AR353" s="22" t="s">
        <v>184</v>
      </c>
      <c r="AT353" s="22" t="s">
        <v>180</v>
      </c>
      <c r="AU353" s="22" t="s">
        <v>89</v>
      </c>
      <c r="AY353" s="22" t="s">
        <v>179</v>
      </c>
      <c r="BE353" s="117">
        <f>IF(U353="základní",N353,0)</f>
        <v>0</v>
      </c>
      <c r="BF353" s="117">
        <f>IF(U353="snížená",N353,0)</f>
        <v>0</v>
      </c>
      <c r="BG353" s="117">
        <f>IF(U353="zákl. přenesená",N353,0)</f>
        <v>0</v>
      </c>
      <c r="BH353" s="117">
        <f>IF(U353="sníž. přenesená",N353,0)</f>
        <v>0</v>
      </c>
      <c r="BI353" s="117">
        <f>IF(U353="nulová",N353,0)</f>
        <v>0</v>
      </c>
      <c r="BJ353" s="22" t="s">
        <v>35</v>
      </c>
      <c r="BK353" s="117">
        <f>ROUND(L353*K353,2)</f>
        <v>0</v>
      </c>
      <c r="BL353" s="22" t="s">
        <v>184</v>
      </c>
      <c r="BM353" s="22" t="s">
        <v>415</v>
      </c>
    </row>
    <row r="354" spans="2:65" s="12" customFormat="1" ht="16.5" customHeight="1">
      <c r="B354" s="183"/>
      <c r="C354" s="184"/>
      <c r="D354" s="184"/>
      <c r="E354" s="185" t="s">
        <v>5</v>
      </c>
      <c r="F354" s="258" t="s">
        <v>416</v>
      </c>
      <c r="G354" s="259"/>
      <c r="H354" s="259"/>
      <c r="I354" s="259"/>
      <c r="J354" s="184"/>
      <c r="K354" s="186">
        <v>60</v>
      </c>
      <c r="L354" s="184"/>
      <c r="M354" s="184"/>
      <c r="N354" s="184"/>
      <c r="O354" s="184"/>
      <c r="P354" s="184"/>
      <c r="Q354" s="184"/>
      <c r="R354" s="187"/>
      <c r="T354" s="188"/>
      <c r="U354" s="184"/>
      <c r="V354" s="184"/>
      <c r="W354" s="184"/>
      <c r="X354" s="184"/>
      <c r="Y354" s="184"/>
      <c r="Z354" s="184"/>
      <c r="AA354" s="189"/>
      <c r="AT354" s="190" t="s">
        <v>186</v>
      </c>
      <c r="AU354" s="190" t="s">
        <v>89</v>
      </c>
      <c r="AV354" s="12" t="s">
        <v>89</v>
      </c>
      <c r="AW354" s="12" t="s">
        <v>187</v>
      </c>
      <c r="AX354" s="12" t="s">
        <v>78</v>
      </c>
      <c r="AY354" s="190" t="s">
        <v>179</v>
      </c>
    </row>
    <row r="355" spans="2:65" s="13" customFormat="1" ht="16.5" customHeight="1">
      <c r="B355" s="191"/>
      <c r="C355" s="192"/>
      <c r="D355" s="192"/>
      <c r="E355" s="193" t="s">
        <v>5</v>
      </c>
      <c r="F355" s="261" t="s">
        <v>188</v>
      </c>
      <c r="G355" s="262"/>
      <c r="H355" s="262"/>
      <c r="I355" s="262"/>
      <c r="J355" s="192"/>
      <c r="K355" s="194">
        <v>60</v>
      </c>
      <c r="L355" s="192"/>
      <c r="M355" s="192"/>
      <c r="N355" s="192"/>
      <c r="O355" s="192"/>
      <c r="P355" s="192"/>
      <c r="Q355" s="192"/>
      <c r="R355" s="195"/>
      <c r="T355" s="196"/>
      <c r="U355" s="192"/>
      <c r="V355" s="192"/>
      <c r="W355" s="192"/>
      <c r="X355" s="192"/>
      <c r="Y355" s="192"/>
      <c r="Z355" s="192"/>
      <c r="AA355" s="197"/>
      <c r="AT355" s="198" t="s">
        <v>186</v>
      </c>
      <c r="AU355" s="198" t="s">
        <v>89</v>
      </c>
      <c r="AV355" s="13" t="s">
        <v>184</v>
      </c>
      <c r="AW355" s="13" t="s">
        <v>187</v>
      </c>
      <c r="AX355" s="13" t="s">
        <v>35</v>
      </c>
      <c r="AY355" s="198" t="s">
        <v>179</v>
      </c>
    </row>
    <row r="356" spans="2:65" s="1" customFormat="1" ht="38.25" customHeight="1">
      <c r="B356" s="140"/>
      <c r="C356" s="169" t="s">
        <v>281</v>
      </c>
      <c r="D356" s="169" t="s">
        <v>180</v>
      </c>
      <c r="E356" s="170" t="s">
        <v>417</v>
      </c>
      <c r="F356" s="264" t="s">
        <v>418</v>
      </c>
      <c r="G356" s="264"/>
      <c r="H356" s="264"/>
      <c r="I356" s="264"/>
      <c r="J356" s="171" t="s">
        <v>183</v>
      </c>
      <c r="K356" s="172">
        <v>300</v>
      </c>
      <c r="L356" s="265">
        <v>0</v>
      </c>
      <c r="M356" s="265"/>
      <c r="N356" s="266">
        <f>ROUND(L356*K356,2)</f>
        <v>0</v>
      </c>
      <c r="O356" s="266"/>
      <c r="P356" s="266"/>
      <c r="Q356" s="266"/>
      <c r="R356" s="143"/>
      <c r="T356" s="173" t="s">
        <v>5</v>
      </c>
      <c r="U356" s="47" t="s">
        <v>43</v>
      </c>
      <c r="V356" s="39"/>
      <c r="W356" s="174">
        <f>V356*K356</f>
        <v>0</v>
      </c>
      <c r="X356" s="174">
        <v>0</v>
      </c>
      <c r="Y356" s="174">
        <f>X356*K356</f>
        <v>0</v>
      </c>
      <c r="Z356" s="174">
        <v>0</v>
      </c>
      <c r="AA356" s="175">
        <f>Z356*K356</f>
        <v>0</v>
      </c>
      <c r="AR356" s="22" t="s">
        <v>184</v>
      </c>
      <c r="AT356" s="22" t="s">
        <v>180</v>
      </c>
      <c r="AU356" s="22" t="s">
        <v>89</v>
      </c>
      <c r="AY356" s="22" t="s">
        <v>179</v>
      </c>
      <c r="BE356" s="117">
        <f>IF(U356="základní",N356,0)</f>
        <v>0</v>
      </c>
      <c r="BF356" s="117">
        <f>IF(U356="snížená",N356,0)</f>
        <v>0</v>
      </c>
      <c r="BG356" s="117">
        <f>IF(U356="zákl. přenesená",N356,0)</f>
        <v>0</v>
      </c>
      <c r="BH356" s="117">
        <f>IF(U356="sníž. přenesená",N356,0)</f>
        <v>0</v>
      </c>
      <c r="BI356" s="117">
        <f>IF(U356="nulová",N356,0)</f>
        <v>0</v>
      </c>
      <c r="BJ356" s="22" t="s">
        <v>35</v>
      </c>
      <c r="BK356" s="117">
        <f>ROUND(L356*K356,2)</f>
        <v>0</v>
      </c>
      <c r="BL356" s="22" t="s">
        <v>184</v>
      </c>
      <c r="BM356" s="22" t="s">
        <v>419</v>
      </c>
    </row>
    <row r="357" spans="2:65" s="12" customFormat="1" ht="16.5" customHeight="1">
      <c r="B357" s="183"/>
      <c r="C357" s="184"/>
      <c r="D357" s="184"/>
      <c r="E357" s="185" t="s">
        <v>5</v>
      </c>
      <c r="F357" s="258" t="s">
        <v>420</v>
      </c>
      <c r="G357" s="259"/>
      <c r="H357" s="259"/>
      <c r="I357" s="259"/>
      <c r="J357" s="184"/>
      <c r="K357" s="186">
        <v>300</v>
      </c>
      <c r="L357" s="184"/>
      <c r="M357" s="184"/>
      <c r="N357" s="184"/>
      <c r="O357" s="184"/>
      <c r="P357" s="184"/>
      <c r="Q357" s="184"/>
      <c r="R357" s="187"/>
      <c r="T357" s="188"/>
      <c r="U357" s="184"/>
      <c r="V357" s="184"/>
      <c r="W357" s="184"/>
      <c r="X357" s="184"/>
      <c r="Y357" s="184"/>
      <c r="Z357" s="184"/>
      <c r="AA357" s="189"/>
      <c r="AT357" s="190" t="s">
        <v>186</v>
      </c>
      <c r="AU357" s="190" t="s">
        <v>89</v>
      </c>
      <c r="AV357" s="12" t="s">
        <v>89</v>
      </c>
      <c r="AW357" s="12" t="s">
        <v>187</v>
      </c>
      <c r="AX357" s="12" t="s">
        <v>78</v>
      </c>
      <c r="AY357" s="190" t="s">
        <v>179</v>
      </c>
    </row>
    <row r="358" spans="2:65" s="13" customFormat="1" ht="16.5" customHeight="1">
      <c r="B358" s="191"/>
      <c r="C358" s="192"/>
      <c r="D358" s="192"/>
      <c r="E358" s="193" t="s">
        <v>5</v>
      </c>
      <c r="F358" s="261" t="s">
        <v>188</v>
      </c>
      <c r="G358" s="262"/>
      <c r="H358" s="262"/>
      <c r="I358" s="262"/>
      <c r="J358" s="192"/>
      <c r="K358" s="194">
        <v>300</v>
      </c>
      <c r="L358" s="192"/>
      <c r="M358" s="192"/>
      <c r="N358" s="192"/>
      <c r="O358" s="192"/>
      <c r="P358" s="192"/>
      <c r="Q358" s="192"/>
      <c r="R358" s="195"/>
      <c r="T358" s="196"/>
      <c r="U358" s="192"/>
      <c r="V358" s="192"/>
      <c r="W358" s="192"/>
      <c r="X358" s="192"/>
      <c r="Y358" s="192"/>
      <c r="Z358" s="192"/>
      <c r="AA358" s="197"/>
      <c r="AT358" s="198" t="s">
        <v>186</v>
      </c>
      <c r="AU358" s="198" t="s">
        <v>89</v>
      </c>
      <c r="AV358" s="13" t="s">
        <v>184</v>
      </c>
      <c r="AW358" s="13" t="s">
        <v>187</v>
      </c>
      <c r="AX358" s="13" t="s">
        <v>35</v>
      </c>
      <c r="AY358" s="198" t="s">
        <v>179</v>
      </c>
    </row>
    <row r="359" spans="2:65" s="1" customFormat="1" ht="38.25" customHeight="1">
      <c r="B359" s="140"/>
      <c r="C359" s="169" t="s">
        <v>421</v>
      </c>
      <c r="D359" s="169" t="s">
        <v>180</v>
      </c>
      <c r="E359" s="170" t="s">
        <v>422</v>
      </c>
      <c r="F359" s="264" t="s">
        <v>423</v>
      </c>
      <c r="G359" s="264"/>
      <c r="H359" s="264"/>
      <c r="I359" s="264"/>
      <c r="J359" s="171" t="s">
        <v>183</v>
      </c>
      <c r="K359" s="172">
        <v>120</v>
      </c>
      <c r="L359" s="265">
        <v>0</v>
      </c>
      <c r="M359" s="265"/>
      <c r="N359" s="266">
        <f>ROUND(L359*K359,2)</f>
        <v>0</v>
      </c>
      <c r="O359" s="266"/>
      <c r="P359" s="266"/>
      <c r="Q359" s="266"/>
      <c r="R359" s="143"/>
      <c r="T359" s="173" t="s">
        <v>5</v>
      </c>
      <c r="U359" s="47" t="s">
        <v>43</v>
      </c>
      <c r="V359" s="39"/>
      <c r="W359" s="174">
        <f>V359*K359</f>
        <v>0</v>
      </c>
      <c r="X359" s="174">
        <v>0</v>
      </c>
      <c r="Y359" s="174">
        <f>X359*K359</f>
        <v>0</v>
      </c>
      <c r="Z359" s="174">
        <v>0</v>
      </c>
      <c r="AA359" s="175">
        <f>Z359*K359</f>
        <v>0</v>
      </c>
      <c r="AR359" s="22" t="s">
        <v>184</v>
      </c>
      <c r="AT359" s="22" t="s">
        <v>180</v>
      </c>
      <c r="AU359" s="22" t="s">
        <v>89</v>
      </c>
      <c r="AY359" s="22" t="s">
        <v>179</v>
      </c>
      <c r="BE359" s="117">
        <f>IF(U359="základní",N359,0)</f>
        <v>0</v>
      </c>
      <c r="BF359" s="117">
        <f>IF(U359="snížená",N359,0)</f>
        <v>0</v>
      </c>
      <c r="BG359" s="117">
        <f>IF(U359="zákl. přenesená",N359,0)</f>
        <v>0</v>
      </c>
      <c r="BH359" s="117">
        <f>IF(U359="sníž. přenesená",N359,0)</f>
        <v>0</v>
      </c>
      <c r="BI359" s="117">
        <f>IF(U359="nulová",N359,0)</f>
        <v>0</v>
      </c>
      <c r="BJ359" s="22" t="s">
        <v>35</v>
      </c>
      <c r="BK359" s="117">
        <f>ROUND(L359*K359,2)</f>
        <v>0</v>
      </c>
      <c r="BL359" s="22" t="s">
        <v>184</v>
      </c>
      <c r="BM359" s="22" t="s">
        <v>424</v>
      </c>
    </row>
    <row r="360" spans="2:65" s="11" customFormat="1" ht="25.5" customHeight="1">
      <c r="B360" s="176"/>
      <c r="C360" s="177"/>
      <c r="D360" s="177"/>
      <c r="E360" s="178" t="s">
        <v>5</v>
      </c>
      <c r="F360" s="303" t="s">
        <v>202</v>
      </c>
      <c r="G360" s="304"/>
      <c r="H360" s="304"/>
      <c r="I360" s="304"/>
      <c r="J360" s="177"/>
      <c r="K360" s="178" t="s">
        <v>5</v>
      </c>
      <c r="L360" s="177"/>
      <c r="M360" s="177"/>
      <c r="N360" s="177"/>
      <c r="O360" s="177"/>
      <c r="P360" s="177"/>
      <c r="Q360" s="177"/>
      <c r="R360" s="179"/>
      <c r="T360" s="180"/>
      <c r="U360" s="177"/>
      <c r="V360" s="177"/>
      <c r="W360" s="177"/>
      <c r="X360" s="177"/>
      <c r="Y360" s="177"/>
      <c r="Z360" s="177"/>
      <c r="AA360" s="181"/>
      <c r="AT360" s="182" t="s">
        <v>186</v>
      </c>
      <c r="AU360" s="182" t="s">
        <v>89</v>
      </c>
      <c r="AV360" s="11" t="s">
        <v>35</v>
      </c>
      <c r="AW360" s="11" t="s">
        <v>187</v>
      </c>
      <c r="AX360" s="11" t="s">
        <v>78</v>
      </c>
      <c r="AY360" s="182" t="s">
        <v>179</v>
      </c>
    </row>
    <row r="361" spans="2:65" s="12" customFormat="1" ht="16.5" customHeight="1">
      <c r="B361" s="183"/>
      <c r="C361" s="184"/>
      <c r="D361" s="184"/>
      <c r="E361" s="185" t="s">
        <v>5</v>
      </c>
      <c r="F361" s="277" t="s">
        <v>425</v>
      </c>
      <c r="G361" s="278"/>
      <c r="H361" s="278"/>
      <c r="I361" s="278"/>
      <c r="J361" s="184"/>
      <c r="K361" s="186">
        <v>120</v>
      </c>
      <c r="L361" s="184"/>
      <c r="M361" s="184"/>
      <c r="N361" s="184"/>
      <c r="O361" s="184"/>
      <c r="P361" s="184"/>
      <c r="Q361" s="184"/>
      <c r="R361" s="187"/>
      <c r="T361" s="188"/>
      <c r="U361" s="184"/>
      <c r="V361" s="184"/>
      <c r="W361" s="184"/>
      <c r="X361" s="184"/>
      <c r="Y361" s="184"/>
      <c r="Z361" s="184"/>
      <c r="AA361" s="189"/>
      <c r="AT361" s="190" t="s">
        <v>186</v>
      </c>
      <c r="AU361" s="190" t="s">
        <v>89</v>
      </c>
      <c r="AV361" s="12" t="s">
        <v>89</v>
      </c>
      <c r="AW361" s="12" t="s">
        <v>187</v>
      </c>
      <c r="AX361" s="12" t="s">
        <v>78</v>
      </c>
      <c r="AY361" s="190" t="s">
        <v>179</v>
      </c>
    </row>
    <row r="362" spans="2:65" s="13" customFormat="1" ht="16.5" customHeight="1">
      <c r="B362" s="191"/>
      <c r="C362" s="192"/>
      <c r="D362" s="192"/>
      <c r="E362" s="193" t="s">
        <v>5</v>
      </c>
      <c r="F362" s="261" t="s">
        <v>188</v>
      </c>
      <c r="G362" s="262"/>
      <c r="H362" s="262"/>
      <c r="I362" s="262"/>
      <c r="J362" s="192"/>
      <c r="K362" s="194">
        <v>120</v>
      </c>
      <c r="L362" s="192"/>
      <c r="M362" s="192"/>
      <c r="N362" s="192"/>
      <c r="O362" s="192"/>
      <c r="P362" s="192"/>
      <c r="Q362" s="192"/>
      <c r="R362" s="195"/>
      <c r="T362" s="196"/>
      <c r="U362" s="192"/>
      <c r="V362" s="192"/>
      <c r="W362" s="192"/>
      <c r="X362" s="192"/>
      <c r="Y362" s="192"/>
      <c r="Z362" s="192"/>
      <c r="AA362" s="197"/>
      <c r="AT362" s="198" t="s">
        <v>186</v>
      </c>
      <c r="AU362" s="198" t="s">
        <v>89</v>
      </c>
      <c r="AV362" s="13" t="s">
        <v>184</v>
      </c>
      <c r="AW362" s="13" t="s">
        <v>187</v>
      </c>
      <c r="AX362" s="13" t="s">
        <v>35</v>
      </c>
      <c r="AY362" s="198" t="s">
        <v>179</v>
      </c>
    </row>
    <row r="363" spans="2:65" s="1" customFormat="1" ht="38.25" customHeight="1">
      <c r="B363" s="140"/>
      <c r="C363" s="169" t="s">
        <v>286</v>
      </c>
      <c r="D363" s="169" t="s">
        <v>180</v>
      </c>
      <c r="E363" s="170" t="s">
        <v>426</v>
      </c>
      <c r="F363" s="264" t="s">
        <v>427</v>
      </c>
      <c r="G363" s="264"/>
      <c r="H363" s="264"/>
      <c r="I363" s="264"/>
      <c r="J363" s="171" t="s">
        <v>183</v>
      </c>
      <c r="K363" s="172">
        <v>9</v>
      </c>
      <c r="L363" s="265">
        <v>0</v>
      </c>
      <c r="M363" s="265"/>
      <c r="N363" s="266">
        <f>ROUND(L363*K363,2)</f>
        <v>0</v>
      </c>
      <c r="O363" s="266"/>
      <c r="P363" s="266"/>
      <c r="Q363" s="266"/>
      <c r="R363" s="143"/>
      <c r="T363" s="173" t="s">
        <v>5</v>
      </c>
      <c r="U363" s="47" t="s">
        <v>43</v>
      </c>
      <c r="V363" s="39"/>
      <c r="W363" s="174">
        <f>V363*K363</f>
        <v>0</v>
      </c>
      <c r="X363" s="174">
        <v>0</v>
      </c>
      <c r="Y363" s="174">
        <f>X363*K363</f>
        <v>0</v>
      </c>
      <c r="Z363" s="174">
        <v>0</v>
      </c>
      <c r="AA363" s="175">
        <f>Z363*K363</f>
        <v>0</v>
      </c>
      <c r="AR363" s="22" t="s">
        <v>184</v>
      </c>
      <c r="AT363" s="22" t="s">
        <v>180</v>
      </c>
      <c r="AU363" s="22" t="s">
        <v>89</v>
      </c>
      <c r="AY363" s="22" t="s">
        <v>179</v>
      </c>
      <c r="BE363" s="117">
        <f>IF(U363="základní",N363,0)</f>
        <v>0</v>
      </c>
      <c r="BF363" s="117">
        <f>IF(U363="snížená",N363,0)</f>
        <v>0</v>
      </c>
      <c r="BG363" s="117">
        <f>IF(U363="zákl. přenesená",N363,0)</f>
        <v>0</v>
      </c>
      <c r="BH363" s="117">
        <f>IF(U363="sníž. přenesená",N363,0)</f>
        <v>0</v>
      </c>
      <c r="BI363" s="117">
        <f>IF(U363="nulová",N363,0)</f>
        <v>0</v>
      </c>
      <c r="BJ363" s="22" t="s">
        <v>35</v>
      </c>
      <c r="BK363" s="117">
        <f>ROUND(L363*K363,2)</f>
        <v>0</v>
      </c>
      <c r="BL363" s="22" t="s">
        <v>184</v>
      </c>
      <c r="BM363" s="22" t="s">
        <v>428</v>
      </c>
    </row>
    <row r="364" spans="2:65" s="12" customFormat="1" ht="16.5" customHeight="1">
      <c r="B364" s="183"/>
      <c r="C364" s="184"/>
      <c r="D364" s="184"/>
      <c r="E364" s="185" t="s">
        <v>5</v>
      </c>
      <c r="F364" s="258" t="s">
        <v>429</v>
      </c>
      <c r="G364" s="259"/>
      <c r="H364" s="259"/>
      <c r="I364" s="259"/>
      <c r="J364" s="184"/>
      <c r="K364" s="186">
        <v>9</v>
      </c>
      <c r="L364" s="184"/>
      <c r="M364" s="184"/>
      <c r="N364" s="184"/>
      <c r="O364" s="184"/>
      <c r="P364" s="184"/>
      <c r="Q364" s="184"/>
      <c r="R364" s="187"/>
      <c r="T364" s="188"/>
      <c r="U364" s="184"/>
      <c r="V364" s="184"/>
      <c r="W364" s="184"/>
      <c r="X364" s="184"/>
      <c r="Y364" s="184"/>
      <c r="Z364" s="184"/>
      <c r="AA364" s="189"/>
      <c r="AT364" s="190" t="s">
        <v>186</v>
      </c>
      <c r="AU364" s="190" t="s">
        <v>89</v>
      </c>
      <c r="AV364" s="12" t="s">
        <v>89</v>
      </c>
      <c r="AW364" s="12" t="s">
        <v>187</v>
      </c>
      <c r="AX364" s="12" t="s">
        <v>78</v>
      </c>
      <c r="AY364" s="190" t="s">
        <v>179</v>
      </c>
    </row>
    <row r="365" spans="2:65" s="13" customFormat="1" ht="16.5" customHeight="1">
      <c r="B365" s="191"/>
      <c r="C365" s="192"/>
      <c r="D365" s="192"/>
      <c r="E365" s="193" t="s">
        <v>5</v>
      </c>
      <c r="F365" s="261" t="s">
        <v>188</v>
      </c>
      <c r="G365" s="262"/>
      <c r="H365" s="262"/>
      <c r="I365" s="262"/>
      <c r="J365" s="192"/>
      <c r="K365" s="194">
        <v>9</v>
      </c>
      <c r="L365" s="192"/>
      <c r="M365" s="192"/>
      <c r="N365" s="192"/>
      <c r="O365" s="192"/>
      <c r="P365" s="192"/>
      <c r="Q365" s="192"/>
      <c r="R365" s="195"/>
      <c r="T365" s="196"/>
      <c r="U365" s="192"/>
      <c r="V365" s="192"/>
      <c r="W365" s="192"/>
      <c r="X365" s="192"/>
      <c r="Y365" s="192"/>
      <c r="Z365" s="192"/>
      <c r="AA365" s="197"/>
      <c r="AT365" s="198" t="s">
        <v>186</v>
      </c>
      <c r="AU365" s="198" t="s">
        <v>89</v>
      </c>
      <c r="AV365" s="13" t="s">
        <v>184</v>
      </c>
      <c r="AW365" s="13" t="s">
        <v>187</v>
      </c>
      <c r="AX365" s="13" t="s">
        <v>35</v>
      </c>
      <c r="AY365" s="198" t="s">
        <v>179</v>
      </c>
    </row>
    <row r="366" spans="2:65" s="1" customFormat="1" ht="25.5" customHeight="1">
      <c r="B366" s="140"/>
      <c r="C366" s="169" t="s">
        <v>430</v>
      </c>
      <c r="D366" s="169" t="s">
        <v>180</v>
      </c>
      <c r="E366" s="170" t="s">
        <v>431</v>
      </c>
      <c r="F366" s="264" t="s">
        <v>432</v>
      </c>
      <c r="G366" s="264"/>
      <c r="H366" s="264"/>
      <c r="I366" s="264"/>
      <c r="J366" s="171" t="s">
        <v>296</v>
      </c>
      <c r="K366" s="172">
        <v>394.35</v>
      </c>
      <c r="L366" s="265">
        <v>0</v>
      </c>
      <c r="M366" s="265"/>
      <c r="N366" s="266">
        <f>ROUND(L366*K366,2)</f>
        <v>0</v>
      </c>
      <c r="O366" s="266"/>
      <c r="P366" s="266"/>
      <c r="Q366" s="266"/>
      <c r="R366" s="143"/>
      <c r="T366" s="173" t="s">
        <v>5</v>
      </c>
      <c r="U366" s="47" t="s">
        <v>43</v>
      </c>
      <c r="V366" s="39"/>
      <c r="W366" s="174">
        <f>V366*K366</f>
        <v>0</v>
      </c>
      <c r="X366" s="174">
        <v>0</v>
      </c>
      <c r="Y366" s="174">
        <f>X366*K366</f>
        <v>0</v>
      </c>
      <c r="Z366" s="174">
        <v>0</v>
      </c>
      <c r="AA366" s="175">
        <f>Z366*K366</f>
        <v>0</v>
      </c>
      <c r="AR366" s="22" t="s">
        <v>184</v>
      </c>
      <c r="AT366" s="22" t="s">
        <v>180</v>
      </c>
      <c r="AU366" s="22" t="s">
        <v>89</v>
      </c>
      <c r="AY366" s="22" t="s">
        <v>179</v>
      </c>
      <c r="BE366" s="117">
        <f>IF(U366="základní",N366,0)</f>
        <v>0</v>
      </c>
      <c r="BF366" s="117">
        <f>IF(U366="snížená",N366,0)</f>
        <v>0</v>
      </c>
      <c r="BG366" s="117">
        <f>IF(U366="zákl. přenesená",N366,0)</f>
        <v>0</v>
      </c>
      <c r="BH366" s="117">
        <f>IF(U366="sníž. přenesená",N366,0)</f>
        <v>0</v>
      </c>
      <c r="BI366" s="117">
        <f>IF(U366="nulová",N366,0)</f>
        <v>0</v>
      </c>
      <c r="BJ366" s="22" t="s">
        <v>35</v>
      </c>
      <c r="BK366" s="117">
        <f>ROUND(L366*K366,2)</f>
        <v>0</v>
      </c>
      <c r="BL366" s="22" t="s">
        <v>184</v>
      </c>
      <c r="BM366" s="22" t="s">
        <v>433</v>
      </c>
    </row>
    <row r="367" spans="2:65" s="12" customFormat="1" ht="16.5" customHeight="1">
      <c r="B367" s="183"/>
      <c r="C367" s="184"/>
      <c r="D367" s="184"/>
      <c r="E367" s="185" t="s">
        <v>5</v>
      </c>
      <c r="F367" s="258" t="s">
        <v>434</v>
      </c>
      <c r="G367" s="259"/>
      <c r="H367" s="259"/>
      <c r="I367" s="259"/>
      <c r="J367" s="184"/>
      <c r="K367" s="186">
        <v>1789.941</v>
      </c>
      <c r="L367" s="184"/>
      <c r="M367" s="184"/>
      <c r="N367" s="184"/>
      <c r="O367" s="184"/>
      <c r="P367" s="184"/>
      <c r="Q367" s="184"/>
      <c r="R367" s="187"/>
      <c r="T367" s="188"/>
      <c r="U367" s="184"/>
      <c r="V367" s="184"/>
      <c r="W367" s="184"/>
      <c r="X367" s="184"/>
      <c r="Y367" s="184"/>
      <c r="Z367" s="184"/>
      <c r="AA367" s="189"/>
      <c r="AT367" s="190" t="s">
        <v>186</v>
      </c>
      <c r="AU367" s="190" t="s">
        <v>89</v>
      </c>
      <c r="AV367" s="12" t="s">
        <v>89</v>
      </c>
      <c r="AW367" s="12" t="s">
        <v>187</v>
      </c>
      <c r="AX367" s="12" t="s">
        <v>78</v>
      </c>
      <c r="AY367" s="190" t="s">
        <v>179</v>
      </c>
    </row>
    <row r="368" spans="2:65" s="12" customFormat="1" ht="16.5" customHeight="1">
      <c r="B368" s="183"/>
      <c r="C368" s="184"/>
      <c r="D368" s="184"/>
      <c r="E368" s="185" t="s">
        <v>5</v>
      </c>
      <c r="F368" s="277" t="s">
        <v>435</v>
      </c>
      <c r="G368" s="278"/>
      <c r="H368" s="278"/>
      <c r="I368" s="278"/>
      <c r="J368" s="184"/>
      <c r="K368" s="186">
        <v>-1395.5909999999999</v>
      </c>
      <c r="L368" s="184"/>
      <c r="M368" s="184"/>
      <c r="N368" s="184"/>
      <c r="O368" s="184"/>
      <c r="P368" s="184"/>
      <c r="Q368" s="184"/>
      <c r="R368" s="187"/>
      <c r="T368" s="188"/>
      <c r="U368" s="184"/>
      <c r="V368" s="184"/>
      <c r="W368" s="184"/>
      <c r="X368" s="184"/>
      <c r="Y368" s="184"/>
      <c r="Z368" s="184"/>
      <c r="AA368" s="189"/>
      <c r="AT368" s="190" t="s">
        <v>186</v>
      </c>
      <c r="AU368" s="190" t="s">
        <v>89</v>
      </c>
      <c r="AV368" s="12" t="s">
        <v>89</v>
      </c>
      <c r="AW368" s="12" t="s">
        <v>187</v>
      </c>
      <c r="AX368" s="12" t="s">
        <v>78</v>
      </c>
      <c r="AY368" s="190" t="s">
        <v>179</v>
      </c>
    </row>
    <row r="369" spans="2:65" s="13" customFormat="1" ht="16.5" customHeight="1">
      <c r="B369" s="191"/>
      <c r="C369" s="192"/>
      <c r="D369" s="192"/>
      <c r="E369" s="193" t="s">
        <v>5</v>
      </c>
      <c r="F369" s="261" t="s">
        <v>188</v>
      </c>
      <c r="G369" s="262"/>
      <c r="H369" s="262"/>
      <c r="I369" s="262"/>
      <c r="J369" s="192"/>
      <c r="K369" s="194">
        <v>394.35</v>
      </c>
      <c r="L369" s="192"/>
      <c r="M369" s="192"/>
      <c r="N369" s="192"/>
      <c r="O369" s="192"/>
      <c r="P369" s="192"/>
      <c r="Q369" s="192"/>
      <c r="R369" s="195"/>
      <c r="T369" s="196"/>
      <c r="U369" s="192"/>
      <c r="V369" s="192"/>
      <c r="W369" s="192"/>
      <c r="X369" s="192"/>
      <c r="Y369" s="192"/>
      <c r="Z369" s="192"/>
      <c r="AA369" s="197"/>
      <c r="AT369" s="198" t="s">
        <v>186</v>
      </c>
      <c r="AU369" s="198" t="s">
        <v>89</v>
      </c>
      <c r="AV369" s="13" t="s">
        <v>184</v>
      </c>
      <c r="AW369" s="13" t="s">
        <v>187</v>
      </c>
      <c r="AX369" s="13" t="s">
        <v>35</v>
      </c>
      <c r="AY369" s="198" t="s">
        <v>179</v>
      </c>
    </row>
    <row r="370" spans="2:65" s="1" customFormat="1" ht="38.25" customHeight="1">
      <c r="B370" s="140"/>
      <c r="C370" s="169" t="s">
        <v>297</v>
      </c>
      <c r="D370" s="169" t="s">
        <v>180</v>
      </c>
      <c r="E370" s="170" t="s">
        <v>436</v>
      </c>
      <c r="F370" s="264" t="s">
        <v>437</v>
      </c>
      <c r="G370" s="264"/>
      <c r="H370" s="264"/>
      <c r="I370" s="264"/>
      <c r="J370" s="171" t="s">
        <v>296</v>
      </c>
      <c r="K370" s="172">
        <v>7492.65</v>
      </c>
      <c r="L370" s="265">
        <v>0</v>
      </c>
      <c r="M370" s="265"/>
      <c r="N370" s="266">
        <f>ROUND(L370*K370,2)</f>
        <v>0</v>
      </c>
      <c r="O370" s="266"/>
      <c r="P370" s="266"/>
      <c r="Q370" s="266"/>
      <c r="R370" s="143"/>
      <c r="T370" s="173" t="s">
        <v>5</v>
      </c>
      <c r="U370" s="47" t="s">
        <v>43</v>
      </c>
      <c r="V370" s="39"/>
      <c r="W370" s="174">
        <f>V370*K370</f>
        <v>0</v>
      </c>
      <c r="X370" s="174">
        <v>0</v>
      </c>
      <c r="Y370" s="174">
        <f>X370*K370</f>
        <v>0</v>
      </c>
      <c r="Z370" s="174">
        <v>0</v>
      </c>
      <c r="AA370" s="175">
        <f>Z370*K370</f>
        <v>0</v>
      </c>
      <c r="AR370" s="22" t="s">
        <v>184</v>
      </c>
      <c r="AT370" s="22" t="s">
        <v>180</v>
      </c>
      <c r="AU370" s="22" t="s">
        <v>89</v>
      </c>
      <c r="AY370" s="22" t="s">
        <v>179</v>
      </c>
      <c r="BE370" s="117">
        <f>IF(U370="základní",N370,0)</f>
        <v>0</v>
      </c>
      <c r="BF370" s="117">
        <f>IF(U370="snížená",N370,0)</f>
        <v>0</v>
      </c>
      <c r="BG370" s="117">
        <f>IF(U370="zákl. přenesená",N370,0)</f>
        <v>0</v>
      </c>
      <c r="BH370" s="117">
        <f>IF(U370="sníž. přenesená",N370,0)</f>
        <v>0</v>
      </c>
      <c r="BI370" s="117">
        <f>IF(U370="nulová",N370,0)</f>
        <v>0</v>
      </c>
      <c r="BJ370" s="22" t="s">
        <v>35</v>
      </c>
      <c r="BK370" s="117">
        <f>ROUND(L370*K370,2)</f>
        <v>0</v>
      </c>
      <c r="BL370" s="22" t="s">
        <v>184</v>
      </c>
      <c r="BM370" s="22" t="s">
        <v>438</v>
      </c>
    </row>
    <row r="371" spans="2:65" s="12" customFormat="1" ht="16.5" customHeight="1">
      <c r="B371" s="183"/>
      <c r="C371" s="184"/>
      <c r="D371" s="184"/>
      <c r="E371" s="185" t="s">
        <v>5</v>
      </c>
      <c r="F371" s="258" t="s">
        <v>439</v>
      </c>
      <c r="G371" s="259"/>
      <c r="H371" s="259"/>
      <c r="I371" s="259"/>
      <c r="J371" s="184"/>
      <c r="K371" s="186">
        <v>7492.65</v>
      </c>
      <c r="L371" s="184"/>
      <c r="M371" s="184"/>
      <c r="N371" s="184"/>
      <c r="O371" s="184"/>
      <c r="P371" s="184"/>
      <c r="Q371" s="184"/>
      <c r="R371" s="187"/>
      <c r="T371" s="188"/>
      <c r="U371" s="184"/>
      <c r="V371" s="184"/>
      <c r="W371" s="184"/>
      <c r="X371" s="184"/>
      <c r="Y371" s="184"/>
      <c r="Z371" s="184"/>
      <c r="AA371" s="189"/>
      <c r="AT371" s="190" t="s">
        <v>186</v>
      </c>
      <c r="AU371" s="190" t="s">
        <v>89</v>
      </c>
      <c r="AV371" s="12" t="s">
        <v>89</v>
      </c>
      <c r="AW371" s="12" t="s">
        <v>187</v>
      </c>
      <c r="AX371" s="12" t="s">
        <v>78</v>
      </c>
      <c r="AY371" s="190" t="s">
        <v>179</v>
      </c>
    </row>
    <row r="372" spans="2:65" s="13" customFormat="1" ht="16.5" customHeight="1">
      <c r="B372" s="191"/>
      <c r="C372" s="192"/>
      <c r="D372" s="192"/>
      <c r="E372" s="193" t="s">
        <v>5</v>
      </c>
      <c r="F372" s="261" t="s">
        <v>188</v>
      </c>
      <c r="G372" s="262"/>
      <c r="H372" s="262"/>
      <c r="I372" s="262"/>
      <c r="J372" s="192"/>
      <c r="K372" s="194">
        <v>7492.65</v>
      </c>
      <c r="L372" s="192"/>
      <c r="M372" s="192"/>
      <c r="N372" s="192"/>
      <c r="O372" s="192"/>
      <c r="P372" s="192"/>
      <c r="Q372" s="192"/>
      <c r="R372" s="195"/>
      <c r="T372" s="196"/>
      <c r="U372" s="192"/>
      <c r="V372" s="192"/>
      <c r="W372" s="192"/>
      <c r="X372" s="192"/>
      <c r="Y372" s="192"/>
      <c r="Z372" s="192"/>
      <c r="AA372" s="197"/>
      <c r="AT372" s="198" t="s">
        <v>186</v>
      </c>
      <c r="AU372" s="198" t="s">
        <v>89</v>
      </c>
      <c r="AV372" s="13" t="s">
        <v>184</v>
      </c>
      <c r="AW372" s="13" t="s">
        <v>187</v>
      </c>
      <c r="AX372" s="13" t="s">
        <v>35</v>
      </c>
      <c r="AY372" s="198" t="s">
        <v>179</v>
      </c>
    </row>
    <row r="373" spans="2:65" s="1" customFormat="1" ht="25.5" customHeight="1">
      <c r="B373" s="140"/>
      <c r="C373" s="169" t="s">
        <v>440</v>
      </c>
      <c r="D373" s="169" t="s">
        <v>180</v>
      </c>
      <c r="E373" s="170" t="s">
        <v>441</v>
      </c>
      <c r="F373" s="264" t="s">
        <v>442</v>
      </c>
      <c r="G373" s="264"/>
      <c r="H373" s="264"/>
      <c r="I373" s="264"/>
      <c r="J373" s="171" t="s">
        <v>296</v>
      </c>
      <c r="K373" s="172">
        <v>394.35</v>
      </c>
      <c r="L373" s="265">
        <v>0</v>
      </c>
      <c r="M373" s="265"/>
      <c r="N373" s="266">
        <f>ROUND(L373*K373,2)</f>
        <v>0</v>
      </c>
      <c r="O373" s="266"/>
      <c r="P373" s="266"/>
      <c r="Q373" s="266"/>
      <c r="R373" s="143"/>
      <c r="T373" s="173" t="s">
        <v>5</v>
      </c>
      <c r="U373" s="47" t="s">
        <v>43</v>
      </c>
      <c r="V373" s="39"/>
      <c r="W373" s="174">
        <f>V373*K373</f>
        <v>0</v>
      </c>
      <c r="X373" s="174">
        <v>0</v>
      </c>
      <c r="Y373" s="174">
        <f>X373*K373</f>
        <v>0</v>
      </c>
      <c r="Z373" s="174">
        <v>0</v>
      </c>
      <c r="AA373" s="175">
        <f>Z373*K373</f>
        <v>0</v>
      </c>
      <c r="AR373" s="22" t="s">
        <v>184</v>
      </c>
      <c r="AT373" s="22" t="s">
        <v>180</v>
      </c>
      <c r="AU373" s="22" t="s">
        <v>89</v>
      </c>
      <c r="AY373" s="22" t="s">
        <v>179</v>
      </c>
      <c r="BE373" s="117">
        <f>IF(U373="základní",N373,0)</f>
        <v>0</v>
      </c>
      <c r="BF373" s="117">
        <f>IF(U373="snížená",N373,0)</f>
        <v>0</v>
      </c>
      <c r="BG373" s="117">
        <f>IF(U373="zákl. přenesená",N373,0)</f>
        <v>0</v>
      </c>
      <c r="BH373" s="117">
        <f>IF(U373="sníž. přenesená",N373,0)</f>
        <v>0</v>
      </c>
      <c r="BI373" s="117">
        <f>IF(U373="nulová",N373,0)</f>
        <v>0</v>
      </c>
      <c r="BJ373" s="22" t="s">
        <v>35</v>
      </c>
      <c r="BK373" s="117">
        <f>ROUND(L373*K373,2)</f>
        <v>0</v>
      </c>
      <c r="BL373" s="22" t="s">
        <v>184</v>
      </c>
      <c r="BM373" s="22" t="s">
        <v>443</v>
      </c>
    </row>
    <row r="374" spans="2:65" s="12" customFormat="1" ht="16.5" customHeight="1">
      <c r="B374" s="183"/>
      <c r="C374" s="184"/>
      <c r="D374" s="184"/>
      <c r="E374" s="185" t="s">
        <v>5</v>
      </c>
      <c r="F374" s="258" t="s">
        <v>444</v>
      </c>
      <c r="G374" s="259"/>
      <c r="H374" s="259"/>
      <c r="I374" s="259"/>
      <c r="J374" s="184"/>
      <c r="K374" s="186">
        <v>394.35</v>
      </c>
      <c r="L374" s="184"/>
      <c r="M374" s="184"/>
      <c r="N374" s="184"/>
      <c r="O374" s="184"/>
      <c r="P374" s="184"/>
      <c r="Q374" s="184"/>
      <c r="R374" s="187"/>
      <c r="T374" s="188"/>
      <c r="U374" s="184"/>
      <c r="V374" s="184"/>
      <c r="W374" s="184"/>
      <c r="X374" s="184"/>
      <c r="Y374" s="184"/>
      <c r="Z374" s="184"/>
      <c r="AA374" s="189"/>
      <c r="AT374" s="190" t="s">
        <v>186</v>
      </c>
      <c r="AU374" s="190" t="s">
        <v>89</v>
      </c>
      <c r="AV374" s="12" t="s">
        <v>89</v>
      </c>
      <c r="AW374" s="12" t="s">
        <v>187</v>
      </c>
      <c r="AX374" s="12" t="s">
        <v>78</v>
      </c>
      <c r="AY374" s="190" t="s">
        <v>179</v>
      </c>
    </row>
    <row r="375" spans="2:65" s="13" customFormat="1" ht="16.5" customHeight="1">
      <c r="B375" s="191"/>
      <c r="C375" s="192"/>
      <c r="D375" s="192"/>
      <c r="E375" s="193" t="s">
        <v>5</v>
      </c>
      <c r="F375" s="261" t="s">
        <v>188</v>
      </c>
      <c r="G375" s="262"/>
      <c r="H375" s="262"/>
      <c r="I375" s="262"/>
      <c r="J375" s="192"/>
      <c r="K375" s="194">
        <v>394.35</v>
      </c>
      <c r="L375" s="192"/>
      <c r="M375" s="192"/>
      <c r="N375" s="192"/>
      <c r="O375" s="192"/>
      <c r="P375" s="192"/>
      <c r="Q375" s="192"/>
      <c r="R375" s="195"/>
      <c r="T375" s="196"/>
      <c r="U375" s="192"/>
      <c r="V375" s="192"/>
      <c r="W375" s="192"/>
      <c r="X375" s="192"/>
      <c r="Y375" s="192"/>
      <c r="Z375" s="192"/>
      <c r="AA375" s="197"/>
      <c r="AT375" s="198" t="s">
        <v>186</v>
      </c>
      <c r="AU375" s="198" t="s">
        <v>89</v>
      </c>
      <c r="AV375" s="13" t="s">
        <v>184</v>
      </c>
      <c r="AW375" s="13" t="s">
        <v>187</v>
      </c>
      <c r="AX375" s="13" t="s">
        <v>35</v>
      </c>
      <c r="AY375" s="198" t="s">
        <v>179</v>
      </c>
    </row>
    <row r="376" spans="2:65" s="1" customFormat="1" ht="25.5" customHeight="1">
      <c r="B376" s="140"/>
      <c r="C376" s="169" t="s">
        <v>314</v>
      </c>
      <c r="D376" s="169" t="s">
        <v>180</v>
      </c>
      <c r="E376" s="170" t="s">
        <v>445</v>
      </c>
      <c r="F376" s="264" t="s">
        <v>446</v>
      </c>
      <c r="G376" s="264"/>
      <c r="H376" s="264"/>
      <c r="I376" s="264"/>
      <c r="J376" s="171" t="s">
        <v>447</v>
      </c>
      <c r="K376" s="172">
        <v>630.96</v>
      </c>
      <c r="L376" s="265">
        <v>0</v>
      </c>
      <c r="M376" s="265"/>
      <c r="N376" s="266">
        <f>ROUND(L376*K376,2)</f>
        <v>0</v>
      </c>
      <c r="O376" s="266"/>
      <c r="P376" s="266"/>
      <c r="Q376" s="266"/>
      <c r="R376" s="143"/>
      <c r="T376" s="173" t="s">
        <v>5</v>
      </c>
      <c r="U376" s="47" t="s">
        <v>43</v>
      </c>
      <c r="V376" s="39"/>
      <c r="W376" s="174">
        <f>V376*K376</f>
        <v>0</v>
      </c>
      <c r="X376" s="174">
        <v>0</v>
      </c>
      <c r="Y376" s="174">
        <f>X376*K376</f>
        <v>0</v>
      </c>
      <c r="Z376" s="174">
        <v>0</v>
      </c>
      <c r="AA376" s="175">
        <f>Z376*K376</f>
        <v>0</v>
      </c>
      <c r="AR376" s="22" t="s">
        <v>184</v>
      </c>
      <c r="AT376" s="22" t="s">
        <v>180</v>
      </c>
      <c r="AU376" s="22" t="s">
        <v>89</v>
      </c>
      <c r="AY376" s="22" t="s">
        <v>179</v>
      </c>
      <c r="BE376" s="117">
        <f>IF(U376="základní",N376,0)</f>
        <v>0</v>
      </c>
      <c r="BF376" s="117">
        <f>IF(U376="snížená",N376,0)</f>
        <v>0</v>
      </c>
      <c r="BG376" s="117">
        <f>IF(U376="zákl. přenesená",N376,0)</f>
        <v>0</v>
      </c>
      <c r="BH376" s="117">
        <f>IF(U376="sníž. přenesená",N376,0)</f>
        <v>0</v>
      </c>
      <c r="BI376" s="117">
        <f>IF(U376="nulová",N376,0)</f>
        <v>0</v>
      </c>
      <c r="BJ376" s="22" t="s">
        <v>35</v>
      </c>
      <c r="BK376" s="117">
        <f>ROUND(L376*K376,2)</f>
        <v>0</v>
      </c>
      <c r="BL376" s="22" t="s">
        <v>184</v>
      </c>
      <c r="BM376" s="22" t="s">
        <v>448</v>
      </c>
    </row>
    <row r="377" spans="2:65" s="12" customFormat="1" ht="16.5" customHeight="1">
      <c r="B377" s="183"/>
      <c r="C377" s="184"/>
      <c r="D377" s="184"/>
      <c r="E377" s="185" t="s">
        <v>5</v>
      </c>
      <c r="F377" s="258" t="s">
        <v>449</v>
      </c>
      <c r="G377" s="259"/>
      <c r="H377" s="259"/>
      <c r="I377" s="259"/>
      <c r="J377" s="184"/>
      <c r="K377" s="186">
        <v>630.96</v>
      </c>
      <c r="L377" s="184"/>
      <c r="M377" s="184"/>
      <c r="N377" s="184"/>
      <c r="O377" s="184"/>
      <c r="P377" s="184"/>
      <c r="Q377" s="184"/>
      <c r="R377" s="187"/>
      <c r="T377" s="188"/>
      <c r="U377" s="184"/>
      <c r="V377" s="184"/>
      <c r="W377" s="184"/>
      <c r="X377" s="184"/>
      <c r="Y377" s="184"/>
      <c r="Z377" s="184"/>
      <c r="AA377" s="189"/>
      <c r="AT377" s="190" t="s">
        <v>186</v>
      </c>
      <c r="AU377" s="190" t="s">
        <v>89</v>
      </c>
      <c r="AV377" s="12" t="s">
        <v>89</v>
      </c>
      <c r="AW377" s="12" t="s">
        <v>187</v>
      </c>
      <c r="AX377" s="12" t="s">
        <v>78</v>
      </c>
      <c r="AY377" s="190" t="s">
        <v>179</v>
      </c>
    </row>
    <row r="378" spans="2:65" s="13" customFormat="1" ht="16.5" customHeight="1">
      <c r="B378" s="191"/>
      <c r="C378" s="192"/>
      <c r="D378" s="192"/>
      <c r="E378" s="193" t="s">
        <v>5</v>
      </c>
      <c r="F378" s="261" t="s">
        <v>188</v>
      </c>
      <c r="G378" s="262"/>
      <c r="H378" s="262"/>
      <c r="I378" s="262"/>
      <c r="J378" s="192"/>
      <c r="K378" s="194">
        <v>630.96</v>
      </c>
      <c r="L378" s="192"/>
      <c r="M378" s="192"/>
      <c r="N378" s="192"/>
      <c r="O378" s="192"/>
      <c r="P378" s="192"/>
      <c r="Q378" s="192"/>
      <c r="R378" s="195"/>
      <c r="T378" s="196"/>
      <c r="U378" s="192"/>
      <c r="V378" s="192"/>
      <c r="W378" s="192"/>
      <c r="X378" s="192"/>
      <c r="Y378" s="192"/>
      <c r="Z378" s="192"/>
      <c r="AA378" s="197"/>
      <c r="AT378" s="198" t="s">
        <v>186</v>
      </c>
      <c r="AU378" s="198" t="s">
        <v>89</v>
      </c>
      <c r="AV378" s="13" t="s">
        <v>184</v>
      </c>
      <c r="AW378" s="13" t="s">
        <v>187</v>
      </c>
      <c r="AX378" s="13" t="s">
        <v>35</v>
      </c>
      <c r="AY378" s="198" t="s">
        <v>179</v>
      </c>
    </row>
    <row r="379" spans="2:65" s="1" customFormat="1" ht="25.5" customHeight="1">
      <c r="B379" s="140"/>
      <c r="C379" s="169" t="s">
        <v>450</v>
      </c>
      <c r="D379" s="169" t="s">
        <v>180</v>
      </c>
      <c r="E379" s="170" t="s">
        <v>451</v>
      </c>
      <c r="F379" s="264" t="s">
        <v>452</v>
      </c>
      <c r="G379" s="264"/>
      <c r="H379" s="264"/>
      <c r="I379" s="264"/>
      <c r="J379" s="171" t="s">
        <v>296</v>
      </c>
      <c r="K379" s="172">
        <v>1355.5909999999999</v>
      </c>
      <c r="L379" s="265">
        <v>0</v>
      </c>
      <c r="M379" s="265"/>
      <c r="N379" s="266">
        <f>ROUND(L379*K379,2)</f>
        <v>0</v>
      </c>
      <c r="O379" s="266"/>
      <c r="P379" s="266"/>
      <c r="Q379" s="266"/>
      <c r="R379" s="143"/>
      <c r="T379" s="173" t="s">
        <v>5</v>
      </c>
      <c r="U379" s="47" t="s">
        <v>43</v>
      </c>
      <c r="V379" s="39"/>
      <c r="W379" s="174">
        <f>V379*K379</f>
        <v>0</v>
      </c>
      <c r="X379" s="174">
        <v>0</v>
      </c>
      <c r="Y379" s="174">
        <f>X379*K379</f>
        <v>0</v>
      </c>
      <c r="Z379" s="174">
        <v>0</v>
      </c>
      <c r="AA379" s="175">
        <f>Z379*K379</f>
        <v>0</v>
      </c>
      <c r="AR379" s="22" t="s">
        <v>184</v>
      </c>
      <c r="AT379" s="22" t="s">
        <v>180</v>
      </c>
      <c r="AU379" s="22" t="s">
        <v>89</v>
      </c>
      <c r="AY379" s="22" t="s">
        <v>179</v>
      </c>
      <c r="BE379" s="117">
        <f>IF(U379="základní",N379,0)</f>
        <v>0</v>
      </c>
      <c r="BF379" s="117">
        <f>IF(U379="snížená",N379,0)</f>
        <v>0</v>
      </c>
      <c r="BG379" s="117">
        <f>IF(U379="zákl. přenesená",N379,0)</f>
        <v>0</v>
      </c>
      <c r="BH379" s="117">
        <f>IF(U379="sníž. přenesená",N379,0)</f>
        <v>0</v>
      </c>
      <c r="BI379" s="117">
        <f>IF(U379="nulová",N379,0)</f>
        <v>0</v>
      </c>
      <c r="BJ379" s="22" t="s">
        <v>35</v>
      </c>
      <c r="BK379" s="117">
        <f>ROUND(L379*K379,2)</f>
        <v>0</v>
      </c>
      <c r="BL379" s="22" t="s">
        <v>184</v>
      </c>
      <c r="BM379" s="22" t="s">
        <v>453</v>
      </c>
    </row>
    <row r="380" spans="2:65" s="1" customFormat="1" ht="38.25" customHeight="1">
      <c r="B380" s="140"/>
      <c r="C380" s="169" t="s">
        <v>332</v>
      </c>
      <c r="D380" s="169" t="s">
        <v>180</v>
      </c>
      <c r="E380" s="170" t="s">
        <v>454</v>
      </c>
      <c r="F380" s="264" t="s">
        <v>455</v>
      </c>
      <c r="G380" s="264"/>
      <c r="H380" s="264"/>
      <c r="I380" s="264"/>
      <c r="J380" s="171" t="s">
        <v>296</v>
      </c>
      <c r="K380" s="172">
        <v>166.53100000000001</v>
      </c>
      <c r="L380" s="265">
        <v>0</v>
      </c>
      <c r="M380" s="265"/>
      <c r="N380" s="266">
        <f>ROUND(L380*K380,2)</f>
        <v>0</v>
      </c>
      <c r="O380" s="266"/>
      <c r="P380" s="266"/>
      <c r="Q380" s="266"/>
      <c r="R380" s="143"/>
      <c r="T380" s="173" t="s">
        <v>5</v>
      </c>
      <c r="U380" s="47" t="s">
        <v>43</v>
      </c>
      <c r="V380" s="39"/>
      <c r="W380" s="174">
        <f>V380*K380</f>
        <v>0</v>
      </c>
      <c r="X380" s="174">
        <v>0</v>
      </c>
      <c r="Y380" s="174">
        <f>X380*K380</f>
        <v>0</v>
      </c>
      <c r="Z380" s="174">
        <v>0</v>
      </c>
      <c r="AA380" s="175">
        <f>Z380*K380</f>
        <v>0</v>
      </c>
      <c r="AR380" s="22" t="s">
        <v>184</v>
      </c>
      <c r="AT380" s="22" t="s">
        <v>180</v>
      </c>
      <c r="AU380" s="22" t="s">
        <v>89</v>
      </c>
      <c r="AY380" s="22" t="s">
        <v>179</v>
      </c>
      <c r="BE380" s="117">
        <f>IF(U380="základní",N380,0)</f>
        <v>0</v>
      </c>
      <c r="BF380" s="117">
        <f>IF(U380="snížená",N380,0)</f>
        <v>0</v>
      </c>
      <c r="BG380" s="117">
        <f>IF(U380="zákl. přenesená",N380,0)</f>
        <v>0</v>
      </c>
      <c r="BH380" s="117">
        <f>IF(U380="sníž. přenesená",N380,0)</f>
        <v>0</v>
      </c>
      <c r="BI380" s="117">
        <f>IF(U380="nulová",N380,0)</f>
        <v>0</v>
      </c>
      <c r="BJ380" s="22" t="s">
        <v>35</v>
      </c>
      <c r="BK380" s="117">
        <f>ROUND(L380*K380,2)</f>
        <v>0</v>
      </c>
      <c r="BL380" s="22" t="s">
        <v>184</v>
      </c>
      <c r="BM380" s="22" t="s">
        <v>456</v>
      </c>
    </row>
    <row r="381" spans="2:65" s="1" customFormat="1" ht="38.25" customHeight="1">
      <c r="B381" s="140"/>
      <c r="C381" s="199" t="s">
        <v>457</v>
      </c>
      <c r="D381" s="199" t="s">
        <v>458</v>
      </c>
      <c r="E381" s="200" t="s">
        <v>459</v>
      </c>
      <c r="F381" s="260" t="s">
        <v>460</v>
      </c>
      <c r="G381" s="260"/>
      <c r="H381" s="260"/>
      <c r="I381" s="260"/>
      <c r="J381" s="201" t="s">
        <v>447</v>
      </c>
      <c r="K381" s="202">
        <v>333.06200000000001</v>
      </c>
      <c r="L381" s="263">
        <v>0</v>
      </c>
      <c r="M381" s="263"/>
      <c r="N381" s="309">
        <f>ROUND(L381*K381,2)</f>
        <v>0</v>
      </c>
      <c r="O381" s="266"/>
      <c r="P381" s="266"/>
      <c r="Q381" s="266"/>
      <c r="R381" s="143"/>
      <c r="T381" s="173" t="s">
        <v>5</v>
      </c>
      <c r="U381" s="47" t="s">
        <v>43</v>
      </c>
      <c r="V381" s="39"/>
      <c r="W381" s="174">
        <f>V381*K381</f>
        <v>0</v>
      </c>
      <c r="X381" s="174">
        <v>0</v>
      </c>
      <c r="Y381" s="174">
        <f>X381*K381</f>
        <v>0</v>
      </c>
      <c r="Z381" s="174">
        <v>0</v>
      </c>
      <c r="AA381" s="175">
        <f>Z381*K381</f>
        <v>0</v>
      </c>
      <c r="AR381" s="22" t="s">
        <v>207</v>
      </c>
      <c r="AT381" s="22" t="s">
        <v>458</v>
      </c>
      <c r="AU381" s="22" t="s">
        <v>89</v>
      </c>
      <c r="AY381" s="22" t="s">
        <v>179</v>
      </c>
      <c r="BE381" s="117">
        <f>IF(U381="základní",N381,0)</f>
        <v>0</v>
      </c>
      <c r="BF381" s="117">
        <f>IF(U381="snížená",N381,0)</f>
        <v>0</v>
      </c>
      <c r="BG381" s="117">
        <f>IF(U381="zákl. přenesená",N381,0)</f>
        <v>0</v>
      </c>
      <c r="BH381" s="117">
        <f>IF(U381="sníž. přenesená",N381,0)</f>
        <v>0</v>
      </c>
      <c r="BI381" s="117">
        <f>IF(U381="nulová",N381,0)</f>
        <v>0</v>
      </c>
      <c r="BJ381" s="22" t="s">
        <v>35</v>
      </c>
      <c r="BK381" s="117">
        <f>ROUND(L381*K381,2)</f>
        <v>0</v>
      </c>
      <c r="BL381" s="22" t="s">
        <v>184</v>
      </c>
      <c r="BM381" s="22" t="s">
        <v>461</v>
      </c>
    </row>
    <row r="382" spans="2:65" s="1" customFormat="1" ht="38.25" customHeight="1">
      <c r="B382" s="140"/>
      <c r="C382" s="169" t="s">
        <v>352</v>
      </c>
      <c r="D382" s="169" t="s">
        <v>180</v>
      </c>
      <c r="E382" s="170" t="s">
        <v>462</v>
      </c>
      <c r="F382" s="264" t="s">
        <v>463</v>
      </c>
      <c r="G382" s="264"/>
      <c r="H382" s="264"/>
      <c r="I382" s="264"/>
      <c r="J382" s="171" t="s">
        <v>191</v>
      </c>
      <c r="K382" s="172">
        <v>866.3</v>
      </c>
      <c r="L382" s="265">
        <v>0</v>
      </c>
      <c r="M382" s="265"/>
      <c r="N382" s="266">
        <f>ROUND(L382*K382,2)</f>
        <v>0</v>
      </c>
      <c r="O382" s="266"/>
      <c r="P382" s="266"/>
      <c r="Q382" s="266"/>
      <c r="R382" s="143"/>
      <c r="T382" s="173" t="s">
        <v>5</v>
      </c>
      <c r="U382" s="47" t="s">
        <v>43</v>
      </c>
      <c r="V382" s="39"/>
      <c r="W382" s="174">
        <f>V382*K382</f>
        <v>0</v>
      </c>
      <c r="X382" s="174">
        <v>0</v>
      </c>
      <c r="Y382" s="174">
        <f>X382*K382</f>
        <v>0</v>
      </c>
      <c r="Z382" s="174">
        <v>0</v>
      </c>
      <c r="AA382" s="175">
        <f>Z382*K382</f>
        <v>0</v>
      </c>
      <c r="AR382" s="22" t="s">
        <v>184</v>
      </c>
      <c r="AT382" s="22" t="s">
        <v>180</v>
      </c>
      <c r="AU382" s="22" t="s">
        <v>89</v>
      </c>
      <c r="AY382" s="22" t="s">
        <v>179</v>
      </c>
      <c r="BE382" s="117">
        <f>IF(U382="základní",N382,0)</f>
        <v>0</v>
      </c>
      <c r="BF382" s="117">
        <f>IF(U382="snížená",N382,0)</f>
        <v>0</v>
      </c>
      <c r="BG382" s="117">
        <f>IF(U382="zákl. přenesená",N382,0)</f>
        <v>0</v>
      </c>
      <c r="BH382" s="117">
        <f>IF(U382="sníž. přenesená",N382,0)</f>
        <v>0</v>
      </c>
      <c r="BI382" s="117">
        <f>IF(U382="nulová",N382,0)</f>
        <v>0</v>
      </c>
      <c r="BJ382" s="22" t="s">
        <v>35</v>
      </c>
      <c r="BK382" s="117">
        <f>ROUND(L382*K382,2)</f>
        <v>0</v>
      </c>
      <c r="BL382" s="22" t="s">
        <v>184</v>
      </c>
      <c r="BM382" s="22" t="s">
        <v>464</v>
      </c>
    </row>
    <row r="383" spans="2:65" s="11" customFormat="1" ht="25.5" customHeight="1">
      <c r="B383" s="176"/>
      <c r="C383" s="177"/>
      <c r="D383" s="177"/>
      <c r="E383" s="178" t="s">
        <v>5</v>
      </c>
      <c r="F383" s="303" t="s">
        <v>465</v>
      </c>
      <c r="G383" s="304"/>
      <c r="H383" s="304"/>
      <c r="I383" s="304"/>
      <c r="J383" s="177"/>
      <c r="K383" s="178" t="s">
        <v>5</v>
      </c>
      <c r="L383" s="177"/>
      <c r="M383" s="177"/>
      <c r="N383" s="177"/>
      <c r="O383" s="177"/>
      <c r="P383" s="177"/>
      <c r="Q383" s="177"/>
      <c r="R383" s="179"/>
      <c r="T383" s="180"/>
      <c r="U383" s="177"/>
      <c r="V383" s="177"/>
      <c r="W383" s="177"/>
      <c r="X383" s="177"/>
      <c r="Y383" s="177"/>
      <c r="Z383" s="177"/>
      <c r="AA383" s="181"/>
      <c r="AT383" s="182" t="s">
        <v>186</v>
      </c>
      <c r="AU383" s="182" t="s">
        <v>89</v>
      </c>
      <c r="AV383" s="11" t="s">
        <v>35</v>
      </c>
      <c r="AW383" s="11" t="s">
        <v>187</v>
      </c>
      <c r="AX383" s="11" t="s">
        <v>78</v>
      </c>
      <c r="AY383" s="182" t="s">
        <v>179</v>
      </c>
    </row>
    <row r="384" spans="2:65" s="12" customFormat="1" ht="16.5" customHeight="1">
      <c r="B384" s="183"/>
      <c r="C384" s="184"/>
      <c r="D384" s="184"/>
      <c r="E384" s="185" t="s">
        <v>5</v>
      </c>
      <c r="F384" s="277" t="s">
        <v>466</v>
      </c>
      <c r="G384" s="278"/>
      <c r="H384" s="278"/>
      <c r="I384" s="278"/>
      <c r="J384" s="184"/>
      <c r="K384" s="186">
        <v>51.15</v>
      </c>
      <c r="L384" s="184"/>
      <c r="M384" s="184"/>
      <c r="N384" s="184"/>
      <c r="O384" s="184"/>
      <c r="P384" s="184"/>
      <c r="Q384" s="184"/>
      <c r="R384" s="187"/>
      <c r="T384" s="188"/>
      <c r="U384" s="184"/>
      <c r="V384" s="184"/>
      <c r="W384" s="184"/>
      <c r="X384" s="184"/>
      <c r="Y384" s="184"/>
      <c r="Z384" s="184"/>
      <c r="AA384" s="189"/>
      <c r="AT384" s="190" t="s">
        <v>186</v>
      </c>
      <c r="AU384" s="190" t="s">
        <v>89</v>
      </c>
      <c r="AV384" s="12" t="s">
        <v>89</v>
      </c>
      <c r="AW384" s="12" t="s">
        <v>187</v>
      </c>
      <c r="AX384" s="12" t="s">
        <v>78</v>
      </c>
      <c r="AY384" s="190" t="s">
        <v>179</v>
      </c>
    </row>
    <row r="385" spans="2:65" s="12" customFormat="1" ht="16.5" customHeight="1">
      <c r="B385" s="183"/>
      <c r="C385" s="184"/>
      <c r="D385" s="184"/>
      <c r="E385" s="185" t="s">
        <v>5</v>
      </c>
      <c r="F385" s="277" t="s">
        <v>467</v>
      </c>
      <c r="G385" s="278"/>
      <c r="H385" s="278"/>
      <c r="I385" s="278"/>
      <c r="J385" s="184"/>
      <c r="K385" s="186">
        <v>181.35</v>
      </c>
      <c r="L385" s="184"/>
      <c r="M385" s="184"/>
      <c r="N385" s="184"/>
      <c r="O385" s="184"/>
      <c r="P385" s="184"/>
      <c r="Q385" s="184"/>
      <c r="R385" s="187"/>
      <c r="T385" s="188"/>
      <c r="U385" s="184"/>
      <c r="V385" s="184"/>
      <c r="W385" s="184"/>
      <c r="X385" s="184"/>
      <c r="Y385" s="184"/>
      <c r="Z385" s="184"/>
      <c r="AA385" s="189"/>
      <c r="AT385" s="190" t="s">
        <v>186</v>
      </c>
      <c r="AU385" s="190" t="s">
        <v>89</v>
      </c>
      <c r="AV385" s="12" t="s">
        <v>89</v>
      </c>
      <c r="AW385" s="12" t="s">
        <v>187</v>
      </c>
      <c r="AX385" s="12" t="s">
        <v>78</v>
      </c>
      <c r="AY385" s="190" t="s">
        <v>179</v>
      </c>
    </row>
    <row r="386" spans="2:65" s="12" customFormat="1" ht="16.5" customHeight="1">
      <c r="B386" s="183"/>
      <c r="C386" s="184"/>
      <c r="D386" s="184"/>
      <c r="E386" s="185" t="s">
        <v>5</v>
      </c>
      <c r="F386" s="277" t="s">
        <v>468</v>
      </c>
      <c r="G386" s="278"/>
      <c r="H386" s="278"/>
      <c r="I386" s="278"/>
      <c r="J386" s="184"/>
      <c r="K386" s="186">
        <v>9.1999999999999993</v>
      </c>
      <c r="L386" s="184"/>
      <c r="M386" s="184"/>
      <c r="N386" s="184"/>
      <c r="O386" s="184"/>
      <c r="P386" s="184"/>
      <c r="Q386" s="184"/>
      <c r="R386" s="187"/>
      <c r="T386" s="188"/>
      <c r="U386" s="184"/>
      <c r="V386" s="184"/>
      <c r="W386" s="184"/>
      <c r="X386" s="184"/>
      <c r="Y386" s="184"/>
      <c r="Z386" s="184"/>
      <c r="AA386" s="189"/>
      <c r="AT386" s="190" t="s">
        <v>186</v>
      </c>
      <c r="AU386" s="190" t="s">
        <v>89</v>
      </c>
      <c r="AV386" s="12" t="s">
        <v>89</v>
      </c>
      <c r="AW386" s="12" t="s">
        <v>187</v>
      </c>
      <c r="AX386" s="12" t="s">
        <v>78</v>
      </c>
      <c r="AY386" s="190" t="s">
        <v>179</v>
      </c>
    </row>
    <row r="387" spans="2:65" s="12" customFormat="1" ht="16.5" customHeight="1">
      <c r="B387" s="183"/>
      <c r="C387" s="184"/>
      <c r="D387" s="184"/>
      <c r="E387" s="185" t="s">
        <v>5</v>
      </c>
      <c r="F387" s="277" t="s">
        <v>469</v>
      </c>
      <c r="G387" s="278"/>
      <c r="H387" s="278"/>
      <c r="I387" s="278"/>
      <c r="J387" s="184"/>
      <c r="K387" s="186">
        <v>207.7</v>
      </c>
      <c r="L387" s="184"/>
      <c r="M387" s="184"/>
      <c r="N387" s="184"/>
      <c r="O387" s="184"/>
      <c r="P387" s="184"/>
      <c r="Q387" s="184"/>
      <c r="R387" s="187"/>
      <c r="T387" s="188"/>
      <c r="U387" s="184"/>
      <c r="V387" s="184"/>
      <c r="W387" s="184"/>
      <c r="X387" s="184"/>
      <c r="Y387" s="184"/>
      <c r="Z387" s="184"/>
      <c r="AA387" s="189"/>
      <c r="AT387" s="190" t="s">
        <v>186</v>
      </c>
      <c r="AU387" s="190" t="s">
        <v>89</v>
      </c>
      <c r="AV387" s="12" t="s">
        <v>89</v>
      </c>
      <c r="AW387" s="12" t="s">
        <v>187</v>
      </c>
      <c r="AX387" s="12" t="s">
        <v>78</v>
      </c>
      <c r="AY387" s="190" t="s">
        <v>179</v>
      </c>
    </row>
    <row r="388" spans="2:65" s="12" customFormat="1" ht="16.5" customHeight="1">
      <c r="B388" s="183"/>
      <c r="C388" s="184"/>
      <c r="D388" s="184"/>
      <c r="E388" s="185" t="s">
        <v>5</v>
      </c>
      <c r="F388" s="277" t="s">
        <v>470</v>
      </c>
      <c r="G388" s="278"/>
      <c r="H388" s="278"/>
      <c r="I388" s="278"/>
      <c r="J388" s="184"/>
      <c r="K388" s="186">
        <v>11.7</v>
      </c>
      <c r="L388" s="184"/>
      <c r="M388" s="184"/>
      <c r="N388" s="184"/>
      <c r="O388" s="184"/>
      <c r="P388" s="184"/>
      <c r="Q388" s="184"/>
      <c r="R388" s="187"/>
      <c r="T388" s="188"/>
      <c r="U388" s="184"/>
      <c r="V388" s="184"/>
      <c r="W388" s="184"/>
      <c r="X388" s="184"/>
      <c r="Y388" s="184"/>
      <c r="Z388" s="184"/>
      <c r="AA388" s="189"/>
      <c r="AT388" s="190" t="s">
        <v>186</v>
      </c>
      <c r="AU388" s="190" t="s">
        <v>89</v>
      </c>
      <c r="AV388" s="12" t="s">
        <v>89</v>
      </c>
      <c r="AW388" s="12" t="s">
        <v>187</v>
      </c>
      <c r="AX388" s="12" t="s">
        <v>78</v>
      </c>
      <c r="AY388" s="190" t="s">
        <v>179</v>
      </c>
    </row>
    <row r="389" spans="2:65" s="12" customFormat="1" ht="16.5" customHeight="1">
      <c r="B389" s="183"/>
      <c r="C389" s="184"/>
      <c r="D389" s="184"/>
      <c r="E389" s="185" t="s">
        <v>5</v>
      </c>
      <c r="F389" s="277" t="s">
        <v>471</v>
      </c>
      <c r="G389" s="278"/>
      <c r="H389" s="278"/>
      <c r="I389" s="278"/>
      <c r="J389" s="184"/>
      <c r="K389" s="186">
        <v>133.30000000000001</v>
      </c>
      <c r="L389" s="184"/>
      <c r="M389" s="184"/>
      <c r="N389" s="184"/>
      <c r="O389" s="184"/>
      <c r="P389" s="184"/>
      <c r="Q389" s="184"/>
      <c r="R389" s="187"/>
      <c r="T389" s="188"/>
      <c r="U389" s="184"/>
      <c r="V389" s="184"/>
      <c r="W389" s="184"/>
      <c r="X389" s="184"/>
      <c r="Y389" s="184"/>
      <c r="Z389" s="184"/>
      <c r="AA389" s="189"/>
      <c r="AT389" s="190" t="s">
        <v>186</v>
      </c>
      <c r="AU389" s="190" t="s">
        <v>89</v>
      </c>
      <c r="AV389" s="12" t="s">
        <v>89</v>
      </c>
      <c r="AW389" s="12" t="s">
        <v>187</v>
      </c>
      <c r="AX389" s="12" t="s">
        <v>78</v>
      </c>
      <c r="AY389" s="190" t="s">
        <v>179</v>
      </c>
    </row>
    <row r="390" spans="2:65" s="12" customFormat="1" ht="16.5" customHeight="1">
      <c r="B390" s="183"/>
      <c r="C390" s="184"/>
      <c r="D390" s="184"/>
      <c r="E390" s="185" t="s">
        <v>5</v>
      </c>
      <c r="F390" s="277" t="s">
        <v>472</v>
      </c>
      <c r="G390" s="278"/>
      <c r="H390" s="278"/>
      <c r="I390" s="278"/>
      <c r="J390" s="184"/>
      <c r="K390" s="186">
        <v>6.2</v>
      </c>
      <c r="L390" s="184"/>
      <c r="M390" s="184"/>
      <c r="N390" s="184"/>
      <c r="O390" s="184"/>
      <c r="P390" s="184"/>
      <c r="Q390" s="184"/>
      <c r="R390" s="187"/>
      <c r="T390" s="188"/>
      <c r="U390" s="184"/>
      <c r="V390" s="184"/>
      <c r="W390" s="184"/>
      <c r="X390" s="184"/>
      <c r="Y390" s="184"/>
      <c r="Z390" s="184"/>
      <c r="AA390" s="189"/>
      <c r="AT390" s="190" t="s">
        <v>186</v>
      </c>
      <c r="AU390" s="190" t="s">
        <v>89</v>
      </c>
      <c r="AV390" s="12" t="s">
        <v>89</v>
      </c>
      <c r="AW390" s="12" t="s">
        <v>187</v>
      </c>
      <c r="AX390" s="12" t="s">
        <v>78</v>
      </c>
      <c r="AY390" s="190" t="s">
        <v>179</v>
      </c>
    </row>
    <row r="391" spans="2:65" s="12" customFormat="1" ht="16.5" customHeight="1">
      <c r="B391" s="183"/>
      <c r="C391" s="184"/>
      <c r="D391" s="184"/>
      <c r="E391" s="185" t="s">
        <v>5</v>
      </c>
      <c r="F391" s="277" t="s">
        <v>473</v>
      </c>
      <c r="G391" s="278"/>
      <c r="H391" s="278"/>
      <c r="I391" s="278"/>
      <c r="J391" s="184"/>
      <c r="K391" s="186">
        <v>17.05</v>
      </c>
      <c r="L391" s="184"/>
      <c r="M391" s="184"/>
      <c r="N391" s="184"/>
      <c r="O391" s="184"/>
      <c r="P391" s="184"/>
      <c r="Q391" s="184"/>
      <c r="R391" s="187"/>
      <c r="T391" s="188"/>
      <c r="U391" s="184"/>
      <c r="V391" s="184"/>
      <c r="W391" s="184"/>
      <c r="X391" s="184"/>
      <c r="Y391" s="184"/>
      <c r="Z391" s="184"/>
      <c r="AA391" s="189"/>
      <c r="AT391" s="190" t="s">
        <v>186</v>
      </c>
      <c r="AU391" s="190" t="s">
        <v>89</v>
      </c>
      <c r="AV391" s="12" t="s">
        <v>89</v>
      </c>
      <c r="AW391" s="12" t="s">
        <v>187</v>
      </c>
      <c r="AX391" s="12" t="s">
        <v>78</v>
      </c>
      <c r="AY391" s="190" t="s">
        <v>179</v>
      </c>
    </row>
    <row r="392" spans="2:65" s="12" customFormat="1" ht="16.5" customHeight="1">
      <c r="B392" s="183"/>
      <c r="C392" s="184"/>
      <c r="D392" s="184"/>
      <c r="E392" s="185" t="s">
        <v>5</v>
      </c>
      <c r="F392" s="277" t="s">
        <v>474</v>
      </c>
      <c r="G392" s="278"/>
      <c r="H392" s="278"/>
      <c r="I392" s="278"/>
      <c r="J392" s="184"/>
      <c r="K392" s="186">
        <v>26.35</v>
      </c>
      <c r="L392" s="184"/>
      <c r="M392" s="184"/>
      <c r="N392" s="184"/>
      <c r="O392" s="184"/>
      <c r="P392" s="184"/>
      <c r="Q392" s="184"/>
      <c r="R392" s="187"/>
      <c r="T392" s="188"/>
      <c r="U392" s="184"/>
      <c r="V392" s="184"/>
      <c r="W392" s="184"/>
      <c r="X392" s="184"/>
      <c r="Y392" s="184"/>
      <c r="Z392" s="184"/>
      <c r="AA392" s="189"/>
      <c r="AT392" s="190" t="s">
        <v>186</v>
      </c>
      <c r="AU392" s="190" t="s">
        <v>89</v>
      </c>
      <c r="AV392" s="12" t="s">
        <v>89</v>
      </c>
      <c r="AW392" s="12" t="s">
        <v>187</v>
      </c>
      <c r="AX392" s="12" t="s">
        <v>78</v>
      </c>
      <c r="AY392" s="190" t="s">
        <v>179</v>
      </c>
    </row>
    <row r="393" spans="2:65" s="12" customFormat="1" ht="16.5" customHeight="1">
      <c r="B393" s="183"/>
      <c r="C393" s="184"/>
      <c r="D393" s="184"/>
      <c r="E393" s="185" t="s">
        <v>5</v>
      </c>
      <c r="F393" s="277" t="s">
        <v>475</v>
      </c>
      <c r="G393" s="278"/>
      <c r="H393" s="278"/>
      <c r="I393" s="278"/>
      <c r="J393" s="184"/>
      <c r="K393" s="186">
        <v>74.099999999999994</v>
      </c>
      <c r="L393" s="184"/>
      <c r="M393" s="184"/>
      <c r="N393" s="184"/>
      <c r="O393" s="184"/>
      <c r="P393" s="184"/>
      <c r="Q393" s="184"/>
      <c r="R393" s="187"/>
      <c r="T393" s="188"/>
      <c r="U393" s="184"/>
      <c r="V393" s="184"/>
      <c r="W393" s="184"/>
      <c r="X393" s="184"/>
      <c r="Y393" s="184"/>
      <c r="Z393" s="184"/>
      <c r="AA393" s="189"/>
      <c r="AT393" s="190" t="s">
        <v>186</v>
      </c>
      <c r="AU393" s="190" t="s">
        <v>89</v>
      </c>
      <c r="AV393" s="12" t="s">
        <v>89</v>
      </c>
      <c r="AW393" s="12" t="s">
        <v>187</v>
      </c>
      <c r="AX393" s="12" t="s">
        <v>78</v>
      </c>
      <c r="AY393" s="190" t="s">
        <v>179</v>
      </c>
    </row>
    <row r="394" spans="2:65" s="12" customFormat="1" ht="16.5" customHeight="1">
      <c r="B394" s="183"/>
      <c r="C394" s="184"/>
      <c r="D394" s="184"/>
      <c r="E394" s="185" t="s">
        <v>5</v>
      </c>
      <c r="F394" s="277" t="s">
        <v>476</v>
      </c>
      <c r="G394" s="278"/>
      <c r="H394" s="278"/>
      <c r="I394" s="278"/>
      <c r="J394" s="184"/>
      <c r="K394" s="186">
        <v>9.1</v>
      </c>
      <c r="L394" s="184"/>
      <c r="M394" s="184"/>
      <c r="N394" s="184"/>
      <c r="O394" s="184"/>
      <c r="P394" s="184"/>
      <c r="Q394" s="184"/>
      <c r="R394" s="187"/>
      <c r="T394" s="188"/>
      <c r="U394" s="184"/>
      <c r="V394" s="184"/>
      <c r="W394" s="184"/>
      <c r="X394" s="184"/>
      <c r="Y394" s="184"/>
      <c r="Z394" s="184"/>
      <c r="AA394" s="189"/>
      <c r="AT394" s="190" t="s">
        <v>186</v>
      </c>
      <c r="AU394" s="190" t="s">
        <v>89</v>
      </c>
      <c r="AV394" s="12" t="s">
        <v>89</v>
      </c>
      <c r="AW394" s="12" t="s">
        <v>187</v>
      </c>
      <c r="AX394" s="12" t="s">
        <v>78</v>
      </c>
      <c r="AY394" s="190" t="s">
        <v>179</v>
      </c>
    </row>
    <row r="395" spans="2:65" s="12" customFormat="1" ht="16.5" customHeight="1">
      <c r="B395" s="183"/>
      <c r="C395" s="184"/>
      <c r="D395" s="184"/>
      <c r="E395" s="185" t="s">
        <v>5</v>
      </c>
      <c r="F395" s="277" t="s">
        <v>477</v>
      </c>
      <c r="G395" s="278"/>
      <c r="H395" s="278"/>
      <c r="I395" s="278"/>
      <c r="J395" s="184"/>
      <c r="K395" s="186">
        <v>7.8</v>
      </c>
      <c r="L395" s="184"/>
      <c r="M395" s="184"/>
      <c r="N395" s="184"/>
      <c r="O395" s="184"/>
      <c r="P395" s="184"/>
      <c r="Q395" s="184"/>
      <c r="R395" s="187"/>
      <c r="T395" s="188"/>
      <c r="U395" s="184"/>
      <c r="V395" s="184"/>
      <c r="W395" s="184"/>
      <c r="X395" s="184"/>
      <c r="Y395" s="184"/>
      <c r="Z395" s="184"/>
      <c r="AA395" s="189"/>
      <c r="AT395" s="190" t="s">
        <v>186</v>
      </c>
      <c r="AU395" s="190" t="s">
        <v>89</v>
      </c>
      <c r="AV395" s="12" t="s">
        <v>89</v>
      </c>
      <c r="AW395" s="12" t="s">
        <v>187</v>
      </c>
      <c r="AX395" s="12" t="s">
        <v>78</v>
      </c>
      <c r="AY395" s="190" t="s">
        <v>179</v>
      </c>
    </row>
    <row r="396" spans="2:65" s="12" customFormat="1" ht="16.5" customHeight="1">
      <c r="B396" s="183"/>
      <c r="C396" s="184"/>
      <c r="D396" s="184"/>
      <c r="E396" s="185" t="s">
        <v>5</v>
      </c>
      <c r="F396" s="277" t="s">
        <v>478</v>
      </c>
      <c r="G396" s="278"/>
      <c r="H396" s="278"/>
      <c r="I396" s="278"/>
      <c r="J396" s="184"/>
      <c r="K396" s="186">
        <v>131.30000000000001</v>
      </c>
      <c r="L396" s="184"/>
      <c r="M396" s="184"/>
      <c r="N396" s="184"/>
      <c r="O396" s="184"/>
      <c r="P396" s="184"/>
      <c r="Q396" s="184"/>
      <c r="R396" s="187"/>
      <c r="T396" s="188"/>
      <c r="U396" s="184"/>
      <c r="V396" s="184"/>
      <c r="W396" s="184"/>
      <c r="X396" s="184"/>
      <c r="Y396" s="184"/>
      <c r="Z396" s="184"/>
      <c r="AA396" s="189"/>
      <c r="AT396" s="190" t="s">
        <v>186</v>
      </c>
      <c r="AU396" s="190" t="s">
        <v>89</v>
      </c>
      <c r="AV396" s="12" t="s">
        <v>89</v>
      </c>
      <c r="AW396" s="12" t="s">
        <v>187</v>
      </c>
      <c r="AX396" s="12" t="s">
        <v>78</v>
      </c>
      <c r="AY396" s="190" t="s">
        <v>179</v>
      </c>
    </row>
    <row r="397" spans="2:65" s="13" customFormat="1" ht="16.5" customHeight="1">
      <c r="B397" s="191"/>
      <c r="C397" s="192"/>
      <c r="D397" s="192"/>
      <c r="E397" s="193" t="s">
        <v>5</v>
      </c>
      <c r="F397" s="261" t="s">
        <v>188</v>
      </c>
      <c r="G397" s="262"/>
      <c r="H397" s="262"/>
      <c r="I397" s="262"/>
      <c r="J397" s="192"/>
      <c r="K397" s="194">
        <v>866.3</v>
      </c>
      <c r="L397" s="192"/>
      <c r="M397" s="192"/>
      <c r="N397" s="192"/>
      <c r="O397" s="192"/>
      <c r="P397" s="192"/>
      <c r="Q397" s="192"/>
      <c r="R397" s="195"/>
      <c r="T397" s="196"/>
      <c r="U397" s="192"/>
      <c r="V397" s="192"/>
      <c r="W397" s="192"/>
      <c r="X397" s="192"/>
      <c r="Y397" s="192"/>
      <c r="Z397" s="192"/>
      <c r="AA397" s="197"/>
      <c r="AT397" s="198" t="s">
        <v>186</v>
      </c>
      <c r="AU397" s="198" t="s">
        <v>89</v>
      </c>
      <c r="AV397" s="13" t="s">
        <v>184</v>
      </c>
      <c r="AW397" s="13" t="s">
        <v>187</v>
      </c>
      <c r="AX397" s="13" t="s">
        <v>35</v>
      </c>
      <c r="AY397" s="198" t="s">
        <v>179</v>
      </c>
    </row>
    <row r="398" spans="2:65" s="1" customFormat="1" ht="38.25" customHeight="1">
      <c r="B398" s="140"/>
      <c r="C398" s="169" t="s">
        <v>479</v>
      </c>
      <c r="D398" s="169" t="s">
        <v>180</v>
      </c>
      <c r="E398" s="170" t="s">
        <v>480</v>
      </c>
      <c r="F398" s="264" t="s">
        <v>481</v>
      </c>
      <c r="G398" s="264"/>
      <c r="H398" s="264"/>
      <c r="I398" s="264"/>
      <c r="J398" s="171" t="s">
        <v>191</v>
      </c>
      <c r="K398" s="172">
        <v>713.2</v>
      </c>
      <c r="L398" s="265">
        <v>0</v>
      </c>
      <c r="M398" s="265"/>
      <c r="N398" s="266">
        <f>ROUND(L398*K398,2)</f>
        <v>0</v>
      </c>
      <c r="O398" s="266"/>
      <c r="P398" s="266"/>
      <c r="Q398" s="266"/>
      <c r="R398" s="143"/>
      <c r="T398" s="173" t="s">
        <v>5</v>
      </c>
      <c r="U398" s="47" t="s">
        <v>43</v>
      </c>
      <c r="V398" s="39"/>
      <c r="W398" s="174">
        <f>V398*K398</f>
        <v>0</v>
      </c>
      <c r="X398" s="174">
        <v>0</v>
      </c>
      <c r="Y398" s="174">
        <f>X398*K398</f>
        <v>0</v>
      </c>
      <c r="Z398" s="174">
        <v>0</v>
      </c>
      <c r="AA398" s="175">
        <f>Z398*K398</f>
        <v>0</v>
      </c>
      <c r="AR398" s="22" t="s">
        <v>184</v>
      </c>
      <c r="AT398" s="22" t="s">
        <v>180</v>
      </c>
      <c r="AU398" s="22" t="s">
        <v>89</v>
      </c>
      <c r="AY398" s="22" t="s">
        <v>179</v>
      </c>
      <c r="BE398" s="117">
        <f>IF(U398="základní",N398,0)</f>
        <v>0</v>
      </c>
      <c r="BF398" s="117">
        <f>IF(U398="snížená",N398,0)</f>
        <v>0</v>
      </c>
      <c r="BG398" s="117">
        <f>IF(U398="zákl. přenesená",N398,0)</f>
        <v>0</v>
      </c>
      <c r="BH398" s="117">
        <f>IF(U398="sníž. přenesená",N398,0)</f>
        <v>0</v>
      </c>
      <c r="BI398" s="117">
        <f>IF(U398="nulová",N398,0)</f>
        <v>0</v>
      </c>
      <c r="BJ398" s="22" t="s">
        <v>35</v>
      </c>
      <c r="BK398" s="117">
        <f>ROUND(L398*K398,2)</f>
        <v>0</v>
      </c>
      <c r="BL398" s="22" t="s">
        <v>184</v>
      </c>
      <c r="BM398" s="22" t="s">
        <v>482</v>
      </c>
    </row>
    <row r="399" spans="2:65" s="11" customFormat="1" ht="25.5" customHeight="1">
      <c r="B399" s="176"/>
      <c r="C399" s="177"/>
      <c r="D399" s="177"/>
      <c r="E399" s="178" t="s">
        <v>5</v>
      </c>
      <c r="F399" s="303" t="s">
        <v>465</v>
      </c>
      <c r="G399" s="304"/>
      <c r="H399" s="304"/>
      <c r="I399" s="304"/>
      <c r="J399" s="177"/>
      <c r="K399" s="178" t="s">
        <v>5</v>
      </c>
      <c r="L399" s="177"/>
      <c r="M399" s="177"/>
      <c r="N399" s="177"/>
      <c r="O399" s="177"/>
      <c r="P399" s="177"/>
      <c r="Q399" s="177"/>
      <c r="R399" s="179"/>
      <c r="T399" s="180"/>
      <c r="U399" s="177"/>
      <c r="V399" s="177"/>
      <c r="W399" s="177"/>
      <c r="X399" s="177"/>
      <c r="Y399" s="177"/>
      <c r="Z399" s="177"/>
      <c r="AA399" s="181"/>
      <c r="AT399" s="182" t="s">
        <v>186</v>
      </c>
      <c r="AU399" s="182" t="s">
        <v>89</v>
      </c>
      <c r="AV399" s="11" t="s">
        <v>35</v>
      </c>
      <c r="AW399" s="11" t="s">
        <v>187</v>
      </c>
      <c r="AX399" s="11" t="s">
        <v>78</v>
      </c>
      <c r="AY399" s="182" t="s">
        <v>179</v>
      </c>
    </row>
    <row r="400" spans="2:65" s="12" customFormat="1" ht="16.5" customHeight="1">
      <c r="B400" s="183"/>
      <c r="C400" s="184"/>
      <c r="D400" s="184"/>
      <c r="E400" s="185" t="s">
        <v>5</v>
      </c>
      <c r="F400" s="277" t="s">
        <v>466</v>
      </c>
      <c r="G400" s="278"/>
      <c r="H400" s="278"/>
      <c r="I400" s="278"/>
      <c r="J400" s="184"/>
      <c r="K400" s="186">
        <v>51.15</v>
      </c>
      <c r="L400" s="184"/>
      <c r="M400" s="184"/>
      <c r="N400" s="184"/>
      <c r="O400" s="184"/>
      <c r="P400" s="184"/>
      <c r="Q400" s="184"/>
      <c r="R400" s="187"/>
      <c r="T400" s="188"/>
      <c r="U400" s="184"/>
      <c r="V400" s="184"/>
      <c r="W400" s="184"/>
      <c r="X400" s="184"/>
      <c r="Y400" s="184"/>
      <c r="Z400" s="184"/>
      <c r="AA400" s="189"/>
      <c r="AT400" s="190" t="s">
        <v>186</v>
      </c>
      <c r="AU400" s="190" t="s">
        <v>89</v>
      </c>
      <c r="AV400" s="12" t="s">
        <v>89</v>
      </c>
      <c r="AW400" s="12" t="s">
        <v>187</v>
      </c>
      <c r="AX400" s="12" t="s">
        <v>78</v>
      </c>
      <c r="AY400" s="190" t="s">
        <v>179</v>
      </c>
    </row>
    <row r="401" spans="2:65" s="12" customFormat="1" ht="16.5" customHeight="1">
      <c r="B401" s="183"/>
      <c r="C401" s="184"/>
      <c r="D401" s="184"/>
      <c r="E401" s="185" t="s">
        <v>5</v>
      </c>
      <c r="F401" s="277" t="s">
        <v>483</v>
      </c>
      <c r="G401" s="278"/>
      <c r="H401" s="278"/>
      <c r="I401" s="278"/>
      <c r="J401" s="184"/>
      <c r="K401" s="186">
        <v>71.3</v>
      </c>
      <c r="L401" s="184"/>
      <c r="M401" s="184"/>
      <c r="N401" s="184"/>
      <c r="O401" s="184"/>
      <c r="P401" s="184"/>
      <c r="Q401" s="184"/>
      <c r="R401" s="187"/>
      <c r="T401" s="188"/>
      <c r="U401" s="184"/>
      <c r="V401" s="184"/>
      <c r="W401" s="184"/>
      <c r="X401" s="184"/>
      <c r="Y401" s="184"/>
      <c r="Z401" s="184"/>
      <c r="AA401" s="189"/>
      <c r="AT401" s="190" t="s">
        <v>186</v>
      </c>
      <c r="AU401" s="190" t="s">
        <v>89</v>
      </c>
      <c r="AV401" s="12" t="s">
        <v>89</v>
      </c>
      <c r="AW401" s="12" t="s">
        <v>187</v>
      </c>
      <c r="AX401" s="12" t="s">
        <v>78</v>
      </c>
      <c r="AY401" s="190" t="s">
        <v>179</v>
      </c>
    </row>
    <row r="402" spans="2:65" s="12" customFormat="1" ht="16.5" customHeight="1">
      <c r="B402" s="183"/>
      <c r="C402" s="184"/>
      <c r="D402" s="184"/>
      <c r="E402" s="185" t="s">
        <v>5</v>
      </c>
      <c r="F402" s="277" t="s">
        <v>484</v>
      </c>
      <c r="G402" s="278"/>
      <c r="H402" s="278"/>
      <c r="I402" s="278"/>
      <c r="J402" s="184"/>
      <c r="K402" s="186">
        <v>10.4</v>
      </c>
      <c r="L402" s="184"/>
      <c r="M402" s="184"/>
      <c r="N402" s="184"/>
      <c r="O402" s="184"/>
      <c r="P402" s="184"/>
      <c r="Q402" s="184"/>
      <c r="R402" s="187"/>
      <c r="T402" s="188"/>
      <c r="U402" s="184"/>
      <c r="V402" s="184"/>
      <c r="W402" s="184"/>
      <c r="X402" s="184"/>
      <c r="Y402" s="184"/>
      <c r="Z402" s="184"/>
      <c r="AA402" s="189"/>
      <c r="AT402" s="190" t="s">
        <v>186</v>
      </c>
      <c r="AU402" s="190" t="s">
        <v>89</v>
      </c>
      <c r="AV402" s="12" t="s">
        <v>89</v>
      </c>
      <c r="AW402" s="12" t="s">
        <v>187</v>
      </c>
      <c r="AX402" s="12" t="s">
        <v>78</v>
      </c>
      <c r="AY402" s="190" t="s">
        <v>179</v>
      </c>
    </row>
    <row r="403" spans="2:65" s="12" customFormat="1" ht="16.5" customHeight="1">
      <c r="B403" s="183"/>
      <c r="C403" s="184"/>
      <c r="D403" s="184"/>
      <c r="E403" s="185" t="s">
        <v>5</v>
      </c>
      <c r="F403" s="277" t="s">
        <v>469</v>
      </c>
      <c r="G403" s="278"/>
      <c r="H403" s="278"/>
      <c r="I403" s="278"/>
      <c r="J403" s="184"/>
      <c r="K403" s="186">
        <v>207.7</v>
      </c>
      <c r="L403" s="184"/>
      <c r="M403" s="184"/>
      <c r="N403" s="184"/>
      <c r="O403" s="184"/>
      <c r="P403" s="184"/>
      <c r="Q403" s="184"/>
      <c r="R403" s="187"/>
      <c r="T403" s="188"/>
      <c r="U403" s="184"/>
      <c r="V403" s="184"/>
      <c r="W403" s="184"/>
      <c r="X403" s="184"/>
      <c r="Y403" s="184"/>
      <c r="Z403" s="184"/>
      <c r="AA403" s="189"/>
      <c r="AT403" s="190" t="s">
        <v>186</v>
      </c>
      <c r="AU403" s="190" t="s">
        <v>89</v>
      </c>
      <c r="AV403" s="12" t="s">
        <v>89</v>
      </c>
      <c r="AW403" s="12" t="s">
        <v>187</v>
      </c>
      <c r="AX403" s="12" t="s">
        <v>78</v>
      </c>
      <c r="AY403" s="190" t="s">
        <v>179</v>
      </c>
    </row>
    <row r="404" spans="2:65" s="12" customFormat="1" ht="16.5" customHeight="1">
      <c r="B404" s="183"/>
      <c r="C404" s="184"/>
      <c r="D404" s="184"/>
      <c r="E404" s="185" t="s">
        <v>5</v>
      </c>
      <c r="F404" s="277" t="s">
        <v>485</v>
      </c>
      <c r="G404" s="278"/>
      <c r="H404" s="278"/>
      <c r="I404" s="278"/>
      <c r="J404" s="184"/>
      <c r="K404" s="186">
        <v>13.95</v>
      </c>
      <c r="L404" s="184"/>
      <c r="M404" s="184"/>
      <c r="N404" s="184"/>
      <c r="O404" s="184"/>
      <c r="P404" s="184"/>
      <c r="Q404" s="184"/>
      <c r="R404" s="187"/>
      <c r="T404" s="188"/>
      <c r="U404" s="184"/>
      <c r="V404" s="184"/>
      <c r="W404" s="184"/>
      <c r="X404" s="184"/>
      <c r="Y404" s="184"/>
      <c r="Z404" s="184"/>
      <c r="AA404" s="189"/>
      <c r="AT404" s="190" t="s">
        <v>186</v>
      </c>
      <c r="AU404" s="190" t="s">
        <v>89</v>
      </c>
      <c r="AV404" s="12" t="s">
        <v>89</v>
      </c>
      <c r="AW404" s="12" t="s">
        <v>187</v>
      </c>
      <c r="AX404" s="12" t="s">
        <v>78</v>
      </c>
      <c r="AY404" s="190" t="s">
        <v>179</v>
      </c>
    </row>
    <row r="405" spans="2:65" s="12" customFormat="1" ht="16.5" customHeight="1">
      <c r="B405" s="183"/>
      <c r="C405" s="184"/>
      <c r="D405" s="184"/>
      <c r="E405" s="185" t="s">
        <v>5</v>
      </c>
      <c r="F405" s="277" t="s">
        <v>486</v>
      </c>
      <c r="G405" s="278"/>
      <c r="H405" s="278"/>
      <c r="I405" s="278"/>
      <c r="J405" s="184"/>
      <c r="K405" s="186">
        <v>86.8</v>
      </c>
      <c r="L405" s="184"/>
      <c r="M405" s="184"/>
      <c r="N405" s="184"/>
      <c r="O405" s="184"/>
      <c r="P405" s="184"/>
      <c r="Q405" s="184"/>
      <c r="R405" s="187"/>
      <c r="T405" s="188"/>
      <c r="U405" s="184"/>
      <c r="V405" s="184"/>
      <c r="W405" s="184"/>
      <c r="X405" s="184"/>
      <c r="Y405" s="184"/>
      <c r="Z405" s="184"/>
      <c r="AA405" s="189"/>
      <c r="AT405" s="190" t="s">
        <v>186</v>
      </c>
      <c r="AU405" s="190" t="s">
        <v>89</v>
      </c>
      <c r="AV405" s="12" t="s">
        <v>89</v>
      </c>
      <c r="AW405" s="12" t="s">
        <v>187</v>
      </c>
      <c r="AX405" s="12" t="s">
        <v>78</v>
      </c>
      <c r="AY405" s="190" t="s">
        <v>179</v>
      </c>
    </row>
    <row r="406" spans="2:65" s="12" customFormat="1" ht="16.5" customHeight="1">
      <c r="B406" s="183"/>
      <c r="C406" s="184"/>
      <c r="D406" s="184"/>
      <c r="E406" s="185" t="s">
        <v>5</v>
      </c>
      <c r="F406" s="277" t="s">
        <v>472</v>
      </c>
      <c r="G406" s="278"/>
      <c r="H406" s="278"/>
      <c r="I406" s="278"/>
      <c r="J406" s="184"/>
      <c r="K406" s="186">
        <v>6.2</v>
      </c>
      <c r="L406" s="184"/>
      <c r="M406" s="184"/>
      <c r="N406" s="184"/>
      <c r="O406" s="184"/>
      <c r="P406" s="184"/>
      <c r="Q406" s="184"/>
      <c r="R406" s="187"/>
      <c r="T406" s="188"/>
      <c r="U406" s="184"/>
      <c r="V406" s="184"/>
      <c r="W406" s="184"/>
      <c r="X406" s="184"/>
      <c r="Y406" s="184"/>
      <c r="Z406" s="184"/>
      <c r="AA406" s="189"/>
      <c r="AT406" s="190" t="s">
        <v>186</v>
      </c>
      <c r="AU406" s="190" t="s">
        <v>89</v>
      </c>
      <c r="AV406" s="12" t="s">
        <v>89</v>
      </c>
      <c r="AW406" s="12" t="s">
        <v>187</v>
      </c>
      <c r="AX406" s="12" t="s">
        <v>78</v>
      </c>
      <c r="AY406" s="190" t="s">
        <v>179</v>
      </c>
    </row>
    <row r="407" spans="2:65" s="12" customFormat="1" ht="16.5" customHeight="1">
      <c r="B407" s="183"/>
      <c r="C407" s="184"/>
      <c r="D407" s="184"/>
      <c r="E407" s="185" t="s">
        <v>5</v>
      </c>
      <c r="F407" s="277" t="s">
        <v>473</v>
      </c>
      <c r="G407" s="278"/>
      <c r="H407" s="278"/>
      <c r="I407" s="278"/>
      <c r="J407" s="184"/>
      <c r="K407" s="186">
        <v>17.05</v>
      </c>
      <c r="L407" s="184"/>
      <c r="M407" s="184"/>
      <c r="N407" s="184"/>
      <c r="O407" s="184"/>
      <c r="P407" s="184"/>
      <c r="Q407" s="184"/>
      <c r="R407" s="187"/>
      <c r="T407" s="188"/>
      <c r="U407" s="184"/>
      <c r="V407" s="184"/>
      <c r="W407" s="184"/>
      <c r="X407" s="184"/>
      <c r="Y407" s="184"/>
      <c r="Z407" s="184"/>
      <c r="AA407" s="189"/>
      <c r="AT407" s="190" t="s">
        <v>186</v>
      </c>
      <c r="AU407" s="190" t="s">
        <v>89</v>
      </c>
      <c r="AV407" s="12" t="s">
        <v>89</v>
      </c>
      <c r="AW407" s="12" t="s">
        <v>187</v>
      </c>
      <c r="AX407" s="12" t="s">
        <v>78</v>
      </c>
      <c r="AY407" s="190" t="s">
        <v>179</v>
      </c>
    </row>
    <row r="408" spans="2:65" s="12" customFormat="1" ht="16.5" customHeight="1">
      <c r="B408" s="183"/>
      <c r="C408" s="184"/>
      <c r="D408" s="184"/>
      <c r="E408" s="185" t="s">
        <v>5</v>
      </c>
      <c r="F408" s="277" t="s">
        <v>474</v>
      </c>
      <c r="G408" s="278"/>
      <c r="H408" s="278"/>
      <c r="I408" s="278"/>
      <c r="J408" s="184"/>
      <c r="K408" s="186">
        <v>26.35</v>
      </c>
      <c r="L408" s="184"/>
      <c r="M408" s="184"/>
      <c r="N408" s="184"/>
      <c r="O408" s="184"/>
      <c r="P408" s="184"/>
      <c r="Q408" s="184"/>
      <c r="R408" s="187"/>
      <c r="T408" s="188"/>
      <c r="U408" s="184"/>
      <c r="V408" s="184"/>
      <c r="W408" s="184"/>
      <c r="X408" s="184"/>
      <c r="Y408" s="184"/>
      <c r="Z408" s="184"/>
      <c r="AA408" s="189"/>
      <c r="AT408" s="190" t="s">
        <v>186</v>
      </c>
      <c r="AU408" s="190" t="s">
        <v>89</v>
      </c>
      <c r="AV408" s="12" t="s">
        <v>89</v>
      </c>
      <c r="AW408" s="12" t="s">
        <v>187</v>
      </c>
      <c r="AX408" s="12" t="s">
        <v>78</v>
      </c>
      <c r="AY408" s="190" t="s">
        <v>179</v>
      </c>
    </row>
    <row r="409" spans="2:65" s="12" customFormat="1" ht="16.5" customHeight="1">
      <c r="B409" s="183"/>
      <c r="C409" s="184"/>
      <c r="D409" s="184"/>
      <c r="E409" s="185" t="s">
        <v>5</v>
      </c>
      <c r="F409" s="277" t="s">
        <v>475</v>
      </c>
      <c r="G409" s="278"/>
      <c r="H409" s="278"/>
      <c r="I409" s="278"/>
      <c r="J409" s="184"/>
      <c r="K409" s="186">
        <v>74.099999999999994</v>
      </c>
      <c r="L409" s="184"/>
      <c r="M409" s="184"/>
      <c r="N409" s="184"/>
      <c r="O409" s="184"/>
      <c r="P409" s="184"/>
      <c r="Q409" s="184"/>
      <c r="R409" s="187"/>
      <c r="T409" s="188"/>
      <c r="U409" s="184"/>
      <c r="V409" s="184"/>
      <c r="W409" s="184"/>
      <c r="X409" s="184"/>
      <c r="Y409" s="184"/>
      <c r="Z409" s="184"/>
      <c r="AA409" s="189"/>
      <c r="AT409" s="190" t="s">
        <v>186</v>
      </c>
      <c r="AU409" s="190" t="s">
        <v>89</v>
      </c>
      <c r="AV409" s="12" t="s">
        <v>89</v>
      </c>
      <c r="AW409" s="12" t="s">
        <v>187</v>
      </c>
      <c r="AX409" s="12" t="s">
        <v>78</v>
      </c>
      <c r="AY409" s="190" t="s">
        <v>179</v>
      </c>
    </row>
    <row r="410" spans="2:65" s="12" customFormat="1" ht="16.5" customHeight="1">
      <c r="B410" s="183"/>
      <c r="C410" s="184"/>
      <c r="D410" s="184"/>
      <c r="E410" s="185" t="s">
        <v>5</v>
      </c>
      <c r="F410" s="277" t="s">
        <v>476</v>
      </c>
      <c r="G410" s="278"/>
      <c r="H410" s="278"/>
      <c r="I410" s="278"/>
      <c r="J410" s="184"/>
      <c r="K410" s="186">
        <v>9.1</v>
      </c>
      <c r="L410" s="184"/>
      <c r="M410" s="184"/>
      <c r="N410" s="184"/>
      <c r="O410" s="184"/>
      <c r="P410" s="184"/>
      <c r="Q410" s="184"/>
      <c r="R410" s="187"/>
      <c r="T410" s="188"/>
      <c r="U410" s="184"/>
      <c r="V410" s="184"/>
      <c r="W410" s="184"/>
      <c r="X410" s="184"/>
      <c r="Y410" s="184"/>
      <c r="Z410" s="184"/>
      <c r="AA410" s="189"/>
      <c r="AT410" s="190" t="s">
        <v>186</v>
      </c>
      <c r="AU410" s="190" t="s">
        <v>89</v>
      </c>
      <c r="AV410" s="12" t="s">
        <v>89</v>
      </c>
      <c r="AW410" s="12" t="s">
        <v>187</v>
      </c>
      <c r="AX410" s="12" t="s">
        <v>78</v>
      </c>
      <c r="AY410" s="190" t="s">
        <v>179</v>
      </c>
    </row>
    <row r="411" spans="2:65" s="12" customFormat="1" ht="16.5" customHeight="1">
      <c r="B411" s="183"/>
      <c r="C411" s="184"/>
      <c r="D411" s="184"/>
      <c r="E411" s="185" t="s">
        <v>5</v>
      </c>
      <c r="F411" s="277" t="s">
        <v>477</v>
      </c>
      <c r="G411" s="278"/>
      <c r="H411" s="278"/>
      <c r="I411" s="278"/>
      <c r="J411" s="184"/>
      <c r="K411" s="186">
        <v>7.8</v>
      </c>
      <c r="L411" s="184"/>
      <c r="M411" s="184"/>
      <c r="N411" s="184"/>
      <c r="O411" s="184"/>
      <c r="P411" s="184"/>
      <c r="Q411" s="184"/>
      <c r="R411" s="187"/>
      <c r="T411" s="188"/>
      <c r="U411" s="184"/>
      <c r="V411" s="184"/>
      <c r="W411" s="184"/>
      <c r="X411" s="184"/>
      <c r="Y411" s="184"/>
      <c r="Z411" s="184"/>
      <c r="AA411" s="189"/>
      <c r="AT411" s="190" t="s">
        <v>186</v>
      </c>
      <c r="AU411" s="190" t="s">
        <v>89</v>
      </c>
      <c r="AV411" s="12" t="s">
        <v>89</v>
      </c>
      <c r="AW411" s="12" t="s">
        <v>187</v>
      </c>
      <c r="AX411" s="12" t="s">
        <v>78</v>
      </c>
      <c r="AY411" s="190" t="s">
        <v>179</v>
      </c>
    </row>
    <row r="412" spans="2:65" s="12" customFormat="1" ht="16.5" customHeight="1">
      <c r="B412" s="183"/>
      <c r="C412" s="184"/>
      <c r="D412" s="184"/>
      <c r="E412" s="185" t="s">
        <v>5</v>
      </c>
      <c r="F412" s="277" t="s">
        <v>478</v>
      </c>
      <c r="G412" s="278"/>
      <c r="H412" s="278"/>
      <c r="I412" s="278"/>
      <c r="J412" s="184"/>
      <c r="K412" s="186">
        <v>131.30000000000001</v>
      </c>
      <c r="L412" s="184"/>
      <c r="M412" s="184"/>
      <c r="N412" s="184"/>
      <c r="O412" s="184"/>
      <c r="P412" s="184"/>
      <c r="Q412" s="184"/>
      <c r="R412" s="187"/>
      <c r="T412" s="188"/>
      <c r="U412" s="184"/>
      <c r="V412" s="184"/>
      <c r="W412" s="184"/>
      <c r="X412" s="184"/>
      <c r="Y412" s="184"/>
      <c r="Z412" s="184"/>
      <c r="AA412" s="189"/>
      <c r="AT412" s="190" t="s">
        <v>186</v>
      </c>
      <c r="AU412" s="190" t="s">
        <v>89</v>
      </c>
      <c r="AV412" s="12" t="s">
        <v>89</v>
      </c>
      <c r="AW412" s="12" t="s">
        <v>187</v>
      </c>
      <c r="AX412" s="12" t="s">
        <v>78</v>
      </c>
      <c r="AY412" s="190" t="s">
        <v>179</v>
      </c>
    </row>
    <row r="413" spans="2:65" s="13" customFormat="1" ht="16.5" customHeight="1">
      <c r="B413" s="191"/>
      <c r="C413" s="192"/>
      <c r="D413" s="192"/>
      <c r="E413" s="193" t="s">
        <v>5</v>
      </c>
      <c r="F413" s="261" t="s">
        <v>188</v>
      </c>
      <c r="G413" s="262"/>
      <c r="H413" s="262"/>
      <c r="I413" s="262"/>
      <c r="J413" s="192"/>
      <c r="K413" s="194">
        <v>713.2</v>
      </c>
      <c r="L413" s="192"/>
      <c r="M413" s="192"/>
      <c r="N413" s="192"/>
      <c r="O413" s="192"/>
      <c r="P413" s="192"/>
      <c r="Q413" s="192"/>
      <c r="R413" s="195"/>
      <c r="T413" s="196"/>
      <c r="U413" s="192"/>
      <c r="V413" s="192"/>
      <c r="W413" s="192"/>
      <c r="X413" s="192"/>
      <c r="Y413" s="192"/>
      <c r="Z413" s="192"/>
      <c r="AA413" s="197"/>
      <c r="AT413" s="198" t="s">
        <v>186</v>
      </c>
      <c r="AU413" s="198" t="s">
        <v>89</v>
      </c>
      <c r="AV413" s="13" t="s">
        <v>184</v>
      </c>
      <c r="AW413" s="13" t="s">
        <v>187</v>
      </c>
      <c r="AX413" s="13" t="s">
        <v>35</v>
      </c>
      <c r="AY413" s="198" t="s">
        <v>179</v>
      </c>
    </row>
    <row r="414" spans="2:65" s="1" customFormat="1" ht="16.5" customHeight="1">
      <c r="B414" s="140"/>
      <c r="C414" s="199" t="s">
        <v>357</v>
      </c>
      <c r="D414" s="199" t="s">
        <v>458</v>
      </c>
      <c r="E414" s="200" t="s">
        <v>487</v>
      </c>
      <c r="F414" s="260" t="s">
        <v>488</v>
      </c>
      <c r="G414" s="260"/>
      <c r="H414" s="260"/>
      <c r="I414" s="260"/>
      <c r="J414" s="201" t="s">
        <v>489</v>
      </c>
      <c r="K414" s="202">
        <v>8.7289999999999992</v>
      </c>
      <c r="L414" s="263">
        <v>0</v>
      </c>
      <c r="M414" s="263"/>
      <c r="N414" s="309">
        <f>ROUND(L414*K414,2)</f>
        <v>0</v>
      </c>
      <c r="O414" s="266"/>
      <c r="P414" s="266"/>
      <c r="Q414" s="266"/>
      <c r="R414" s="143"/>
      <c r="T414" s="173" t="s">
        <v>5</v>
      </c>
      <c r="U414" s="47" t="s">
        <v>43</v>
      </c>
      <c r="V414" s="39"/>
      <c r="W414" s="174">
        <f>V414*K414</f>
        <v>0</v>
      </c>
      <c r="X414" s="174">
        <v>0</v>
      </c>
      <c r="Y414" s="174">
        <f>X414*K414</f>
        <v>0</v>
      </c>
      <c r="Z414" s="174">
        <v>0</v>
      </c>
      <c r="AA414" s="175">
        <f>Z414*K414</f>
        <v>0</v>
      </c>
      <c r="AR414" s="22" t="s">
        <v>207</v>
      </c>
      <c r="AT414" s="22" t="s">
        <v>458</v>
      </c>
      <c r="AU414" s="22" t="s">
        <v>89</v>
      </c>
      <c r="AY414" s="22" t="s">
        <v>179</v>
      </c>
      <c r="BE414" s="117">
        <f>IF(U414="základní",N414,0)</f>
        <v>0</v>
      </c>
      <c r="BF414" s="117">
        <f>IF(U414="snížená",N414,0)</f>
        <v>0</v>
      </c>
      <c r="BG414" s="117">
        <f>IF(U414="zákl. přenesená",N414,0)</f>
        <v>0</v>
      </c>
      <c r="BH414" s="117">
        <f>IF(U414="sníž. přenesená",N414,0)</f>
        <v>0</v>
      </c>
      <c r="BI414" s="117">
        <f>IF(U414="nulová",N414,0)</f>
        <v>0</v>
      </c>
      <c r="BJ414" s="22" t="s">
        <v>35</v>
      </c>
      <c r="BK414" s="117">
        <f>ROUND(L414*K414,2)</f>
        <v>0</v>
      </c>
      <c r="BL414" s="22" t="s">
        <v>184</v>
      </c>
      <c r="BM414" s="22" t="s">
        <v>490</v>
      </c>
    </row>
    <row r="415" spans="2:65" s="12" customFormat="1" ht="16.5" customHeight="1">
      <c r="B415" s="183"/>
      <c r="C415" s="184"/>
      <c r="D415" s="184"/>
      <c r="E415" s="185" t="s">
        <v>5</v>
      </c>
      <c r="F415" s="258" t="s">
        <v>491</v>
      </c>
      <c r="G415" s="259"/>
      <c r="H415" s="259"/>
      <c r="I415" s="259"/>
      <c r="J415" s="184"/>
      <c r="K415" s="186">
        <v>8.7285000000000004</v>
      </c>
      <c r="L415" s="184"/>
      <c r="M415" s="184"/>
      <c r="N415" s="184"/>
      <c r="O415" s="184"/>
      <c r="P415" s="184"/>
      <c r="Q415" s="184"/>
      <c r="R415" s="187"/>
      <c r="T415" s="188"/>
      <c r="U415" s="184"/>
      <c r="V415" s="184"/>
      <c r="W415" s="184"/>
      <c r="X415" s="184"/>
      <c r="Y415" s="184"/>
      <c r="Z415" s="184"/>
      <c r="AA415" s="189"/>
      <c r="AT415" s="190" t="s">
        <v>186</v>
      </c>
      <c r="AU415" s="190" t="s">
        <v>89</v>
      </c>
      <c r="AV415" s="12" t="s">
        <v>89</v>
      </c>
      <c r="AW415" s="12" t="s">
        <v>187</v>
      </c>
      <c r="AX415" s="12" t="s">
        <v>78</v>
      </c>
      <c r="AY415" s="190" t="s">
        <v>179</v>
      </c>
    </row>
    <row r="416" spans="2:65" s="13" customFormat="1" ht="16.5" customHeight="1">
      <c r="B416" s="191"/>
      <c r="C416" s="192"/>
      <c r="D416" s="192"/>
      <c r="E416" s="193" t="s">
        <v>5</v>
      </c>
      <c r="F416" s="261" t="s">
        <v>188</v>
      </c>
      <c r="G416" s="262"/>
      <c r="H416" s="262"/>
      <c r="I416" s="262"/>
      <c r="J416" s="192"/>
      <c r="K416" s="194">
        <v>8.7285000000000004</v>
      </c>
      <c r="L416" s="192"/>
      <c r="M416" s="192"/>
      <c r="N416" s="192"/>
      <c r="O416" s="192"/>
      <c r="P416" s="192"/>
      <c r="Q416" s="192"/>
      <c r="R416" s="195"/>
      <c r="T416" s="196"/>
      <c r="U416" s="192"/>
      <c r="V416" s="192"/>
      <c r="W416" s="192"/>
      <c r="X416" s="192"/>
      <c r="Y416" s="192"/>
      <c r="Z416" s="192"/>
      <c r="AA416" s="197"/>
      <c r="AT416" s="198" t="s">
        <v>186</v>
      </c>
      <c r="AU416" s="198" t="s">
        <v>89</v>
      </c>
      <c r="AV416" s="13" t="s">
        <v>184</v>
      </c>
      <c r="AW416" s="13" t="s">
        <v>187</v>
      </c>
      <c r="AX416" s="13" t="s">
        <v>35</v>
      </c>
      <c r="AY416" s="198" t="s">
        <v>179</v>
      </c>
    </row>
    <row r="417" spans="2:65" s="1" customFormat="1" ht="38.25" customHeight="1">
      <c r="B417" s="140"/>
      <c r="C417" s="169" t="s">
        <v>492</v>
      </c>
      <c r="D417" s="169" t="s">
        <v>180</v>
      </c>
      <c r="E417" s="170" t="s">
        <v>493</v>
      </c>
      <c r="F417" s="264" t="s">
        <v>494</v>
      </c>
      <c r="G417" s="264"/>
      <c r="H417" s="264"/>
      <c r="I417" s="264"/>
      <c r="J417" s="171" t="s">
        <v>183</v>
      </c>
      <c r="K417" s="172">
        <v>106.5</v>
      </c>
      <c r="L417" s="265">
        <v>0</v>
      </c>
      <c r="M417" s="265"/>
      <c r="N417" s="266">
        <f>ROUND(L417*K417,2)</f>
        <v>0</v>
      </c>
      <c r="O417" s="266"/>
      <c r="P417" s="266"/>
      <c r="Q417" s="266"/>
      <c r="R417" s="143"/>
      <c r="T417" s="173" t="s">
        <v>5</v>
      </c>
      <c r="U417" s="47" t="s">
        <v>43</v>
      </c>
      <c r="V417" s="39"/>
      <c r="W417" s="174">
        <f>V417*K417</f>
        <v>0</v>
      </c>
      <c r="X417" s="174">
        <v>0</v>
      </c>
      <c r="Y417" s="174">
        <f>X417*K417</f>
        <v>0</v>
      </c>
      <c r="Z417" s="174">
        <v>0</v>
      </c>
      <c r="AA417" s="175">
        <f>Z417*K417</f>
        <v>0</v>
      </c>
      <c r="AR417" s="22" t="s">
        <v>184</v>
      </c>
      <c r="AT417" s="22" t="s">
        <v>180</v>
      </c>
      <c r="AU417" s="22" t="s">
        <v>89</v>
      </c>
      <c r="AY417" s="22" t="s">
        <v>179</v>
      </c>
      <c r="BE417" s="117">
        <f>IF(U417="základní",N417,0)</f>
        <v>0</v>
      </c>
      <c r="BF417" s="117">
        <f>IF(U417="snížená",N417,0)</f>
        <v>0</v>
      </c>
      <c r="BG417" s="117">
        <f>IF(U417="zákl. přenesená",N417,0)</f>
        <v>0</v>
      </c>
      <c r="BH417" s="117">
        <f>IF(U417="sníž. přenesená",N417,0)</f>
        <v>0</v>
      </c>
      <c r="BI417" s="117">
        <f>IF(U417="nulová",N417,0)</f>
        <v>0</v>
      </c>
      <c r="BJ417" s="22" t="s">
        <v>35</v>
      </c>
      <c r="BK417" s="117">
        <f>ROUND(L417*K417,2)</f>
        <v>0</v>
      </c>
      <c r="BL417" s="22" t="s">
        <v>184</v>
      </c>
      <c r="BM417" s="22" t="s">
        <v>495</v>
      </c>
    </row>
    <row r="418" spans="2:65" s="1" customFormat="1" ht="38.25" customHeight="1">
      <c r="B418" s="140"/>
      <c r="C418" s="169" t="s">
        <v>375</v>
      </c>
      <c r="D418" s="169" t="s">
        <v>180</v>
      </c>
      <c r="E418" s="170" t="s">
        <v>496</v>
      </c>
      <c r="F418" s="264" t="s">
        <v>497</v>
      </c>
      <c r="G418" s="264"/>
      <c r="H418" s="264"/>
      <c r="I418" s="264"/>
      <c r="J418" s="171" t="s">
        <v>183</v>
      </c>
      <c r="K418" s="172">
        <v>106.5</v>
      </c>
      <c r="L418" s="265">
        <v>0</v>
      </c>
      <c r="M418" s="265"/>
      <c r="N418" s="266">
        <f>ROUND(L418*K418,2)</f>
        <v>0</v>
      </c>
      <c r="O418" s="266"/>
      <c r="P418" s="266"/>
      <c r="Q418" s="266"/>
      <c r="R418" s="143"/>
      <c r="T418" s="173" t="s">
        <v>5</v>
      </c>
      <c r="U418" s="47" t="s">
        <v>43</v>
      </c>
      <c r="V418" s="39"/>
      <c r="W418" s="174">
        <f>V418*K418</f>
        <v>0</v>
      </c>
      <c r="X418" s="174">
        <v>0</v>
      </c>
      <c r="Y418" s="174">
        <f>X418*K418</f>
        <v>0</v>
      </c>
      <c r="Z418" s="174">
        <v>0</v>
      </c>
      <c r="AA418" s="175">
        <f>Z418*K418</f>
        <v>0</v>
      </c>
      <c r="AR418" s="22" t="s">
        <v>184</v>
      </c>
      <c r="AT418" s="22" t="s">
        <v>180</v>
      </c>
      <c r="AU418" s="22" t="s">
        <v>89</v>
      </c>
      <c r="AY418" s="22" t="s">
        <v>179</v>
      </c>
      <c r="BE418" s="117">
        <f>IF(U418="základní",N418,0)</f>
        <v>0</v>
      </c>
      <c r="BF418" s="117">
        <f>IF(U418="snížená",N418,0)</f>
        <v>0</v>
      </c>
      <c r="BG418" s="117">
        <f>IF(U418="zákl. přenesená",N418,0)</f>
        <v>0</v>
      </c>
      <c r="BH418" s="117">
        <f>IF(U418="sníž. přenesená",N418,0)</f>
        <v>0</v>
      </c>
      <c r="BI418" s="117">
        <f>IF(U418="nulová",N418,0)</f>
        <v>0</v>
      </c>
      <c r="BJ418" s="22" t="s">
        <v>35</v>
      </c>
      <c r="BK418" s="117">
        <f>ROUND(L418*K418,2)</f>
        <v>0</v>
      </c>
      <c r="BL418" s="22" t="s">
        <v>184</v>
      </c>
      <c r="BM418" s="22" t="s">
        <v>498</v>
      </c>
    </row>
    <row r="419" spans="2:65" s="11" customFormat="1" ht="25.5" customHeight="1">
      <c r="B419" s="176"/>
      <c r="C419" s="177"/>
      <c r="D419" s="177"/>
      <c r="E419" s="178" t="s">
        <v>5</v>
      </c>
      <c r="F419" s="303" t="s">
        <v>465</v>
      </c>
      <c r="G419" s="304"/>
      <c r="H419" s="304"/>
      <c r="I419" s="304"/>
      <c r="J419" s="177"/>
      <c r="K419" s="178" t="s">
        <v>5</v>
      </c>
      <c r="L419" s="177"/>
      <c r="M419" s="177"/>
      <c r="N419" s="177"/>
      <c r="O419" s="177"/>
      <c r="P419" s="177"/>
      <c r="Q419" s="177"/>
      <c r="R419" s="179"/>
      <c r="T419" s="180"/>
      <c r="U419" s="177"/>
      <c r="V419" s="177"/>
      <c r="W419" s="177"/>
      <c r="X419" s="177"/>
      <c r="Y419" s="177"/>
      <c r="Z419" s="177"/>
      <c r="AA419" s="181"/>
      <c r="AT419" s="182" t="s">
        <v>186</v>
      </c>
      <c r="AU419" s="182" t="s">
        <v>89</v>
      </c>
      <c r="AV419" s="11" t="s">
        <v>35</v>
      </c>
      <c r="AW419" s="11" t="s">
        <v>187</v>
      </c>
      <c r="AX419" s="11" t="s">
        <v>78</v>
      </c>
      <c r="AY419" s="182" t="s">
        <v>179</v>
      </c>
    </row>
    <row r="420" spans="2:65" s="12" customFormat="1" ht="16.5" customHeight="1">
      <c r="B420" s="183"/>
      <c r="C420" s="184"/>
      <c r="D420" s="184"/>
      <c r="E420" s="185" t="s">
        <v>5</v>
      </c>
      <c r="F420" s="277" t="s">
        <v>499</v>
      </c>
      <c r="G420" s="278"/>
      <c r="H420" s="278"/>
      <c r="I420" s="278"/>
      <c r="J420" s="184"/>
      <c r="K420" s="186">
        <v>106.5</v>
      </c>
      <c r="L420" s="184"/>
      <c r="M420" s="184"/>
      <c r="N420" s="184"/>
      <c r="O420" s="184"/>
      <c r="P420" s="184"/>
      <c r="Q420" s="184"/>
      <c r="R420" s="187"/>
      <c r="T420" s="188"/>
      <c r="U420" s="184"/>
      <c r="V420" s="184"/>
      <c r="W420" s="184"/>
      <c r="X420" s="184"/>
      <c r="Y420" s="184"/>
      <c r="Z420" s="184"/>
      <c r="AA420" s="189"/>
      <c r="AT420" s="190" t="s">
        <v>186</v>
      </c>
      <c r="AU420" s="190" t="s">
        <v>89</v>
      </c>
      <c r="AV420" s="12" t="s">
        <v>89</v>
      </c>
      <c r="AW420" s="12" t="s">
        <v>187</v>
      </c>
      <c r="AX420" s="12" t="s">
        <v>78</v>
      </c>
      <c r="AY420" s="190" t="s">
        <v>179</v>
      </c>
    </row>
    <row r="421" spans="2:65" s="13" customFormat="1" ht="16.5" customHeight="1">
      <c r="B421" s="191"/>
      <c r="C421" s="192"/>
      <c r="D421" s="192"/>
      <c r="E421" s="193" t="s">
        <v>5</v>
      </c>
      <c r="F421" s="261" t="s">
        <v>188</v>
      </c>
      <c r="G421" s="262"/>
      <c r="H421" s="262"/>
      <c r="I421" s="262"/>
      <c r="J421" s="192"/>
      <c r="K421" s="194">
        <v>106.5</v>
      </c>
      <c r="L421" s="192"/>
      <c r="M421" s="192"/>
      <c r="N421" s="192"/>
      <c r="O421" s="192"/>
      <c r="P421" s="192"/>
      <c r="Q421" s="192"/>
      <c r="R421" s="195"/>
      <c r="T421" s="196"/>
      <c r="U421" s="192"/>
      <c r="V421" s="192"/>
      <c r="W421" s="192"/>
      <c r="X421" s="192"/>
      <c r="Y421" s="192"/>
      <c r="Z421" s="192"/>
      <c r="AA421" s="197"/>
      <c r="AT421" s="198" t="s">
        <v>186</v>
      </c>
      <c r="AU421" s="198" t="s">
        <v>89</v>
      </c>
      <c r="AV421" s="13" t="s">
        <v>184</v>
      </c>
      <c r="AW421" s="13" t="s">
        <v>187</v>
      </c>
      <c r="AX421" s="13" t="s">
        <v>35</v>
      </c>
      <c r="AY421" s="198" t="s">
        <v>179</v>
      </c>
    </row>
    <row r="422" spans="2:65" s="1" customFormat="1" ht="16.5" customHeight="1">
      <c r="B422" s="140"/>
      <c r="C422" s="199" t="s">
        <v>500</v>
      </c>
      <c r="D422" s="199" t="s">
        <v>458</v>
      </c>
      <c r="E422" s="200" t="s">
        <v>501</v>
      </c>
      <c r="F422" s="260" t="s">
        <v>502</v>
      </c>
      <c r="G422" s="260"/>
      <c r="H422" s="260"/>
      <c r="I422" s="260"/>
      <c r="J422" s="201" t="s">
        <v>183</v>
      </c>
      <c r="K422" s="202">
        <v>107</v>
      </c>
      <c r="L422" s="263">
        <v>0</v>
      </c>
      <c r="M422" s="263"/>
      <c r="N422" s="309">
        <f>ROUND(L422*K422,2)</f>
        <v>0</v>
      </c>
      <c r="O422" s="266"/>
      <c r="P422" s="266"/>
      <c r="Q422" s="266"/>
      <c r="R422" s="143"/>
      <c r="T422" s="173" t="s">
        <v>5</v>
      </c>
      <c r="U422" s="47" t="s">
        <v>43</v>
      </c>
      <c r="V422" s="39"/>
      <c r="W422" s="174">
        <f>V422*K422</f>
        <v>0</v>
      </c>
      <c r="X422" s="174">
        <v>0</v>
      </c>
      <c r="Y422" s="174">
        <f>X422*K422</f>
        <v>0</v>
      </c>
      <c r="Z422" s="174">
        <v>0</v>
      </c>
      <c r="AA422" s="175">
        <f>Z422*K422</f>
        <v>0</v>
      </c>
      <c r="AR422" s="22" t="s">
        <v>207</v>
      </c>
      <c r="AT422" s="22" t="s">
        <v>458</v>
      </c>
      <c r="AU422" s="22" t="s">
        <v>89</v>
      </c>
      <c r="AY422" s="22" t="s">
        <v>179</v>
      </c>
      <c r="BE422" s="117">
        <f>IF(U422="základní",N422,0)</f>
        <v>0</v>
      </c>
      <c r="BF422" s="117">
        <f>IF(U422="snížená",N422,0)</f>
        <v>0</v>
      </c>
      <c r="BG422" s="117">
        <f>IF(U422="zákl. přenesená",N422,0)</f>
        <v>0</v>
      </c>
      <c r="BH422" s="117">
        <f>IF(U422="sníž. přenesená",N422,0)</f>
        <v>0</v>
      </c>
      <c r="BI422" s="117">
        <f>IF(U422="nulová",N422,0)</f>
        <v>0</v>
      </c>
      <c r="BJ422" s="22" t="s">
        <v>35</v>
      </c>
      <c r="BK422" s="117">
        <f>ROUND(L422*K422,2)</f>
        <v>0</v>
      </c>
      <c r="BL422" s="22" t="s">
        <v>184</v>
      </c>
      <c r="BM422" s="22" t="s">
        <v>503</v>
      </c>
    </row>
    <row r="423" spans="2:65" s="12" customFormat="1" ht="16.5" customHeight="1">
      <c r="B423" s="183"/>
      <c r="C423" s="184"/>
      <c r="D423" s="184"/>
      <c r="E423" s="185" t="s">
        <v>5</v>
      </c>
      <c r="F423" s="258" t="s">
        <v>504</v>
      </c>
      <c r="G423" s="259"/>
      <c r="H423" s="259"/>
      <c r="I423" s="259"/>
      <c r="J423" s="184"/>
      <c r="K423" s="186">
        <v>107</v>
      </c>
      <c r="L423" s="184"/>
      <c r="M423" s="184"/>
      <c r="N423" s="184"/>
      <c r="O423" s="184"/>
      <c r="P423" s="184"/>
      <c r="Q423" s="184"/>
      <c r="R423" s="187"/>
      <c r="T423" s="188"/>
      <c r="U423" s="184"/>
      <c r="V423" s="184"/>
      <c r="W423" s="184"/>
      <c r="X423" s="184"/>
      <c r="Y423" s="184"/>
      <c r="Z423" s="184"/>
      <c r="AA423" s="189"/>
      <c r="AT423" s="190" t="s">
        <v>186</v>
      </c>
      <c r="AU423" s="190" t="s">
        <v>89</v>
      </c>
      <c r="AV423" s="12" t="s">
        <v>89</v>
      </c>
      <c r="AW423" s="12" t="s">
        <v>187</v>
      </c>
      <c r="AX423" s="12" t="s">
        <v>78</v>
      </c>
      <c r="AY423" s="190" t="s">
        <v>179</v>
      </c>
    </row>
    <row r="424" spans="2:65" s="13" customFormat="1" ht="16.5" customHeight="1">
      <c r="B424" s="191"/>
      <c r="C424" s="192"/>
      <c r="D424" s="192"/>
      <c r="E424" s="193" t="s">
        <v>5</v>
      </c>
      <c r="F424" s="261" t="s">
        <v>188</v>
      </c>
      <c r="G424" s="262"/>
      <c r="H424" s="262"/>
      <c r="I424" s="262"/>
      <c r="J424" s="192"/>
      <c r="K424" s="194">
        <v>107</v>
      </c>
      <c r="L424" s="192"/>
      <c r="M424" s="192"/>
      <c r="N424" s="192"/>
      <c r="O424" s="192"/>
      <c r="P424" s="192"/>
      <c r="Q424" s="192"/>
      <c r="R424" s="195"/>
      <c r="T424" s="196"/>
      <c r="U424" s="192"/>
      <c r="V424" s="192"/>
      <c r="W424" s="192"/>
      <c r="X424" s="192"/>
      <c r="Y424" s="192"/>
      <c r="Z424" s="192"/>
      <c r="AA424" s="197"/>
      <c r="AT424" s="198" t="s">
        <v>186</v>
      </c>
      <c r="AU424" s="198" t="s">
        <v>89</v>
      </c>
      <c r="AV424" s="13" t="s">
        <v>184</v>
      </c>
      <c r="AW424" s="13" t="s">
        <v>187</v>
      </c>
      <c r="AX424" s="13" t="s">
        <v>35</v>
      </c>
      <c r="AY424" s="198" t="s">
        <v>179</v>
      </c>
    </row>
    <row r="425" spans="2:65" s="10" customFormat="1" ht="29.85" customHeight="1">
      <c r="B425" s="158"/>
      <c r="C425" s="159"/>
      <c r="D425" s="168" t="s">
        <v>139</v>
      </c>
      <c r="E425" s="168"/>
      <c r="F425" s="168"/>
      <c r="G425" s="168"/>
      <c r="H425" s="168"/>
      <c r="I425" s="168"/>
      <c r="J425" s="168"/>
      <c r="K425" s="168"/>
      <c r="L425" s="168"/>
      <c r="M425" s="168"/>
      <c r="N425" s="269">
        <f>BK425</f>
        <v>0</v>
      </c>
      <c r="O425" s="270"/>
      <c r="P425" s="270"/>
      <c r="Q425" s="270"/>
      <c r="R425" s="161"/>
      <c r="T425" s="162"/>
      <c r="U425" s="159"/>
      <c r="V425" s="159"/>
      <c r="W425" s="163">
        <f>SUM(W426:W434)</f>
        <v>0</v>
      </c>
      <c r="X425" s="159"/>
      <c r="Y425" s="163">
        <f>SUM(Y426:Y434)</f>
        <v>0</v>
      </c>
      <c r="Z425" s="159"/>
      <c r="AA425" s="164">
        <f>SUM(AA426:AA434)</f>
        <v>0</v>
      </c>
      <c r="AR425" s="165" t="s">
        <v>35</v>
      </c>
      <c r="AT425" s="166" t="s">
        <v>77</v>
      </c>
      <c r="AU425" s="166" t="s">
        <v>35</v>
      </c>
      <c r="AY425" s="165" t="s">
        <v>179</v>
      </c>
      <c r="BK425" s="167">
        <f>SUM(BK426:BK434)</f>
        <v>0</v>
      </c>
    </row>
    <row r="426" spans="2:65" s="1" customFormat="1" ht="38.25" customHeight="1">
      <c r="B426" s="140"/>
      <c r="C426" s="169" t="s">
        <v>380</v>
      </c>
      <c r="D426" s="169" t="s">
        <v>180</v>
      </c>
      <c r="E426" s="170" t="s">
        <v>505</v>
      </c>
      <c r="F426" s="264" t="s">
        <v>506</v>
      </c>
      <c r="G426" s="264"/>
      <c r="H426" s="264"/>
      <c r="I426" s="264"/>
      <c r="J426" s="171" t="s">
        <v>191</v>
      </c>
      <c r="K426" s="172">
        <v>51.15</v>
      </c>
      <c r="L426" s="265">
        <v>0</v>
      </c>
      <c r="M426" s="265"/>
      <c r="N426" s="266">
        <f>ROUND(L426*K426,2)</f>
        <v>0</v>
      </c>
      <c r="O426" s="266"/>
      <c r="P426" s="266"/>
      <c r="Q426" s="266"/>
      <c r="R426" s="143"/>
      <c r="T426" s="173" t="s">
        <v>5</v>
      </c>
      <c r="U426" s="47" t="s">
        <v>43</v>
      </c>
      <c r="V426" s="39"/>
      <c r="W426" s="174">
        <f>V426*K426</f>
        <v>0</v>
      </c>
      <c r="X426" s="174">
        <v>0</v>
      </c>
      <c r="Y426" s="174">
        <f>X426*K426</f>
        <v>0</v>
      </c>
      <c r="Z426" s="174">
        <v>0</v>
      </c>
      <c r="AA426" s="175">
        <f>Z426*K426</f>
        <v>0</v>
      </c>
      <c r="AR426" s="22" t="s">
        <v>184</v>
      </c>
      <c r="AT426" s="22" t="s">
        <v>180</v>
      </c>
      <c r="AU426" s="22" t="s">
        <v>89</v>
      </c>
      <c r="AY426" s="22" t="s">
        <v>179</v>
      </c>
      <c r="BE426" s="117">
        <f>IF(U426="základní",N426,0)</f>
        <v>0</v>
      </c>
      <c r="BF426" s="117">
        <f>IF(U426="snížená",N426,0)</f>
        <v>0</v>
      </c>
      <c r="BG426" s="117">
        <f>IF(U426="zákl. přenesená",N426,0)</f>
        <v>0</v>
      </c>
      <c r="BH426" s="117">
        <f>IF(U426="sníž. přenesená",N426,0)</f>
        <v>0</v>
      </c>
      <c r="BI426" s="117">
        <f>IF(U426="nulová",N426,0)</f>
        <v>0</v>
      </c>
      <c r="BJ426" s="22" t="s">
        <v>35</v>
      </c>
      <c r="BK426" s="117">
        <f>ROUND(L426*K426,2)</f>
        <v>0</v>
      </c>
      <c r="BL426" s="22" t="s">
        <v>184</v>
      </c>
      <c r="BM426" s="22" t="s">
        <v>507</v>
      </c>
    </row>
    <row r="427" spans="2:65" s="1" customFormat="1" ht="25.5" customHeight="1">
      <c r="B427" s="140"/>
      <c r="C427" s="169" t="s">
        <v>508</v>
      </c>
      <c r="D427" s="169" t="s">
        <v>180</v>
      </c>
      <c r="E427" s="170" t="s">
        <v>509</v>
      </c>
      <c r="F427" s="264" t="s">
        <v>510</v>
      </c>
      <c r="G427" s="264"/>
      <c r="H427" s="264"/>
      <c r="I427" s="264"/>
      <c r="J427" s="171" t="s">
        <v>183</v>
      </c>
      <c r="K427" s="172">
        <v>2</v>
      </c>
      <c r="L427" s="265">
        <v>0</v>
      </c>
      <c r="M427" s="265"/>
      <c r="N427" s="266">
        <f>ROUND(L427*K427,2)</f>
        <v>0</v>
      </c>
      <c r="O427" s="266"/>
      <c r="P427" s="266"/>
      <c r="Q427" s="266"/>
      <c r="R427" s="143"/>
      <c r="T427" s="173" t="s">
        <v>5</v>
      </c>
      <c r="U427" s="47" t="s">
        <v>43</v>
      </c>
      <c r="V427" s="39"/>
      <c r="W427" s="174">
        <f>V427*K427</f>
        <v>0</v>
      </c>
      <c r="X427" s="174">
        <v>0</v>
      </c>
      <c r="Y427" s="174">
        <f>X427*K427</f>
        <v>0</v>
      </c>
      <c r="Z427" s="174">
        <v>0</v>
      </c>
      <c r="AA427" s="175">
        <f>Z427*K427</f>
        <v>0</v>
      </c>
      <c r="AR427" s="22" t="s">
        <v>184</v>
      </c>
      <c r="AT427" s="22" t="s">
        <v>180</v>
      </c>
      <c r="AU427" s="22" t="s">
        <v>89</v>
      </c>
      <c r="AY427" s="22" t="s">
        <v>179</v>
      </c>
      <c r="BE427" s="117">
        <f>IF(U427="základní",N427,0)</f>
        <v>0</v>
      </c>
      <c r="BF427" s="117">
        <f>IF(U427="snížená",N427,0)</f>
        <v>0</v>
      </c>
      <c r="BG427" s="117">
        <f>IF(U427="zákl. přenesená",N427,0)</f>
        <v>0</v>
      </c>
      <c r="BH427" s="117">
        <f>IF(U427="sníž. přenesená",N427,0)</f>
        <v>0</v>
      </c>
      <c r="BI427" s="117">
        <f>IF(U427="nulová",N427,0)</f>
        <v>0</v>
      </c>
      <c r="BJ427" s="22" t="s">
        <v>35</v>
      </c>
      <c r="BK427" s="117">
        <f>ROUND(L427*K427,2)</f>
        <v>0</v>
      </c>
      <c r="BL427" s="22" t="s">
        <v>184</v>
      </c>
      <c r="BM427" s="22" t="s">
        <v>511</v>
      </c>
    </row>
    <row r="428" spans="2:65" s="11" customFormat="1" ht="25.5" customHeight="1">
      <c r="B428" s="176"/>
      <c r="C428" s="177"/>
      <c r="D428" s="177"/>
      <c r="E428" s="178" t="s">
        <v>5</v>
      </c>
      <c r="F428" s="303" t="s">
        <v>512</v>
      </c>
      <c r="G428" s="304"/>
      <c r="H428" s="304"/>
      <c r="I428" s="304"/>
      <c r="J428" s="177"/>
      <c r="K428" s="178" t="s">
        <v>5</v>
      </c>
      <c r="L428" s="177"/>
      <c r="M428" s="177"/>
      <c r="N428" s="177"/>
      <c r="O428" s="177"/>
      <c r="P428" s="177"/>
      <c r="Q428" s="177"/>
      <c r="R428" s="179"/>
      <c r="T428" s="180"/>
      <c r="U428" s="177"/>
      <c r="V428" s="177"/>
      <c r="W428" s="177"/>
      <c r="X428" s="177"/>
      <c r="Y428" s="177"/>
      <c r="Z428" s="177"/>
      <c r="AA428" s="181"/>
      <c r="AT428" s="182" t="s">
        <v>186</v>
      </c>
      <c r="AU428" s="182" t="s">
        <v>89</v>
      </c>
      <c r="AV428" s="11" t="s">
        <v>35</v>
      </c>
      <c r="AW428" s="11" t="s">
        <v>187</v>
      </c>
      <c r="AX428" s="11" t="s">
        <v>78</v>
      </c>
      <c r="AY428" s="182" t="s">
        <v>179</v>
      </c>
    </row>
    <row r="429" spans="2:65" s="12" customFormat="1" ht="16.5" customHeight="1">
      <c r="B429" s="183"/>
      <c r="C429" s="184"/>
      <c r="D429" s="184"/>
      <c r="E429" s="185" t="s">
        <v>5</v>
      </c>
      <c r="F429" s="277" t="s">
        <v>513</v>
      </c>
      <c r="G429" s="278"/>
      <c r="H429" s="278"/>
      <c r="I429" s="278"/>
      <c r="J429" s="184"/>
      <c r="K429" s="186">
        <v>2</v>
      </c>
      <c r="L429" s="184"/>
      <c r="M429" s="184"/>
      <c r="N429" s="184"/>
      <c r="O429" s="184"/>
      <c r="P429" s="184"/>
      <c r="Q429" s="184"/>
      <c r="R429" s="187"/>
      <c r="T429" s="188"/>
      <c r="U429" s="184"/>
      <c r="V429" s="184"/>
      <c r="W429" s="184"/>
      <c r="X429" s="184"/>
      <c r="Y429" s="184"/>
      <c r="Z429" s="184"/>
      <c r="AA429" s="189"/>
      <c r="AT429" s="190" t="s">
        <v>186</v>
      </c>
      <c r="AU429" s="190" t="s">
        <v>89</v>
      </c>
      <c r="AV429" s="12" t="s">
        <v>89</v>
      </c>
      <c r="AW429" s="12" t="s">
        <v>187</v>
      </c>
      <c r="AX429" s="12" t="s">
        <v>78</v>
      </c>
      <c r="AY429" s="190" t="s">
        <v>179</v>
      </c>
    </row>
    <row r="430" spans="2:65" s="13" customFormat="1" ht="16.5" customHeight="1">
      <c r="B430" s="191"/>
      <c r="C430" s="192"/>
      <c r="D430" s="192"/>
      <c r="E430" s="193" t="s">
        <v>5</v>
      </c>
      <c r="F430" s="261" t="s">
        <v>188</v>
      </c>
      <c r="G430" s="262"/>
      <c r="H430" s="262"/>
      <c r="I430" s="262"/>
      <c r="J430" s="192"/>
      <c r="K430" s="194">
        <v>2</v>
      </c>
      <c r="L430" s="192"/>
      <c r="M430" s="192"/>
      <c r="N430" s="192"/>
      <c r="O430" s="192"/>
      <c r="P430" s="192"/>
      <c r="Q430" s="192"/>
      <c r="R430" s="195"/>
      <c r="T430" s="196"/>
      <c r="U430" s="192"/>
      <c r="V430" s="192"/>
      <c r="W430" s="192"/>
      <c r="X430" s="192"/>
      <c r="Y430" s="192"/>
      <c r="Z430" s="192"/>
      <c r="AA430" s="197"/>
      <c r="AT430" s="198" t="s">
        <v>186</v>
      </c>
      <c r="AU430" s="198" t="s">
        <v>89</v>
      </c>
      <c r="AV430" s="13" t="s">
        <v>184</v>
      </c>
      <c r="AW430" s="13" t="s">
        <v>187</v>
      </c>
      <c r="AX430" s="13" t="s">
        <v>35</v>
      </c>
      <c r="AY430" s="198" t="s">
        <v>179</v>
      </c>
    </row>
    <row r="431" spans="2:65" s="1" customFormat="1" ht="38.25" customHeight="1">
      <c r="B431" s="140"/>
      <c r="C431" s="169" t="s">
        <v>383</v>
      </c>
      <c r="D431" s="169" t="s">
        <v>180</v>
      </c>
      <c r="E431" s="170" t="s">
        <v>514</v>
      </c>
      <c r="F431" s="264" t="s">
        <v>515</v>
      </c>
      <c r="G431" s="264"/>
      <c r="H431" s="264"/>
      <c r="I431" s="264"/>
      <c r="J431" s="171" t="s">
        <v>191</v>
      </c>
      <c r="K431" s="172">
        <v>6</v>
      </c>
      <c r="L431" s="265">
        <v>0</v>
      </c>
      <c r="M431" s="265"/>
      <c r="N431" s="266">
        <f>ROUND(L431*K431,2)</f>
        <v>0</v>
      </c>
      <c r="O431" s="266"/>
      <c r="P431" s="266"/>
      <c r="Q431" s="266"/>
      <c r="R431" s="143"/>
      <c r="T431" s="173" t="s">
        <v>5</v>
      </c>
      <c r="U431" s="47" t="s">
        <v>43</v>
      </c>
      <c r="V431" s="39"/>
      <c r="W431" s="174">
        <f>V431*K431</f>
        <v>0</v>
      </c>
      <c r="X431" s="174">
        <v>0</v>
      </c>
      <c r="Y431" s="174">
        <f>X431*K431</f>
        <v>0</v>
      </c>
      <c r="Z431" s="174">
        <v>0</v>
      </c>
      <c r="AA431" s="175">
        <f>Z431*K431</f>
        <v>0</v>
      </c>
      <c r="AR431" s="22" t="s">
        <v>184</v>
      </c>
      <c r="AT431" s="22" t="s">
        <v>180</v>
      </c>
      <c r="AU431" s="22" t="s">
        <v>89</v>
      </c>
      <c r="AY431" s="22" t="s">
        <v>179</v>
      </c>
      <c r="BE431" s="117">
        <f>IF(U431="základní",N431,0)</f>
        <v>0</v>
      </c>
      <c r="BF431" s="117">
        <f>IF(U431="snížená",N431,0)</f>
        <v>0</v>
      </c>
      <c r="BG431" s="117">
        <f>IF(U431="zákl. přenesená",N431,0)</f>
        <v>0</v>
      </c>
      <c r="BH431" s="117">
        <f>IF(U431="sníž. přenesená",N431,0)</f>
        <v>0</v>
      </c>
      <c r="BI431" s="117">
        <f>IF(U431="nulová",N431,0)</f>
        <v>0</v>
      </c>
      <c r="BJ431" s="22" t="s">
        <v>35</v>
      </c>
      <c r="BK431" s="117">
        <f>ROUND(L431*K431,2)</f>
        <v>0</v>
      </c>
      <c r="BL431" s="22" t="s">
        <v>184</v>
      </c>
      <c r="BM431" s="22" t="s">
        <v>516</v>
      </c>
    </row>
    <row r="432" spans="2:65" s="11" customFormat="1" ht="25.5" customHeight="1">
      <c r="B432" s="176"/>
      <c r="C432" s="177"/>
      <c r="D432" s="177"/>
      <c r="E432" s="178" t="s">
        <v>5</v>
      </c>
      <c r="F432" s="303" t="s">
        <v>244</v>
      </c>
      <c r="G432" s="304"/>
      <c r="H432" s="304"/>
      <c r="I432" s="304"/>
      <c r="J432" s="177"/>
      <c r="K432" s="178" t="s">
        <v>5</v>
      </c>
      <c r="L432" s="177"/>
      <c r="M432" s="177"/>
      <c r="N432" s="177"/>
      <c r="O432" s="177"/>
      <c r="P432" s="177"/>
      <c r="Q432" s="177"/>
      <c r="R432" s="179"/>
      <c r="T432" s="180"/>
      <c r="U432" s="177"/>
      <c r="V432" s="177"/>
      <c r="W432" s="177"/>
      <c r="X432" s="177"/>
      <c r="Y432" s="177"/>
      <c r="Z432" s="177"/>
      <c r="AA432" s="181"/>
      <c r="AT432" s="182" t="s">
        <v>186</v>
      </c>
      <c r="AU432" s="182" t="s">
        <v>89</v>
      </c>
      <c r="AV432" s="11" t="s">
        <v>35</v>
      </c>
      <c r="AW432" s="11" t="s">
        <v>187</v>
      </c>
      <c r="AX432" s="11" t="s">
        <v>78</v>
      </c>
      <c r="AY432" s="182" t="s">
        <v>179</v>
      </c>
    </row>
    <row r="433" spans="2:65" s="12" customFormat="1" ht="16.5" customHeight="1">
      <c r="B433" s="183"/>
      <c r="C433" s="184"/>
      <c r="D433" s="184"/>
      <c r="E433" s="185" t="s">
        <v>5</v>
      </c>
      <c r="F433" s="277" t="s">
        <v>282</v>
      </c>
      <c r="G433" s="278"/>
      <c r="H433" s="278"/>
      <c r="I433" s="278"/>
      <c r="J433" s="184"/>
      <c r="K433" s="186">
        <v>6</v>
      </c>
      <c r="L433" s="184"/>
      <c r="M433" s="184"/>
      <c r="N433" s="184"/>
      <c r="O433" s="184"/>
      <c r="P433" s="184"/>
      <c r="Q433" s="184"/>
      <c r="R433" s="187"/>
      <c r="T433" s="188"/>
      <c r="U433" s="184"/>
      <c r="V433" s="184"/>
      <c r="W433" s="184"/>
      <c r="X433" s="184"/>
      <c r="Y433" s="184"/>
      <c r="Z433" s="184"/>
      <c r="AA433" s="189"/>
      <c r="AT433" s="190" t="s">
        <v>186</v>
      </c>
      <c r="AU433" s="190" t="s">
        <v>89</v>
      </c>
      <c r="AV433" s="12" t="s">
        <v>89</v>
      </c>
      <c r="AW433" s="12" t="s">
        <v>187</v>
      </c>
      <c r="AX433" s="12" t="s">
        <v>78</v>
      </c>
      <c r="AY433" s="190" t="s">
        <v>179</v>
      </c>
    </row>
    <row r="434" spans="2:65" s="13" customFormat="1" ht="16.5" customHeight="1">
      <c r="B434" s="191"/>
      <c r="C434" s="192"/>
      <c r="D434" s="192"/>
      <c r="E434" s="193" t="s">
        <v>5</v>
      </c>
      <c r="F434" s="261" t="s">
        <v>188</v>
      </c>
      <c r="G434" s="262"/>
      <c r="H434" s="262"/>
      <c r="I434" s="262"/>
      <c r="J434" s="192"/>
      <c r="K434" s="194">
        <v>6</v>
      </c>
      <c r="L434" s="192"/>
      <c r="M434" s="192"/>
      <c r="N434" s="192"/>
      <c r="O434" s="192"/>
      <c r="P434" s="192"/>
      <c r="Q434" s="192"/>
      <c r="R434" s="195"/>
      <c r="T434" s="196"/>
      <c r="U434" s="192"/>
      <c r="V434" s="192"/>
      <c r="W434" s="192"/>
      <c r="X434" s="192"/>
      <c r="Y434" s="192"/>
      <c r="Z434" s="192"/>
      <c r="AA434" s="197"/>
      <c r="AT434" s="198" t="s">
        <v>186</v>
      </c>
      <c r="AU434" s="198" t="s">
        <v>89</v>
      </c>
      <c r="AV434" s="13" t="s">
        <v>184</v>
      </c>
      <c r="AW434" s="13" t="s">
        <v>187</v>
      </c>
      <c r="AX434" s="13" t="s">
        <v>35</v>
      </c>
      <c r="AY434" s="198" t="s">
        <v>179</v>
      </c>
    </row>
    <row r="435" spans="2:65" s="10" customFormat="1" ht="29.85" customHeight="1">
      <c r="B435" s="158"/>
      <c r="C435" s="159"/>
      <c r="D435" s="168" t="s">
        <v>140</v>
      </c>
      <c r="E435" s="168"/>
      <c r="F435" s="168"/>
      <c r="G435" s="168"/>
      <c r="H435" s="168"/>
      <c r="I435" s="168"/>
      <c r="J435" s="168"/>
      <c r="K435" s="168"/>
      <c r="L435" s="168"/>
      <c r="M435" s="168"/>
      <c r="N435" s="269">
        <f>BK435</f>
        <v>0</v>
      </c>
      <c r="O435" s="270"/>
      <c r="P435" s="270"/>
      <c r="Q435" s="270"/>
      <c r="R435" s="161"/>
      <c r="T435" s="162"/>
      <c r="U435" s="159"/>
      <c r="V435" s="159"/>
      <c r="W435" s="163">
        <f>SUM(W436:W442)</f>
        <v>0</v>
      </c>
      <c r="X435" s="159"/>
      <c r="Y435" s="163">
        <f>SUM(Y436:Y442)</f>
        <v>0</v>
      </c>
      <c r="Z435" s="159"/>
      <c r="AA435" s="164">
        <f>SUM(AA436:AA442)</f>
        <v>0</v>
      </c>
      <c r="AR435" s="165" t="s">
        <v>35</v>
      </c>
      <c r="AT435" s="166" t="s">
        <v>77</v>
      </c>
      <c r="AU435" s="166" t="s">
        <v>35</v>
      </c>
      <c r="AY435" s="165" t="s">
        <v>179</v>
      </c>
      <c r="BK435" s="167">
        <f>SUM(BK436:BK442)</f>
        <v>0</v>
      </c>
    </row>
    <row r="436" spans="2:65" s="1" customFormat="1" ht="25.5" customHeight="1">
      <c r="B436" s="140"/>
      <c r="C436" s="169" t="s">
        <v>517</v>
      </c>
      <c r="D436" s="169" t="s">
        <v>180</v>
      </c>
      <c r="E436" s="170" t="s">
        <v>518</v>
      </c>
      <c r="F436" s="264" t="s">
        <v>519</v>
      </c>
      <c r="G436" s="264"/>
      <c r="H436" s="264"/>
      <c r="I436" s="264"/>
      <c r="J436" s="171" t="s">
        <v>191</v>
      </c>
      <c r="K436" s="172">
        <v>8</v>
      </c>
      <c r="L436" s="265">
        <v>0</v>
      </c>
      <c r="M436" s="265"/>
      <c r="N436" s="266">
        <f>ROUND(L436*K436,2)</f>
        <v>0</v>
      </c>
      <c r="O436" s="266"/>
      <c r="P436" s="266"/>
      <c r="Q436" s="266"/>
      <c r="R436" s="143"/>
      <c r="T436" s="173" t="s">
        <v>5</v>
      </c>
      <c r="U436" s="47" t="s">
        <v>43</v>
      </c>
      <c r="V436" s="39"/>
      <c r="W436" s="174">
        <f>V436*K436</f>
        <v>0</v>
      </c>
      <c r="X436" s="174">
        <v>0</v>
      </c>
      <c r="Y436" s="174">
        <f>X436*K436</f>
        <v>0</v>
      </c>
      <c r="Z436" s="174">
        <v>0</v>
      </c>
      <c r="AA436" s="175">
        <f>Z436*K436</f>
        <v>0</v>
      </c>
      <c r="AR436" s="22" t="s">
        <v>184</v>
      </c>
      <c r="AT436" s="22" t="s">
        <v>180</v>
      </c>
      <c r="AU436" s="22" t="s">
        <v>89</v>
      </c>
      <c r="AY436" s="22" t="s">
        <v>179</v>
      </c>
      <c r="BE436" s="117">
        <f>IF(U436="základní",N436,0)</f>
        <v>0</v>
      </c>
      <c r="BF436" s="117">
        <f>IF(U436="snížená",N436,0)</f>
        <v>0</v>
      </c>
      <c r="BG436" s="117">
        <f>IF(U436="zákl. přenesená",N436,0)</f>
        <v>0</v>
      </c>
      <c r="BH436" s="117">
        <f>IF(U436="sníž. přenesená",N436,0)</f>
        <v>0</v>
      </c>
      <c r="BI436" s="117">
        <f>IF(U436="nulová",N436,0)</f>
        <v>0</v>
      </c>
      <c r="BJ436" s="22" t="s">
        <v>35</v>
      </c>
      <c r="BK436" s="117">
        <f>ROUND(L436*K436,2)</f>
        <v>0</v>
      </c>
      <c r="BL436" s="22" t="s">
        <v>184</v>
      </c>
      <c r="BM436" s="22" t="s">
        <v>520</v>
      </c>
    </row>
    <row r="437" spans="2:65" s="12" customFormat="1" ht="16.5" customHeight="1">
      <c r="B437" s="183"/>
      <c r="C437" s="184"/>
      <c r="D437" s="184"/>
      <c r="E437" s="185" t="s">
        <v>5</v>
      </c>
      <c r="F437" s="258" t="s">
        <v>207</v>
      </c>
      <c r="G437" s="259"/>
      <c r="H437" s="259"/>
      <c r="I437" s="259"/>
      <c r="J437" s="184"/>
      <c r="K437" s="186">
        <v>8</v>
      </c>
      <c r="L437" s="184"/>
      <c r="M437" s="184"/>
      <c r="N437" s="184"/>
      <c r="O437" s="184"/>
      <c r="P437" s="184"/>
      <c r="Q437" s="184"/>
      <c r="R437" s="187"/>
      <c r="T437" s="188"/>
      <c r="U437" s="184"/>
      <c r="V437" s="184"/>
      <c r="W437" s="184"/>
      <c r="X437" s="184"/>
      <c r="Y437" s="184"/>
      <c r="Z437" s="184"/>
      <c r="AA437" s="189"/>
      <c r="AT437" s="190" t="s">
        <v>186</v>
      </c>
      <c r="AU437" s="190" t="s">
        <v>89</v>
      </c>
      <c r="AV437" s="12" t="s">
        <v>89</v>
      </c>
      <c r="AW437" s="12" t="s">
        <v>187</v>
      </c>
      <c r="AX437" s="12" t="s">
        <v>78</v>
      </c>
      <c r="AY437" s="190" t="s">
        <v>179</v>
      </c>
    </row>
    <row r="438" spans="2:65" s="13" customFormat="1" ht="16.5" customHeight="1">
      <c r="B438" s="191"/>
      <c r="C438" s="192"/>
      <c r="D438" s="192"/>
      <c r="E438" s="193" t="s">
        <v>5</v>
      </c>
      <c r="F438" s="261" t="s">
        <v>188</v>
      </c>
      <c r="G438" s="262"/>
      <c r="H438" s="262"/>
      <c r="I438" s="262"/>
      <c r="J438" s="192"/>
      <c r="K438" s="194">
        <v>8</v>
      </c>
      <c r="L438" s="192"/>
      <c r="M438" s="192"/>
      <c r="N438" s="192"/>
      <c r="O438" s="192"/>
      <c r="P438" s="192"/>
      <c r="Q438" s="192"/>
      <c r="R438" s="195"/>
      <c r="T438" s="196"/>
      <c r="U438" s="192"/>
      <c r="V438" s="192"/>
      <c r="W438" s="192"/>
      <c r="X438" s="192"/>
      <c r="Y438" s="192"/>
      <c r="Z438" s="192"/>
      <c r="AA438" s="197"/>
      <c r="AT438" s="198" t="s">
        <v>186</v>
      </c>
      <c r="AU438" s="198" t="s">
        <v>89</v>
      </c>
      <c r="AV438" s="13" t="s">
        <v>184</v>
      </c>
      <c r="AW438" s="13" t="s">
        <v>187</v>
      </c>
      <c r="AX438" s="13" t="s">
        <v>35</v>
      </c>
      <c r="AY438" s="198" t="s">
        <v>179</v>
      </c>
    </row>
    <row r="439" spans="2:65" s="1" customFormat="1" ht="25.5" customHeight="1">
      <c r="B439" s="140"/>
      <c r="C439" s="169" t="s">
        <v>389</v>
      </c>
      <c r="D439" s="169" t="s">
        <v>180</v>
      </c>
      <c r="E439" s="170" t="s">
        <v>521</v>
      </c>
      <c r="F439" s="264" t="s">
        <v>522</v>
      </c>
      <c r="G439" s="264"/>
      <c r="H439" s="264"/>
      <c r="I439" s="264"/>
      <c r="J439" s="171" t="s">
        <v>183</v>
      </c>
      <c r="K439" s="172">
        <v>10</v>
      </c>
      <c r="L439" s="265">
        <v>0</v>
      </c>
      <c r="M439" s="265"/>
      <c r="N439" s="266">
        <f>ROUND(L439*K439,2)</f>
        <v>0</v>
      </c>
      <c r="O439" s="266"/>
      <c r="P439" s="266"/>
      <c r="Q439" s="266"/>
      <c r="R439" s="143"/>
      <c r="T439" s="173" t="s">
        <v>5</v>
      </c>
      <c r="U439" s="47" t="s">
        <v>43</v>
      </c>
      <c r="V439" s="39"/>
      <c r="W439" s="174">
        <f>V439*K439</f>
        <v>0</v>
      </c>
      <c r="X439" s="174">
        <v>0</v>
      </c>
      <c r="Y439" s="174">
        <f>X439*K439</f>
        <v>0</v>
      </c>
      <c r="Z439" s="174">
        <v>0</v>
      </c>
      <c r="AA439" s="175">
        <f>Z439*K439</f>
        <v>0</v>
      </c>
      <c r="AR439" s="22" t="s">
        <v>184</v>
      </c>
      <c r="AT439" s="22" t="s">
        <v>180</v>
      </c>
      <c r="AU439" s="22" t="s">
        <v>89</v>
      </c>
      <c r="AY439" s="22" t="s">
        <v>179</v>
      </c>
      <c r="BE439" s="117">
        <f>IF(U439="základní",N439,0)</f>
        <v>0</v>
      </c>
      <c r="BF439" s="117">
        <f>IF(U439="snížená",N439,0)</f>
        <v>0</v>
      </c>
      <c r="BG439" s="117">
        <f>IF(U439="zákl. přenesená",N439,0)</f>
        <v>0</v>
      </c>
      <c r="BH439" s="117">
        <f>IF(U439="sníž. přenesená",N439,0)</f>
        <v>0</v>
      </c>
      <c r="BI439" s="117">
        <f>IF(U439="nulová",N439,0)</f>
        <v>0</v>
      </c>
      <c r="BJ439" s="22" t="s">
        <v>35</v>
      </c>
      <c r="BK439" s="117">
        <f>ROUND(L439*K439,2)</f>
        <v>0</v>
      </c>
      <c r="BL439" s="22" t="s">
        <v>184</v>
      </c>
      <c r="BM439" s="22" t="s">
        <v>523</v>
      </c>
    </row>
    <row r="440" spans="2:65" s="11" customFormat="1" ht="16.5" customHeight="1">
      <c r="B440" s="176"/>
      <c r="C440" s="177"/>
      <c r="D440" s="177"/>
      <c r="E440" s="178" t="s">
        <v>5</v>
      </c>
      <c r="F440" s="303" t="s">
        <v>185</v>
      </c>
      <c r="G440" s="304"/>
      <c r="H440" s="304"/>
      <c r="I440" s="304"/>
      <c r="J440" s="177"/>
      <c r="K440" s="178" t="s">
        <v>5</v>
      </c>
      <c r="L440" s="177"/>
      <c r="M440" s="177"/>
      <c r="N440" s="177"/>
      <c r="O440" s="177"/>
      <c r="P440" s="177"/>
      <c r="Q440" s="177"/>
      <c r="R440" s="179"/>
      <c r="T440" s="180"/>
      <c r="U440" s="177"/>
      <c r="V440" s="177"/>
      <c r="W440" s="177"/>
      <c r="X440" s="177"/>
      <c r="Y440" s="177"/>
      <c r="Z440" s="177"/>
      <c r="AA440" s="181"/>
      <c r="AT440" s="182" t="s">
        <v>186</v>
      </c>
      <c r="AU440" s="182" t="s">
        <v>89</v>
      </c>
      <c r="AV440" s="11" t="s">
        <v>35</v>
      </c>
      <c r="AW440" s="11" t="s">
        <v>187</v>
      </c>
      <c r="AX440" s="11" t="s">
        <v>78</v>
      </c>
      <c r="AY440" s="182" t="s">
        <v>179</v>
      </c>
    </row>
    <row r="441" spans="2:65" s="12" customFormat="1" ht="16.5" customHeight="1">
      <c r="B441" s="183"/>
      <c r="C441" s="184"/>
      <c r="D441" s="184"/>
      <c r="E441" s="185" t="s">
        <v>5</v>
      </c>
      <c r="F441" s="277" t="s">
        <v>524</v>
      </c>
      <c r="G441" s="278"/>
      <c r="H441" s="278"/>
      <c r="I441" s="278"/>
      <c r="J441" s="184"/>
      <c r="K441" s="186">
        <v>10</v>
      </c>
      <c r="L441" s="184"/>
      <c r="M441" s="184"/>
      <c r="N441" s="184"/>
      <c r="O441" s="184"/>
      <c r="P441" s="184"/>
      <c r="Q441" s="184"/>
      <c r="R441" s="187"/>
      <c r="T441" s="188"/>
      <c r="U441" s="184"/>
      <c r="V441" s="184"/>
      <c r="W441" s="184"/>
      <c r="X441" s="184"/>
      <c r="Y441" s="184"/>
      <c r="Z441" s="184"/>
      <c r="AA441" s="189"/>
      <c r="AT441" s="190" t="s">
        <v>186</v>
      </c>
      <c r="AU441" s="190" t="s">
        <v>89</v>
      </c>
      <c r="AV441" s="12" t="s">
        <v>89</v>
      </c>
      <c r="AW441" s="12" t="s">
        <v>187</v>
      </c>
      <c r="AX441" s="12" t="s">
        <v>78</v>
      </c>
      <c r="AY441" s="190" t="s">
        <v>179</v>
      </c>
    </row>
    <row r="442" spans="2:65" s="13" customFormat="1" ht="16.5" customHeight="1">
      <c r="B442" s="191"/>
      <c r="C442" s="192"/>
      <c r="D442" s="192"/>
      <c r="E442" s="193" t="s">
        <v>5</v>
      </c>
      <c r="F442" s="261" t="s">
        <v>188</v>
      </c>
      <c r="G442" s="262"/>
      <c r="H442" s="262"/>
      <c r="I442" s="262"/>
      <c r="J442" s="192"/>
      <c r="K442" s="194">
        <v>10</v>
      </c>
      <c r="L442" s="192"/>
      <c r="M442" s="192"/>
      <c r="N442" s="192"/>
      <c r="O442" s="192"/>
      <c r="P442" s="192"/>
      <c r="Q442" s="192"/>
      <c r="R442" s="195"/>
      <c r="T442" s="196"/>
      <c r="U442" s="192"/>
      <c r="V442" s="192"/>
      <c r="W442" s="192"/>
      <c r="X442" s="192"/>
      <c r="Y442" s="192"/>
      <c r="Z442" s="192"/>
      <c r="AA442" s="197"/>
      <c r="AT442" s="198" t="s">
        <v>186</v>
      </c>
      <c r="AU442" s="198" t="s">
        <v>89</v>
      </c>
      <c r="AV442" s="13" t="s">
        <v>184</v>
      </c>
      <c r="AW442" s="13" t="s">
        <v>187</v>
      </c>
      <c r="AX442" s="13" t="s">
        <v>35</v>
      </c>
      <c r="AY442" s="198" t="s">
        <v>179</v>
      </c>
    </row>
    <row r="443" spans="2:65" s="10" customFormat="1" ht="29.85" customHeight="1">
      <c r="B443" s="158"/>
      <c r="C443" s="159"/>
      <c r="D443" s="168" t="s">
        <v>141</v>
      </c>
      <c r="E443" s="168"/>
      <c r="F443" s="168"/>
      <c r="G443" s="168"/>
      <c r="H443" s="168"/>
      <c r="I443" s="168"/>
      <c r="J443" s="168"/>
      <c r="K443" s="168"/>
      <c r="L443" s="168"/>
      <c r="M443" s="168"/>
      <c r="N443" s="269">
        <f>BK443</f>
        <v>0</v>
      </c>
      <c r="O443" s="270"/>
      <c r="P443" s="270"/>
      <c r="Q443" s="270"/>
      <c r="R443" s="161"/>
      <c r="T443" s="162"/>
      <c r="U443" s="159"/>
      <c r="V443" s="159"/>
      <c r="W443" s="163">
        <f>SUM(W444:W460)</f>
        <v>0</v>
      </c>
      <c r="X443" s="159"/>
      <c r="Y443" s="163">
        <f>SUM(Y444:Y460)</f>
        <v>0</v>
      </c>
      <c r="Z443" s="159"/>
      <c r="AA443" s="164">
        <f>SUM(AA444:AA460)</f>
        <v>0</v>
      </c>
      <c r="AR443" s="165" t="s">
        <v>35</v>
      </c>
      <c r="AT443" s="166" t="s">
        <v>77</v>
      </c>
      <c r="AU443" s="166" t="s">
        <v>35</v>
      </c>
      <c r="AY443" s="165" t="s">
        <v>179</v>
      </c>
      <c r="BK443" s="167">
        <f>SUM(BK444:BK460)</f>
        <v>0</v>
      </c>
    </row>
    <row r="444" spans="2:65" s="1" customFormat="1" ht="25.5" customHeight="1">
      <c r="B444" s="140"/>
      <c r="C444" s="169" t="s">
        <v>525</v>
      </c>
      <c r="D444" s="169" t="s">
        <v>180</v>
      </c>
      <c r="E444" s="170" t="s">
        <v>526</v>
      </c>
      <c r="F444" s="264" t="s">
        <v>527</v>
      </c>
      <c r="G444" s="264"/>
      <c r="H444" s="264"/>
      <c r="I444" s="264"/>
      <c r="J444" s="171" t="s">
        <v>296</v>
      </c>
      <c r="K444" s="172">
        <v>59.77</v>
      </c>
      <c r="L444" s="265">
        <v>0</v>
      </c>
      <c r="M444" s="265"/>
      <c r="N444" s="266">
        <f>ROUND(L444*K444,2)</f>
        <v>0</v>
      </c>
      <c r="O444" s="266"/>
      <c r="P444" s="266"/>
      <c r="Q444" s="266"/>
      <c r="R444" s="143"/>
      <c r="T444" s="173" t="s">
        <v>5</v>
      </c>
      <c r="U444" s="47" t="s">
        <v>43</v>
      </c>
      <c r="V444" s="39"/>
      <c r="W444" s="174">
        <f>V444*K444</f>
        <v>0</v>
      </c>
      <c r="X444" s="174">
        <v>0</v>
      </c>
      <c r="Y444" s="174">
        <f>X444*K444</f>
        <v>0</v>
      </c>
      <c r="Z444" s="174">
        <v>0</v>
      </c>
      <c r="AA444" s="175">
        <f>Z444*K444</f>
        <v>0</v>
      </c>
      <c r="AR444" s="22" t="s">
        <v>184</v>
      </c>
      <c r="AT444" s="22" t="s">
        <v>180</v>
      </c>
      <c r="AU444" s="22" t="s">
        <v>89</v>
      </c>
      <c r="AY444" s="22" t="s">
        <v>179</v>
      </c>
      <c r="BE444" s="117">
        <f>IF(U444="základní",N444,0)</f>
        <v>0</v>
      </c>
      <c r="BF444" s="117">
        <f>IF(U444="snížená",N444,0)</f>
        <v>0</v>
      </c>
      <c r="BG444" s="117">
        <f>IF(U444="zákl. přenesená",N444,0)</f>
        <v>0</v>
      </c>
      <c r="BH444" s="117">
        <f>IF(U444="sníž. přenesená",N444,0)</f>
        <v>0</v>
      </c>
      <c r="BI444" s="117">
        <f>IF(U444="nulová",N444,0)</f>
        <v>0</v>
      </c>
      <c r="BJ444" s="22" t="s">
        <v>35</v>
      </c>
      <c r="BK444" s="117">
        <f>ROUND(L444*K444,2)</f>
        <v>0</v>
      </c>
      <c r="BL444" s="22" t="s">
        <v>184</v>
      </c>
      <c r="BM444" s="22" t="s">
        <v>528</v>
      </c>
    </row>
    <row r="445" spans="2:65" s="11" customFormat="1" ht="25.5" customHeight="1">
      <c r="B445" s="176"/>
      <c r="C445" s="177"/>
      <c r="D445" s="177"/>
      <c r="E445" s="178" t="s">
        <v>5</v>
      </c>
      <c r="F445" s="303" t="s">
        <v>465</v>
      </c>
      <c r="G445" s="304"/>
      <c r="H445" s="304"/>
      <c r="I445" s="304"/>
      <c r="J445" s="177"/>
      <c r="K445" s="178" t="s">
        <v>5</v>
      </c>
      <c r="L445" s="177"/>
      <c r="M445" s="177"/>
      <c r="N445" s="177"/>
      <c r="O445" s="177"/>
      <c r="P445" s="177"/>
      <c r="Q445" s="177"/>
      <c r="R445" s="179"/>
      <c r="T445" s="180"/>
      <c r="U445" s="177"/>
      <c r="V445" s="177"/>
      <c r="W445" s="177"/>
      <c r="X445" s="177"/>
      <c r="Y445" s="177"/>
      <c r="Z445" s="177"/>
      <c r="AA445" s="181"/>
      <c r="AT445" s="182" t="s">
        <v>186</v>
      </c>
      <c r="AU445" s="182" t="s">
        <v>89</v>
      </c>
      <c r="AV445" s="11" t="s">
        <v>35</v>
      </c>
      <c r="AW445" s="11" t="s">
        <v>187</v>
      </c>
      <c r="AX445" s="11" t="s">
        <v>78</v>
      </c>
      <c r="AY445" s="182" t="s">
        <v>179</v>
      </c>
    </row>
    <row r="446" spans="2:65" s="12" customFormat="1" ht="16.5" customHeight="1">
      <c r="B446" s="183"/>
      <c r="C446" s="184"/>
      <c r="D446" s="184"/>
      <c r="E446" s="185" t="s">
        <v>5</v>
      </c>
      <c r="F446" s="277" t="s">
        <v>529</v>
      </c>
      <c r="G446" s="278"/>
      <c r="H446" s="278"/>
      <c r="I446" s="278"/>
      <c r="J446" s="184"/>
      <c r="K446" s="186">
        <v>2.145</v>
      </c>
      <c r="L446" s="184"/>
      <c r="M446" s="184"/>
      <c r="N446" s="184"/>
      <c r="O446" s="184"/>
      <c r="P446" s="184"/>
      <c r="Q446" s="184"/>
      <c r="R446" s="187"/>
      <c r="T446" s="188"/>
      <c r="U446" s="184"/>
      <c r="V446" s="184"/>
      <c r="W446" s="184"/>
      <c r="X446" s="184"/>
      <c r="Y446" s="184"/>
      <c r="Z446" s="184"/>
      <c r="AA446" s="189"/>
      <c r="AT446" s="190" t="s">
        <v>186</v>
      </c>
      <c r="AU446" s="190" t="s">
        <v>89</v>
      </c>
      <c r="AV446" s="12" t="s">
        <v>89</v>
      </c>
      <c r="AW446" s="12" t="s">
        <v>187</v>
      </c>
      <c r="AX446" s="12" t="s">
        <v>78</v>
      </c>
      <c r="AY446" s="190" t="s">
        <v>179</v>
      </c>
    </row>
    <row r="447" spans="2:65" s="12" customFormat="1" ht="16.5" customHeight="1">
      <c r="B447" s="183"/>
      <c r="C447" s="184"/>
      <c r="D447" s="184"/>
      <c r="E447" s="185" t="s">
        <v>5</v>
      </c>
      <c r="F447" s="277" t="s">
        <v>530</v>
      </c>
      <c r="G447" s="278"/>
      <c r="H447" s="278"/>
      <c r="I447" s="278"/>
      <c r="J447" s="184"/>
      <c r="K447" s="186">
        <v>8.9049999999999994</v>
      </c>
      <c r="L447" s="184"/>
      <c r="M447" s="184"/>
      <c r="N447" s="184"/>
      <c r="O447" s="184"/>
      <c r="P447" s="184"/>
      <c r="Q447" s="184"/>
      <c r="R447" s="187"/>
      <c r="T447" s="188"/>
      <c r="U447" s="184"/>
      <c r="V447" s="184"/>
      <c r="W447" s="184"/>
      <c r="X447" s="184"/>
      <c r="Y447" s="184"/>
      <c r="Z447" s="184"/>
      <c r="AA447" s="189"/>
      <c r="AT447" s="190" t="s">
        <v>186</v>
      </c>
      <c r="AU447" s="190" t="s">
        <v>89</v>
      </c>
      <c r="AV447" s="12" t="s">
        <v>89</v>
      </c>
      <c r="AW447" s="12" t="s">
        <v>187</v>
      </c>
      <c r="AX447" s="12" t="s">
        <v>78</v>
      </c>
      <c r="AY447" s="190" t="s">
        <v>179</v>
      </c>
    </row>
    <row r="448" spans="2:65" s="12" customFormat="1" ht="16.5" customHeight="1">
      <c r="B448" s="183"/>
      <c r="C448" s="184"/>
      <c r="D448" s="184"/>
      <c r="E448" s="185" t="s">
        <v>5</v>
      </c>
      <c r="F448" s="277" t="s">
        <v>317</v>
      </c>
      <c r="G448" s="278"/>
      <c r="H448" s="278"/>
      <c r="I448" s="278"/>
      <c r="J448" s="184"/>
      <c r="K448" s="186">
        <v>0.32</v>
      </c>
      <c r="L448" s="184"/>
      <c r="M448" s="184"/>
      <c r="N448" s="184"/>
      <c r="O448" s="184"/>
      <c r="P448" s="184"/>
      <c r="Q448" s="184"/>
      <c r="R448" s="187"/>
      <c r="T448" s="188"/>
      <c r="U448" s="184"/>
      <c r="V448" s="184"/>
      <c r="W448" s="184"/>
      <c r="X448" s="184"/>
      <c r="Y448" s="184"/>
      <c r="Z448" s="184"/>
      <c r="AA448" s="189"/>
      <c r="AT448" s="190" t="s">
        <v>186</v>
      </c>
      <c r="AU448" s="190" t="s">
        <v>89</v>
      </c>
      <c r="AV448" s="12" t="s">
        <v>89</v>
      </c>
      <c r="AW448" s="12" t="s">
        <v>187</v>
      </c>
      <c r="AX448" s="12" t="s">
        <v>78</v>
      </c>
      <c r="AY448" s="190" t="s">
        <v>179</v>
      </c>
    </row>
    <row r="449" spans="2:65" s="12" customFormat="1" ht="16.5" customHeight="1">
      <c r="B449" s="183"/>
      <c r="C449" s="184"/>
      <c r="D449" s="184"/>
      <c r="E449" s="185" t="s">
        <v>5</v>
      </c>
      <c r="F449" s="277" t="s">
        <v>318</v>
      </c>
      <c r="G449" s="278"/>
      <c r="H449" s="278"/>
      <c r="I449" s="278"/>
      <c r="J449" s="184"/>
      <c r="K449" s="186">
        <v>9.1</v>
      </c>
      <c r="L449" s="184"/>
      <c r="M449" s="184"/>
      <c r="N449" s="184"/>
      <c r="O449" s="184"/>
      <c r="P449" s="184"/>
      <c r="Q449" s="184"/>
      <c r="R449" s="187"/>
      <c r="T449" s="188"/>
      <c r="U449" s="184"/>
      <c r="V449" s="184"/>
      <c r="W449" s="184"/>
      <c r="X449" s="184"/>
      <c r="Y449" s="184"/>
      <c r="Z449" s="184"/>
      <c r="AA449" s="189"/>
      <c r="AT449" s="190" t="s">
        <v>186</v>
      </c>
      <c r="AU449" s="190" t="s">
        <v>89</v>
      </c>
      <c r="AV449" s="12" t="s">
        <v>89</v>
      </c>
      <c r="AW449" s="12" t="s">
        <v>187</v>
      </c>
      <c r="AX449" s="12" t="s">
        <v>78</v>
      </c>
      <c r="AY449" s="190" t="s">
        <v>179</v>
      </c>
    </row>
    <row r="450" spans="2:65" s="12" customFormat="1" ht="16.5" customHeight="1">
      <c r="B450" s="183"/>
      <c r="C450" s="184"/>
      <c r="D450" s="184"/>
      <c r="E450" s="185" t="s">
        <v>5</v>
      </c>
      <c r="F450" s="277" t="s">
        <v>531</v>
      </c>
      <c r="G450" s="278"/>
      <c r="H450" s="278"/>
      <c r="I450" s="278"/>
      <c r="J450" s="184"/>
      <c r="K450" s="186">
        <v>0.64</v>
      </c>
      <c r="L450" s="184"/>
      <c r="M450" s="184"/>
      <c r="N450" s="184"/>
      <c r="O450" s="184"/>
      <c r="P450" s="184"/>
      <c r="Q450" s="184"/>
      <c r="R450" s="187"/>
      <c r="T450" s="188"/>
      <c r="U450" s="184"/>
      <c r="V450" s="184"/>
      <c r="W450" s="184"/>
      <c r="X450" s="184"/>
      <c r="Y450" s="184"/>
      <c r="Z450" s="184"/>
      <c r="AA450" s="189"/>
      <c r="AT450" s="190" t="s">
        <v>186</v>
      </c>
      <c r="AU450" s="190" t="s">
        <v>89</v>
      </c>
      <c r="AV450" s="12" t="s">
        <v>89</v>
      </c>
      <c r="AW450" s="12" t="s">
        <v>187</v>
      </c>
      <c r="AX450" s="12" t="s">
        <v>78</v>
      </c>
      <c r="AY450" s="190" t="s">
        <v>179</v>
      </c>
    </row>
    <row r="451" spans="2:65" s="12" customFormat="1" ht="16.5" customHeight="1">
      <c r="B451" s="183"/>
      <c r="C451" s="184"/>
      <c r="D451" s="184"/>
      <c r="E451" s="185" t="s">
        <v>5</v>
      </c>
      <c r="F451" s="277" t="s">
        <v>320</v>
      </c>
      <c r="G451" s="278"/>
      <c r="H451" s="278"/>
      <c r="I451" s="278"/>
      <c r="J451" s="184"/>
      <c r="K451" s="186">
        <v>5.59</v>
      </c>
      <c r="L451" s="184"/>
      <c r="M451" s="184"/>
      <c r="N451" s="184"/>
      <c r="O451" s="184"/>
      <c r="P451" s="184"/>
      <c r="Q451" s="184"/>
      <c r="R451" s="187"/>
      <c r="T451" s="188"/>
      <c r="U451" s="184"/>
      <c r="V451" s="184"/>
      <c r="W451" s="184"/>
      <c r="X451" s="184"/>
      <c r="Y451" s="184"/>
      <c r="Z451" s="184"/>
      <c r="AA451" s="189"/>
      <c r="AT451" s="190" t="s">
        <v>186</v>
      </c>
      <c r="AU451" s="190" t="s">
        <v>89</v>
      </c>
      <c r="AV451" s="12" t="s">
        <v>89</v>
      </c>
      <c r="AW451" s="12" t="s">
        <v>187</v>
      </c>
      <c r="AX451" s="12" t="s">
        <v>78</v>
      </c>
      <c r="AY451" s="190" t="s">
        <v>179</v>
      </c>
    </row>
    <row r="452" spans="2:65" s="12" customFormat="1" ht="16.5" customHeight="1">
      <c r="B452" s="183"/>
      <c r="C452" s="184"/>
      <c r="D452" s="184"/>
      <c r="E452" s="185" t="s">
        <v>5</v>
      </c>
      <c r="F452" s="277" t="s">
        <v>321</v>
      </c>
      <c r="G452" s="278"/>
      <c r="H452" s="278"/>
      <c r="I452" s="278"/>
      <c r="J452" s="184"/>
      <c r="K452" s="186">
        <v>11.83</v>
      </c>
      <c r="L452" s="184"/>
      <c r="M452" s="184"/>
      <c r="N452" s="184"/>
      <c r="O452" s="184"/>
      <c r="P452" s="184"/>
      <c r="Q452" s="184"/>
      <c r="R452" s="187"/>
      <c r="T452" s="188"/>
      <c r="U452" s="184"/>
      <c r="V452" s="184"/>
      <c r="W452" s="184"/>
      <c r="X452" s="184"/>
      <c r="Y452" s="184"/>
      <c r="Z452" s="184"/>
      <c r="AA452" s="189"/>
      <c r="AT452" s="190" t="s">
        <v>186</v>
      </c>
      <c r="AU452" s="190" t="s">
        <v>89</v>
      </c>
      <c r="AV452" s="12" t="s">
        <v>89</v>
      </c>
      <c r="AW452" s="12" t="s">
        <v>187</v>
      </c>
      <c r="AX452" s="12" t="s">
        <v>78</v>
      </c>
      <c r="AY452" s="190" t="s">
        <v>179</v>
      </c>
    </row>
    <row r="453" spans="2:65" s="12" customFormat="1" ht="16.5" customHeight="1">
      <c r="B453" s="183"/>
      <c r="C453" s="184"/>
      <c r="D453" s="184"/>
      <c r="E453" s="185" t="s">
        <v>5</v>
      </c>
      <c r="F453" s="277" t="s">
        <v>322</v>
      </c>
      <c r="G453" s="278"/>
      <c r="H453" s="278"/>
      <c r="I453" s="278"/>
      <c r="J453" s="184"/>
      <c r="K453" s="186">
        <v>0.44</v>
      </c>
      <c r="L453" s="184"/>
      <c r="M453" s="184"/>
      <c r="N453" s="184"/>
      <c r="O453" s="184"/>
      <c r="P453" s="184"/>
      <c r="Q453" s="184"/>
      <c r="R453" s="187"/>
      <c r="T453" s="188"/>
      <c r="U453" s="184"/>
      <c r="V453" s="184"/>
      <c r="W453" s="184"/>
      <c r="X453" s="184"/>
      <c r="Y453" s="184"/>
      <c r="Z453" s="184"/>
      <c r="AA453" s="189"/>
      <c r="AT453" s="190" t="s">
        <v>186</v>
      </c>
      <c r="AU453" s="190" t="s">
        <v>89</v>
      </c>
      <c r="AV453" s="12" t="s">
        <v>89</v>
      </c>
      <c r="AW453" s="12" t="s">
        <v>187</v>
      </c>
      <c r="AX453" s="12" t="s">
        <v>78</v>
      </c>
      <c r="AY453" s="190" t="s">
        <v>179</v>
      </c>
    </row>
    <row r="454" spans="2:65" s="12" customFormat="1" ht="16.5" customHeight="1">
      <c r="B454" s="183"/>
      <c r="C454" s="184"/>
      <c r="D454" s="184"/>
      <c r="E454" s="185" t="s">
        <v>5</v>
      </c>
      <c r="F454" s="277" t="s">
        <v>323</v>
      </c>
      <c r="G454" s="278"/>
      <c r="H454" s="278"/>
      <c r="I454" s="278"/>
      <c r="J454" s="184"/>
      <c r="K454" s="186">
        <v>1</v>
      </c>
      <c r="L454" s="184"/>
      <c r="M454" s="184"/>
      <c r="N454" s="184"/>
      <c r="O454" s="184"/>
      <c r="P454" s="184"/>
      <c r="Q454" s="184"/>
      <c r="R454" s="187"/>
      <c r="T454" s="188"/>
      <c r="U454" s="184"/>
      <c r="V454" s="184"/>
      <c r="W454" s="184"/>
      <c r="X454" s="184"/>
      <c r="Y454" s="184"/>
      <c r="Z454" s="184"/>
      <c r="AA454" s="189"/>
      <c r="AT454" s="190" t="s">
        <v>186</v>
      </c>
      <c r="AU454" s="190" t="s">
        <v>89</v>
      </c>
      <c r="AV454" s="12" t="s">
        <v>89</v>
      </c>
      <c r="AW454" s="12" t="s">
        <v>187</v>
      </c>
      <c r="AX454" s="12" t="s">
        <v>78</v>
      </c>
      <c r="AY454" s="190" t="s">
        <v>179</v>
      </c>
    </row>
    <row r="455" spans="2:65" s="12" customFormat="1" ht="16.5" customHeight="1">
      <c r="B455" s="183"/>
      <c r="C455" s="184"/>
      <c r="D455" s="184"/>
      <c r="E455" s="185" t="s">
        <v>5</v>
      </c>
      <c r="F455" s="277" t="s">
        <v>324</v>
      </c>
      <c r="G455" s="278"/>
      <c r="H455" s="278"/>
      <c r="I455" s="278"/>
      <c r="J455" s="184"/>
      <c r="K455" s="186">
        <v>5.84</v>
      </c>
      <c r="L455" s="184"/>
      <c r="M455" s="184"/>
      <c r="N455" s="184"/>
      <c r="O455" s="184"/>
      <c r="P455" s="184"/>
      <c r="Q455" s="184"/>
      <c r="R455" s="187"/>
      <c r="T455" s="188"/>
      <c r="U455" s="184"/>
      <c r="V455" s="184"/>
      <c r="W455" s="184"/>
      <c r="X455" s="184"/>
      <c r="Y455" s="184"/>
      <c r="Z455" s="184"/>
      <c r="AA455" s="189"/>
      <c r="AT455" s="190" t="s">
        <v>186</v>
      </c>
      <c r="AU455" s="190" t="s">
        <v>89</v>
      </c>
      <c r="AV455" s="12" t="s">
        <v>89</v>
      </c>
      <c r="AW455" s="12" t="s">
        <v>187</v>
      </c>
      <c r="AX455" s="12" t="s">
        <v>78</v>
      </c>
      <c r="AY455" s="190" t="s">
        <v>179</v>
      </c>
    </row>
    <row r="456" spans="2:65" s="12" customFormat="1" ht="16.5" customHeight="1">
      <c r="B456" s="183"/>
      <c r="C456" s="184"/>
      <c r="D456" s="184"/>
      <c r="E456" s="185" t="s">
        <v>5</v>
      </c>
      <c r="F456" s="277" t="s">
        <v>325</v>
      </c>
      <c r="G456" s="278"/>
      <c r="H456" s="278"/>
      <c r="I456" s="278"/>
      <c r="J456" s="184"/>
      <c r="K456" s="186">
        <v>2.88</v>
      </c>
      <c r="L456" s="184"/>
      <c r="M456" s="184"/>
      <c r="N456" s="184"/>
      <c r="O456" s="184"/>
      <c r="P456" s="184"/>
      <c r="Q456" s="184"/>
      <c r="R456" s="187"/>
      <c r="T456" s="188"/>
      <c r="U456" s="184"/>
      <c r="V456" s="184"/>
      <c r="W456" s="184"/>
      <c r="X456" s="184"/>
      <c r="Y456" s="184"/>
      <c r="Z456" s="184"/>
      <c r="AA456" s="189"/>
      <c r="AT456" s="190" t="s">
        <v>186</v>
      </c>
      <c r="AU456" s="190" t="s">
        <v>89</v>
      </c>
      <c r="AV456" s="12" t="s">
        <v>89</v>
      </c>
      <c r="AW456" s="12" t="s">
        <v>187</v>
      </c>
      <c r="AX456" s="12" t="s">
        <v>78</v>
      </c>
      <c r="AY456" s="190" t="s">
        <v>179</v>
      </c>
    </row>
    <row r="457" spans="2:65" s="12" customFormat="1" ht="16.5" customHeight="1">
      <c r="B457" s="183"/>
      <c r="C457" s="184"/>
      <c r="D457" s="184"/>
      <c r="E457" s="185" t="s">
        <v>5</v>
      </c>
      <c r="F457" s="277" t="s">
        <v>326</v>
      </c>
      <c r="G457" s="278"/>
      <c r="H457" s="278"/>
      <c r="I457" s="278"/>
      <c r="J457" s="184"/>
      <c r="K457" s="186">
        <v>0.56000000000000005</v>
      </c>
      <c r="L457" s="184"/>
      <c r="M457" s="184"/>
      <c r="N457" s="184"/>
      <c r="O457" s="184"/>
      <c r="P457" s="184"/>
      <c r="Q457" s="184"/>
      <c r="R457" s="187"/>
      <c r="T457" s="188"/>
      <c r="U457" s="184"/>
      <c r="V457" s="184"/>
      <c r="W457" s="184"/>
      <c r="X457" s="184"/>
      <c r="Y457" s="184"/>
      <c r="Z457" s="184"/>
      <c r="AA457" s="189"/>
      <c r="AT457" s="190" t="s">
        <v>186</v>
      </c>
      <c r="AU457" s="190" t="s">
        <v>89</v>
      </c>
      <c r="AV457" s="12" t="s">
        <v>89</v>
      </c>
      <c r="AW457" s="12" t="s">
        <v>187</v>
      </c>
      <c r="AX457" s="12" t="s">
        <v>78</v>
      </c>
      <c r="AY457" s="190" t="s">
        <v>179</v>
      </c>
    </row>
    <row r="458" spans="2:65" s="12" customFormat="1" ht="16.5" customHeight="1">
      <c r="B458" s="183"/>
      <c r="C458" s="184"/>
      <c r="D458" s="184"/>
      <c r="E458" s="185" t="s">
        <v>5</v>
      </c>
      <c r="F458" s="277" t="s">
        <v>327</v>
      </c>
      <c r="G458" s="278"/>
      <c r="H458" s="278"/>
      <c r="I458" s="278"/>
      <c r="J458" s="184"/>
      <c r="K458" s="186">
        <v>5.56</v>
      </c>
      <c r="L458" s="184"/>
      <c r="M458" s="184"/>
      <c r="N458" s="184"/>
      <c r="O458" s="184"/>
      <c r="P458" s="184"/>
      <c r="Q458" s="184"/>
      <c r="R458" s="187"/>
      <c r="T458" s="188"/>
      <c r="U458" s="184"/>
      <c r="V458" s="184"/>
      <c r="W458" s="184"/>
      <c r="X458" s="184"/>
      <c r="Y458" s="184"/>
      <c r="Z458" s="184"/>
      <c r="AA458" s="189"/>
      <c r="AT458" s="190" t="s">
        <v>186</v>
      </c>
      <c r="AU458" s="190" t="s">
        <v>89</v>
      </c>
      <c r="AV458" s="12" t="s">
        <v>89</v>
      </c>
      <c r="AW458" s="12" t="s">
        <v>187</v>
      </c>
      <c r="AX458" s="12" t="s">
        <v>78</v>
      </c>
      <c r="AY458" s="190" t="s">
        <v>179</v>
      </c>
    </row>
    <row r="459" spans="2:65" s="12" customFormat="1" ht="16.5" customHeight="1">
      <c r="B459" s="183"/>
      <c r="C459" s="184"/>
      <c r="D459" s="184"/>
      <c r="E459" s="185" t="s">
        <v>5</v>
      </c>
      <c r="F459" s="277" t="s">
        <v>328</v>
      </c>
      <c r="G459" s="278"/>
      <c r="H459" s="278"/>
      <c r="I459" s="278"/>
      <c r="J459" s="184"/>
      <c r="K459" s="186">
        <v>4.96</v>
      </c>
      <c r="L459" s="184"/>
      <c r="M459" s="184"/>
      <c r="N459" s="184"/>
      <c r="O459" s="184"/>
      <c r="P459" s="184"/>
      <c r="Q459" s="184"/>
      <c r="R459" s="187"/>
      <c r="T459" s="188"/>
      <c r="U459" s="184"/>
      <c r="V459" s="184"/>
      <c r="W459" s="184"/>
      <c r="X459" s="184"/>
      <c r="Y459" s="184"/>
      <c r="Z459" s="184"/>
      <c r="AA459" s="189"/>
      <c r="AT459" s="190" t="s">
        <v>186</v>
      </c>
      <c r="AU459" s="190" t="s">
        <v>89</v>
      </c>
      <c r="AV459" s="12" t="s">
        <v>89</v>
      </c>
      <c r="AW459" s="12" t="s">
        <v>187</v>
      </c>
      <c r="AX459" s="12" t="s">
        <v>78</v>
      </c>
      <c r="AY459" s="190" t="s">
        <v>179</v>
      </c>
    </row>
    <row r="460" spans="2:65" s="13" customFormat="1" ht="16.5" customHeight="1">
      <c r="B460" s="191"/>
      <c r="C460" s="192"/>
      <c r="D460" s="192"/>
      <c r="E460" s="193" t="s">
        <v>5</v>
      </c>
      <c r="F460" s="261" t="s">
        <v>188</v>
      </c>
      <c r="G460" s="262"/>
      <c r="H460" s="262"/>
      <c r="I460" s="262"/>
      <c r="J460" s="192"/>
      <c r="K460" s="194">
        <v>59.77</v>
      </c>
      <c r="L460" s="192"/>
      <c r="M460" s="192"/>
      <c r="N460" s="192"/>
      <c r="O460" s="192"/>
      <c r="P460" s="192"/>
      <c r="Q460" s="192"/>
      <c r="R460" s="195"/>
      <c r="T460" s="196"/>
      <c r="U460" s="192"/>
      <c r="V460" s="192"/>
      <c r="W460" s="192"/>
      <c r="X460" s="192"/>
      <c r="Y460" s="192"/>
      <c r="Z460" s="192"/>
      <c r="AA460" s="197"/>
      <c r="AT460" s="198" t="s">
        <v>186</v>
      </c>
      <c r="AU460" s="198" t="s">
        <v>89</v>
      </c>
      <c r="AV460" s="13" t="s">
        <v>184</v>
      </c>
      <c r="AW460" s="13" t="s">
        <v>187</v>
      </c>
      <c r="AX460" s="13" t="s">
        <v>35</v>
      </c>
      <c r="AY460" s="198" t="s">
        <v>179</v>
      </c>
    </row>
    <row r="461" spans="2:65" s="10" customFormat="1" ht="29.85" customHeight="1">
      <c r="B461" s="158"/>
      <c r="C461" s="159"/>
      <c r="D461" s="168" t="s">
        <v>142</v>
      </c>
      <c r="E461" s="168"/>
      <c r="F461" s="168"/>
      <c r="G461" s="168"/>
      <c r="H461" s="168"/>
      <c r="I461" s="168"/>
      <c r="J461" s="168"/>
      <c r="K461" s="168"/>
      <c r="L461" s="168"/>
      <c r="M461" s="168"/>
      <c r="N461" s="269">
        <f>BK461</f>
        <v>0</v>
      </c>
      <c r="O461" s="270"/>
      <c r="P461" s="270"/>
      <c r="Q461" s="270"/>
      <c r="R461" s="161"/>
      <c r="T461" s="162"/>
      <c r="U461" s="159"/>
      <c r="V461" s="159"/>
      <c r="W461" s="163">
        <f>SUM(W462:W530)</f>
        <v>0</v>
      </c>
      <c r="X461" s="159"/>
      <c r="Y461" s="163">
        <f>SUM(Y462:Y530)</f>
        <v>0</v>
      </c>
      <c r="Z461" s="159"/>
      <c r="AA461" s="164">
        <f>SUM(AA462:AA530)</f>
        <v>0</v>
      </c>
      <c r="AR461" s="165" t="s">
        <v>35</v>
      </c>
      <c r="AT461" s="166" t="s">
        <v>77</v>
      </c>
      <c r="AU461" s="166" t="s">
        <v>35</v>
      </c>
      <c r="AY461" s="165" t="s">
        <v>179</v>
      </c>
      <c r="BK461" s="167">
        <f>SUM(BK462:BK530)</f>
        <v>0</v>
      </c>
    </row>
    <row r="462" spans="2:65" s="1" customFormat="1" ht="25.5" customHeight="1">
      <c r="B462" s="140"/>
      <c r="C462" s="169" t="s">
        <v>394</v>
      </c>
      <c r="D462" s="169" t="s">
        <v>180</v>
      </c>
      <c r="E462" s="170" t="s">
        <v>532</v>
      </c>
      <c r="F462" s="264" t="s">
        <v>533</v>
      </c>
      <c r="G462" s="264"/>
      <c r="H462" s="264"/>
      <c r="I462" s="264"/>
      <c r="J462" s="171" t="s">
        <v>191</v>
      </c>
      <c r="K462" s="172">
        <v>201.9</v>
      </c>
      <c r="L462" s="265">
        <v>0</v>
      </c>
      <c r="M462" s="265"/>
      <c r="N462" s="266">
        <f>ROUND(L462*K462,2)</f>
        <v>0</v>
      </c>
      <c r="O462" s="266"/>
      <c r="P462" s="266"/>
      <c r="Q462" s="266"/>
      <c r="R462" s="143"/>
      <c r="T462" s="173" t="s">
        <v>5</v>
      </c>
      <c r="U462" s="47" t="s">
        <v>43</v>
      </c>
      <c r="V462" s="39"/>
      <c r="W462" s="174">
        <f>V462*K462</f>
        <v>0</v>
      </c>
      <c r="X462" s="174">
        <v>0</v>
      </c>
      <c r="Y462" s="174">
        <f>X462*K462</f>
        <v>0</v>
      </c>
      <c r="Z462" s="174">
        <v>0</v>
      </c>
      <c r="AA462" s="175">
        <f>Z462*K462</f>
        <v>0</v>
      </c>
      <c r="AR462" s="22" t="s">
        <v>184</v>
      </c>
      <c r="AT462" s="22" t="s">
        <v>180</v>
      </c>
      <c r="AU462" s="22" t="s">
        <v>89</v>
      </c>
      <c r="AY462" s="22" t="s">
        <v>179</v>
      </c>
      <c r="BE462" s="117">
        <f>IF(U462="základní",N462,0)</f>
        <v>0</v>
      </c>
      <c r="BF462" s="117">
        <f>IF(U462="snížená",N462,0)</f>
        <v>0</v>
      </c>
      <c r="BG462" s="117">
        <f>IF(U462="zákl. přenesená",N462,0)</f>
        <v>0</v>
      </c>
      <c r="BH462" s="117">
        <f>IF(U462="sníž. přenesená",N462,0)</f>
        <v>0</v>
      </c>
      <c r="BI462" s="117">
        <f>IF(U462="nulová",N462,0)</f>
        <v>0</v>
      </c>
      <c r="BJ462" s="22" t="s">
        <v>35</v>
      </c>
      <c r="BK462" s="117">
        <f>ROUND(L462*K462,2)</f>
        <v>0</v>
      </c>
      <c r="BL462" s="22" t="s">
        <v>184</v>
      </c>
      <c r="BM462" s="22" t="s">
        <v>534</v>
      </c>
    </row>
    <row r="463" spans="2:65" s="11" customFormat="1" ht="25.5" customHeight="1">
      <c r="B463" s="176"/>
      <c r="C463" s="177"/>
      <c r="D463" s="177"/>
      <c r="E463" s="178" t="s">
        <v>5</v>
      </c>
      <c r="F463" s="303" t="s">
        <v>465</v>
      </c>
      <c r="G463" s="304"/>
      <c r="H463" s="304"/>
      <c r="I463" s="304"/>
      <c r="J463" s="177"/>
      <c r="K463" s="178" t="s">
        <v>5</v>
      </c>
      <c r="L463" s="177"/>
      <c r="M463" s="177"/>
      <c r="N463" s="177"/>
      <c r="O463" s="177"/>
      <c r="P463" s="177"/>
      <c r="Q463" s="177"/>
      <c r="R463" s="179"/>
      <c r="T463" s="180"/>
      <c r="U463" s="177"/>
      <c r="V463" s="177"/>
      <c r="W463" s="177"/>
      <c r="X463" s="177"/>
      <c r="Y463" s="177"/>
      <c r="Z463" s="177"/>
      <c r="AA463" s="181"/>
      <c r="AT463" s="182" t="s">
        <v>186</v>
      </c>
      <c r="AU463" s="182" t="s">
        <v>89</v>
      </c>
      <c r="AV463" s="11" t="s">
        <v>35</v>
      </c>
      <c r="AW463" s="11" t="s">
        <v>187</v>
      </c>
      <c r="AX463" s="11" t="s">
        <v>78</v>
      </c>
      <c r="AY463" s="182" t="s">
        <v>179</v>
      </c>
    </row>
    <row r="464" spans="2:65" s="12" customFormat="1" ht="16.5" customHeight="1">
      <c r="B464" s="183"/>
      <c r="C464" s="184"/>
      <c r="D464" s="184"/>
      <c r="E464" s="185" t="s">
        <v>5</v>
      </c>
      <c r="F464" s="277" t="s">
        <v>535</v>
      </c>
      <c r="G464" s="278"/>
      <c r="H464" s="278"/>
      <c r="I464" s="278"/>
      <c r="J464" s="184"/>
      <c r="K464" s="186">
        <v>4.2</v>
      </c>
      <c r="L464" s="184"/>
      <c r="M464" s="184"/>
      <c r="N464" s="184"/>
      <c r="O464" s="184"/>
      <c r="P464" s="184"/>
      <c r="Q464" s="184"/>
      <c r="R464" s="187"/>
      <c r="T464" s="188"/>
      <c r="U464" s="184"/>
      <c r="V464" s="184"/>
      <c r="W464" s="184"/>
      <c r="X464" s="184"/>
      <c r="Y464" s="184"/>
      <c r="Z464" s="184"/>
      <c r="AA464" s="189"/>
      <c r="AT464" s="190" t="s">
        <v>186</v>
      </c>
      <c r="AU464" s="190" t="s">
        <v>89</v>
      </c>
      <c r="AV464" s="12" t="s">
        <v>89</v>
      </c>
      <c r="AW464" s="12" t="s">
        <v>187</v>
      </c>
      <c r="AX464" s="12" t="s">
        <v>78</v>
      </c>
      <c r="AY464" s="190" t="s">
        <v>179</v>
      </c>
    </row>
    <row r="465" spans="2:65" s="12" customFormat="1" ht="16.5" customHeight="1">
      <c r="B465" s="183"/>
      <c r="C465" s="184"/>
      <c r="D465" s="184"/>
      <c r="E465" s="185" t="s">
        <v>5</v>
      </c>
      <c r="F465" s="277" t="s">
        <v>536</v>
      </c>
      <c r="G465" s="278"/>
      <c r="H465" s="278"/>
      <c r="I465" s="278"/>
      <c r="J465" s="184"/>
      <c r="K465" s="186">
        <v>6.3</v>
      </c>
      <c r="L465" s="184"/>
      <c r="M465" s="184"/>
      <c r="N465" s="184"/>
      <c r="O465" s="184"/>
      <c r="P465" s="184"/>
      <c r="Q465" s="184"/>
      <c r="R465" s="187"/>
      <c r="T465" s="188"/>
      <c r="U465" s="184"/>
      <c r="V465" s="184"/>
      <c r="W465" s="184"/>
      <c r="X465" s="184"/>
      <c r="Y465" s="184"/>
      <c r="Z465" s="184"/>
      <c r="AA465" s="189"/>
      <c r="AT465" s="190" t="s">
        <v>186</v>
      </c>
      <c r="AU465" s="190" t="s">
        <v>89</v>
      </c>
      <c r="AV465" s="12" t="s">
        <v>89</v>
      </c>
      <c r="AW465" s="12" t="s">
        <v>187</v>
      </c>
      <c r="AX465" s="12" t="s">
        <v>78</v>
      </c>
      <c r="AY465" s="190" t="s">
        <v>179</v>
      </c>
    </row>
    <row r="466" spans="2:65" s="12" customFormat="1" ht="16.5" customHeight="1">
      <c r="B466" s="183"/>
      <c r="C466" s="184"/>
      <c r="D466" s="184"/>
      <c r="E466" s="185" t="s">
        <v>5</v>
      </c>
      <c r="F466" s="277" t="s">
        <v>537</v>
      </c>
      <c r="G466" s="278"/>
      <c r="H466" s="278"/>
      <c r="I466" s="278"/>
      <c r="J466" s="184"/>
      <c r="K466" s="186">
        <v>111.3</v>
      </c>
      <c r="L466" s="184"/>
      <c r="M466" s="184"/>
      <c r="N466" s="184"/>
      <c r="O466" s="184"/>
      <c r="P466" s="184"/>
      <c r="Q466" s="184"/>
      <c r="R466" s="187"/>
      <c r="T466" s="188"/>
      <c r="U466" s="184"/>
      <c r="V466" s="184"/>
      <c r="W466" s="184"/>
      <c r="X466" s="184"/>
      <c r="Y466" s="184"/>
      <c r="Z466" s="184"/>
      <c r="AA466" s="189"/>
      <c r="AT466" s="190" t="s">
        <v>186</v>
      </c>
      <c r="AU466" s="190" t="s">
        <v>89</v>
      </c>
      <c r="AV466" s="12" t="s">
        <v>89</v>
      </c>
      <c r="AW466" s="12" t="s">
        <v>187</v>
      </c>
      <c r="AX466" s="12" t="s">
        <v>78</v>
      </c>
      <c r="AY466" s="190" t="s">
        <v>179</v>
      </c>
    </row>
    <row r="467" spans="2:65" s="12" customFormat="1" ht="16.5" customHeight="1">
      <c r="B467" s="183"/>
      <c r="C467" s="184"/>
      <c r="D467" s="184"/>
      <c r="E467" s="185" t="s">
        <v>5</v>
      </c>
      <c r="F467" s="277" t="s">
        <v>538</v>
      </c>
      <c r="G467" s="278"/>
      <c r="H467" s="278"/>
      <c r="I467" s="278"/>
      <c r="J467" s="184"/>
      <c r="K467" s="186">
        <v>10.5</v>
      </c>
      <c r="L467" s="184"/>
      <c r="M467" s="184"/>
      <c r="N467" s="184"/>
      <c r="O467" s="184"/>
      <c r="P467" s="184"/>
      <c r="Q467" s="184"/>
      <c r="R467" s="187"/>
      <c r="T467" s="188"/>
      <c r="U467" s="184"/>
      <c r="V467" s="184"/>
      <c r="W467" s="184"/>
      <c r="X467" s="184"/>
      <c r="Y467" s="184"/>
      <c r="Z467" s="184"/>
      <c r="AA467" s="189"/>
      <c r="AT467" s="190" t="s">
        <v>186</v>
      </c>
      <c r="AU467" s="190" t="s">
        <v>89</v>
      </c>
      <c r="AV467" s="12" t="s">
        <v>89</v>
      </c>
      <c r="AW467" s="12" t="s">
        <v>187</v>
      </c>
      <c r="AX467" s="12" t="s">
        <v>78</v>
      </c>
      <c r="AY467" s="190" t="s">
        <v>179</v>
      </c>
    </row>
    <row r="468" spans="2:65" s="12" customFormat="1" ht="16.5" customHeight="1">
      <c r="B468" s="183"/>
      <c r="C468" s="184"/>
      <c r="D468" s="184"/>
      <c r="E468" s="185" t="s">
        <v>5</v>
      </c>
      <c r="F468" s="277" t="s">
        <v>539</v>
      </c>
      <c r="G468" s="278"/>
      <c r="H468" s="278"/>
      <c r="I468" s="278"/>
      <c r="J468" s="184"/>
      <c r="K468" s="186">
        <v>64</v>
      </c>
      <c r="L468" s="184"/>
      <c r="M468" s="184"/>
      <c r="N468" s="184"/>
      <c r="O468" s="184"/>
      <c r="P468" s="184"/>
      <c r="Q468" s="184"/>
      <c r="R468" s="187"/>
      <c r="T468" s="188"/>
      <c r="U468" s="184"/>
      <c r="V468" s="184"/>
      <c r="W468" s="184"/>
      <c r="X468" s="184"/>
      <c r="Y468" s="184"/>
      <c r="Z468" s="184"/>
      <c r="AA468" s="189"/>
      <c r="AT468" s="190" t="s">
        <v>186</v>
      </c>
      <c r="AU468" s="190" t="s">
        <v>89</v>
      </c>
      <c r="AV468" s="12" t="s">
        <v>89</v>
      </c>
      <c r="AW468" s="12" t="s">
        <v>187</v>
      </c>
      <c r="AX468" s="12" t="s">
        <v>78</v>
      </c>
      <c r="AY468" s="190" t="s">
        <v>179</v>
      </c>
    </row>
    <row r="469" spans="2:65" s="12" customFormat="1" ht="16.5" customHeight="1">
      <c r="B469" s="183"/>
      <c r="C469" s="184"/>
      <c r="D469" s="184"/>
      <c r="E469" s="185" t="s">
        <v>5</v>
      </c>
      <c r="F469" s="277" t="s">
        <v>540</v>
      </c>
      <c r="G469" s="278"/>
      <c r="H469" s="278"/>
      <c r="I469" s="278"/>
      <c r="J469" s="184"/>
      <c r="K469" s="186">
        <v>5.6</v>
      </c>
      <c r="L469" s="184"/>
      <c r="M469" s="184"/>
      <c r="N469" s="184"/>
      <c r="O469" s="184"/>
      <c r="P469" s="184"/>
      <c r="Q469" s="184"/>
      <c r="R469" s="187"/>
      <c r="T469" s="188"/>
      <c r="U469" s="184"/>
      <c r="V469" s="184"/>
      <c r="W469" s="184"/>
      <c r="X469" s="184"/>
      <c r="Y469" s="184"/>
      <c r="Z469" s="184"/>
      <c r="AA469" s="189"/>
      <c r="AT469" s="190" t="s">
        <v>186</v>
      </c>
      <c r="AU469" s="190" t="s">
        <v>89</v>
      </c>
      <c r="AV469" s="12" t="s">
        <v>89</v>
      </c>
      <c r="AW469" s="12" t="s">
        <v>187</v>
      </c>
      <c r="AX469" s="12" t="s">
        <v>78</v>
      </c>
      <c r="AY469" s="190" t="s">
        <v>179</v>
      </c>
    </row>
    <row r="470" spans="2:65" s="13" customFormat="1" ht="16.5" customHeight="1">
      <c r="B470" s="191"/>
      <c r="C470" s="192"/>
      <c r="D470" s="192"/>
      <c r="E470" s="193" t="s">
        <v>5</v>
      </c>
      <c r="F470" s="261" t="s">
        <v>188</v>
      </c>
      <c r="G470" s="262"/>
      <c r="H470" s="262"/>
      <c r="I470" s="262"/>
      <c r="J470" s="192"/>
      <c r="K470" s="194">
        <v>201.9</v>
      </c>
      <c r="L470" s="192"/>
      <c r="M470" s="192"/>
      <c r="N470" s="192"/>
      <c r="O470" s="192"/>
      <c r="P470" s="192"/>
      <c r="Q470" s="192"/>
      <c r="R470" s="195"/>
      <c r="T470" s="196"/>
      <c r="U470" s="192"/>
      <c r="V470" s="192"/>
      <c r="W470" s="192"/>
      <c r="X470" s="192"/>
      <c r="Y470" s="192"/>
      <c r="Z470" s="192"/>
      <c r="AA470" s="197"/>
      <c r="AT470" s="198" t="s">
        <v>186</v>
      </c>
      <c r="AU470" s="198" t="s">
        <v>89</v>
      </c>
      <c r="AV470" s="13" t="s">
        <v>184</v>
      </c>
      <c r="AW470" s="13" t="s">
        <v>187</v>
      </c>
      <c r="AX470" s="13" t="s">
        <v>35</v>
      </c>
      <c r="AY470" s="198" t="s">
        <v>179</v>
      </c>
    </row>
    <row r="471" spans="2:65" s="1" customFormat="1" ht="25.5" customHeight="1">
      <c r="B471" s="140"/>
      <c r="C471" s="169" t="s">
        <v>541</v>
      </c>
      <c r="D471" s="169" t="s">
        <v>180</v>
      </c>
      <c r="E471" s="170" t="s">
        <v>542</v>
      </c>
      <c r="F471" s="264" t="s">
        <v>543</v>
      </c>
      <c r="G471" s="264"/>
      <c r="H471" s="264"/>
      <c r="I471" s="264"/>
      <c r="J471" s="171" t="s">
        <v>191</v>
      </c>
      <c r="K471" s="172">
        <v>266</v>
      </c>
      <c r="L471" s="265">
        <v>0</v>
      </c>
      <c r="M471" s="265"/>
      <c r="N471" s="266">
        <f>ROUND(L471*K471,2)</f>
        <v>0</v>
      </c>
      <c r="O471" s="266"/>
      <c r="P471" s="266"/>
      <c r="Q471" s="266"/>
      <c r="R471" s="143"/>
      <c r="T471" s="173" t="s">
        <v>5</v>
      </c>
      <c r="U471" s="47" t="s">
        <v>43</v>
      </c>
      <c r="V471" s="39"/>
      <c r="W471" s="174">
        <f>V471*K471</f>
        <v>0</v>
      </c>
      <c r="X471" s="174">
        <v>0</v>
      </c>
      <c r="Y471" s="174">
        <f>X471*K471</f>
        <v>0</v>
      </c>
      <c r="Z471" s="174">
        <v>0</v>
      </c>
      <c r="AA471" s="175">
        <f>Z471*K471</f>
        <v>0</v>
      </c>
      <c r="AR471" s="22" t="s">
        <v>184</v>
      </c>
      <c r="AT471" s="22" t="s">
        <v>180</v>
      </c>
      <c r="AU471" s="22" t="s">
        <v>89</v>
      </c>
      <c r="AY471" s="22" t="s">
        <v>179</v>
      </c>
      <c r="BE471" s="117">
        <f>IF(U471="základní",N471,0)</f>
        <v>0</v>
      </c>
      <c r="BF471" s="117">
        <f>IF(U471="snížená",N471,0)</f>
        <v>0</v>
      </c>
      <c r="BG471" s="117">
        <f>IF(U471="zákl. přenesená",N471,0)</f>
        <v>0</v>
      </c>
      <c r="BH471" s="117">
        <f>IF(U471="sníž. přenesená",N471,0)</f>
        <v>0</v>
      </c>
      <c r="BI471" s="117">
        <f>IF(U471="nulová",N471,0)</f>
        <v>0</v>
      </c>
      <c r="BJ471" s="22" t="s">
        <v>35</v>
      </c>
      <c r="BK471" s="117">
        <f>ROUND(L471*K471,2)</f>
        <v>0</v>
      </c>
      <c r="BL471" s="22" t="s">
        <v>184</v>
      </c>
      <c r="BM471" s="22" t="s">
        <v>544</v>
      </c>
    </row>
    <row r="472" spans="2:65" s="11" customFormat="1" ht="25.5" customHeight="1">
      <c r="B472" s="176"/>
      <c r="C472" s="177"/>
      <c r="D472" s="177"/>
      <c r="E472" s="178" t="s">
        <v>5</v>
      </c>
      <c r="F472" s="303" t="s">
        <v>465</v>
      </c>
      <c r="G472" s="304"/>
      <c r="H472" s="304"/>
      <c r="I472" s="304"/>
      <c r="J472" s="177"/>
      <c r="K472" s="178" t="s">
        <v>5</v>
      </c>
      <c r="L472" s="177"/>
      <c r="M472" s="177"/>
      <c r="N472" s="177"/>
      <c r="O472" s="177"/>
      <c r="P472" s="177"/>
      <c r="Q472" s="177"/>
      <c r="R472" s="179"/>
      <c r="T472" s="180"/>
      <c r="U472" s="177"/>
      <c r="V472" s="177"/>
      <c r="W472" s="177"/>
      <c r="X472" s="177"/>
      <c r="Y472" s="177"/>
      <c r="Z472" s="177"/>
      <c r="AA472" s="181"/>
      <c r="AT472" s="182" t="s">
        <v>186</v>
      </c>
      <c r="AU472" s="182" t="s">
        <v>89</v>
      </c>
      <c r="AV472" s="11" t="s">
        <v>35</v>
      </c>
      <c r="AW472" s="11" t="s">
        <v>187</v>
      </c>
      <c r="AX472" s="11" t="s">
        <v>78</v>
      </c>
      <c r="AY472" s="182" t="s">
        <v>179</v>
      </c>
    </row>
    <row r="473" spans="2:65" s="12" customFormat="1" ht="16.5" customHeight="1">
      <c r="B473" s="183"/>
      <c r="C473" s="184"/>
      <c r="D473" s="184"/>
      <c r="E473" s="185" t="s">
        <v>5</v>
      </c>
      <c r="F473" s="277" t="s">
        <v>258</v>
      </c>
      <c r="G473" s="278"/>
      <c r="H473" s="278"/>
      <c r="I473" s="278"/>
      <c r="J473" s="184"/>
      <c r="K473" s="186">
        <v>16.8</v>
      </c>
      <c r="L473" s="184"/>
      <c r="M473" s="184"/>
      <c r="N473" s="184"/>
      <c r="O473" s="184"/>
      <c r="P473" s="184"/>
      <c r="Q473" s="184"/>
      <c r="R473" s="187"/>
      <c r="T473" s="188"/>
      <c r="U473" s="184"/>
      <c r="V473" s="184"/>
      <c r="W473" s="184"/>
      <c r="X473" s="184"/>
      <c r="Y473" s="184"/>
      <c r="Z473" s="184"/>
      <c r="AA473" s="189"/>
      <c r="AT473" s="190" t="s">
        <v>186</v>
      </c>
      <c r="AU473" s="190" t="s">
        <v>89</v>
      </c>
      <c r="AV473" s="12" t="s">
        <v>89</v>
      </c>
      <c r="AW473" s="12" t="s">
        <v>187</v>
      </c>
      <c r="AX473" s="12" t="s">
        <v>78</v>
      </c>
      <c r="AY473" s="190" t="s">
        <v>179</v>
      </c>
    </row>
    <row r="474" spans="2:65" s="12" customFormat="1" ht="16.5" customHeight="1">
      <c r="B474" s="183"/>
      <c r="C474" s="184"/>
      <c r="D474" s="184"/>
      <c r="E474" s="185" t="s">
        <v>5</v>
      </c>
      <c r="F474" s="277" t="s">
        <v>545</v>
      </c>
      <c r="G474" s="278"/>
      <c r="H474" s="278"/>
      <c r="I474" s="278"/>
      <c r="J474" s="184"/>
      <c r="K474" s="186">
        <v>75.599999999999994</v>
      </c>
      <c r="L474" s="184"/>
      <c r="M474" s="184"/>
      <c r="N474" s="184"/>
      <c r="O474" s="184"/>
      <c r="P474" s="184"/>
      <c r="Q474" s="184"/>
      <c r="R474" s="187"/>
      <c r="T474" s="188"/>
      <c r="U474" s="184"/>
      <c r="V474" s="184"/>
      <c r="W474" s="184"/>
      <c r="X474" s="184"/>
      <c r="Y474" s="184"/>
      <c r="Z474" s="184"/>
      <c r="AA474" s="189"/>
      <c r="AT474" s="190" t="s">
        <v>186</v>
      </c>
      <c r="AU474" s="190" t="s">
        <v>89</v>
      </c>
      <c r="AV474" s="12" t="s">
        <v>89</v>
      </c>
      <c r="AW474" s="12" t="s">
        <v>187</v>
      </c>
      <c r="AX474" s="12" t="s">
        <v>78</v>
      </c>
      <c r="AY474" s="190" t="s">
        <v>179</v>
      </c>
    </row>
    <row r="475" spans="2:65" s="12" customFormat="1" ht="16.5" customHeight="1">
      <c r="B475" s="183"/>
      <c r="C475" s="184"/>
      <c r="D475" s="184"/>
      <c r="E475" s="185" t="s">
        <v>5</v>
      </c>
      <c r="F475" s="277" t="s">
        <v>546</v>
      </c>
      <c r="G475" s="278"/>
      <c r="H475" s="278"/>
      <c r="I475" s="278"/>
      <c r="J475" s="184"/>
      <c r="K475" s="186">
        <v>7.2</v>
      </c>
      <c r="L475" s="184"/>
      <c r="M475" s="184"/>
      <c r="N475" s="184"/>
      <c r="O475" s="184"/>
      <c r="P475" s="184"/>
      <c r="Q475" s="184"/>
      <c r="R475" s="187"/>
      <c r="T475" s="188"/>
      <c r="U475" s="184"/>
      <c r="V475" s="184"/>
      <c r="W475" s="184"/>
      <c r="X475" s="184"/>
      <c r="Y475" s="184"/>
      <c r="Z475" s="184"/>
      <c r="AA475" s="189"/>
      <c r="AT475" s="190" t="s">
        <v>186</v>
      </c>
      <c r="AU475" s="190" t="s">
        <v>89</v>
      </c>
      <c r="AV475" s="12" t="s">
        <v>89</v>
      </c>
      <c r="AW475" s="12" t="s">
        <v>187</v>
      </c>
      <c r="AX475" s="12" t="s">
        <v>78</v>
      </c>
      <c r="AY475" s="190" t="s">
        <v>179</v>
      </c>
    </row>
    <row r="476" spans="2:65" s="12" customFormat="1" ht="16.5" customHeight="1">
      <c r="B476" s="183"/>
      <c r="C476" s="184"/>
      <c r="D476" s="184"/>
      <c r="E476" s="185" t="s">
        <v>5</v>
      </c>
      <c r="F476" s="277" t="s">
        <v>547</v>
      </c>
      <c r="G476" s="278"/>
      <c r="H476" s="278"/>
      <c r="I476" s="278"/>
      <c r="J476" s="184"/>
      <c r="K476" s="186">
        <v>49.6</v>
      </c>
      <c r="L476" s="184"/>
      <c r="M476" s="184"/>
      <c r="N476" s="184"/>
      <c r="O476" s="184"/>
      <c r="P476" s="184"/>
      <c r="Q476" s="184"/>
      <c r="R476" s="187"/>
      <c r="T476" s="188"/>
      <c r="U476" s="184"/>
      <c r="V476" s="184"/>
      <c r="W476" s="184"/>
      <c r="X476" s="184"/>
      <c r="Y476" s="184"/>
      <c r="Z476" s="184"/>
      <c r="AA476" s="189"/>
      <c r="AT476" s="190" t="s">
        <v>186</v>
      </c>
      <c r="AU476" s="190" t="s">
        <v>89</v>
      </c>
      <c r="AV476" s="12" t="s">
        <v>89</v>
      </c>
      <c r="AW476" s="12" t="s">
        <v>187</v>
      </c>
      <c r="AX476" s="12" t="s">
        <v>78</v>
      </c>
      <c r="AY476" s="190" t="s">
        <v>179</v>
      </c>
    </row>
    <row r="477" spans="2:65" s="12" customFormat="1" ht="16.5" customHeight="1">
      <c r="B477" s="183"/>
      <c r="C477" s="184"/>
      <c r="D477" s="184"/>
      <c r="E477" s="185" t="s">
        <v>5</v>
      </c>
      <c r="F477" s="277" t="s">
        <v>548</v>
      </c>
      <c r="G477" s="278"/>
      <c r="H477" s="278"/>
      <c r="I477" s="278"/>
      <c r="J477" s="184"/>
      <c r="K477" s="186">
        <v>11.2</v>
      </c>
      <c r="L477" s="184"/>
      <c r="M477" s="184"/>
      <c r="N477" s="184"/>
      <c r="O477" s="184"/>
      <c r="P477" s="184"/>
      <c r="Q477" s="184"/>
      <c r="R477" s="187"/>
      <c r="T477" s="188"/>
      <c r="U477" s="184"/>
      <c r="V477" s="184"/>
      <c r="W477" s="184"/>
      <c r="X477" s="184"/>
      <c r="Y477" s="184"/>
      <c r="Z477" s="184"/>
      <c r="AA477" s="189"/>
      <c r="AT477" s="190" t="s">
        <v>186</v>
      </c>
      <c r="AU477" s="190" t="s">
        <v>89</v>
      </c>
      <c r="AV477" s="12" t="s">
        <v>89</v>
      </c>
      <c r="AW477" s="12" t="s">
        <v>187</v>
      </c>
      <c r="AX477" s="12" t="s">
        <v>78</v>
      </c>
      <c r="AY477" s="190" t="s">
        <v>179</v>
      </c>
    </row>
    <row r="478" spans="2:65" s="12" customFormat="1" ht="16.5" customHeight="1">
      <c r="B478" s="183"/>
      <c r="C478" s="184"/>
      <c r="D478" s="184"/>
      <c r="E478" s="185" t="s">
        <v>5</v>
      </c>
      <c r="F478" s="277" t="s">
        <v>549</v>
      </c>
      <c r="G478" s="278"/>
      <c r="H478" s="278"/>
      <c r="I478" s="278"/>
      <c r="J478" s="184"/>
      <c r="K478" s="186">
        <v>105.6</v>
      </c>
      <c r="L478" s="184"/>
      <c r="M478" s="184"/>
      <c r="N478" s="184"/>
      <c r="O478" s="184"/>
      <c r="P478" s="184"/>
      <c r="Q478" s="184"/>
      <c r="R478" s="187"/>
      <c r="T478" s="188"/>
      <c r="U478" s="184"/>
      <c r="V478" s="184"/>
      <c r="W478" s="184"/>
      <c r="X478" s="184"/>
      <c r="Y478" s="184"/>
      <c r="Z478" s="184"/>
      <c r="AA478" s="189"/>
      <c r="AT478" s="190" t="s">
        <v>186</v>
      </c>
      <c r="AU478" s="190" t="s">
        <v>89</v>
      </c>
      <c r="AV478" s="12" t="s">
        <v>89</v>
      </c>
      <c r="AW478" s="12" t="s">
        <v>187</v>
      </c>
      <c r="AX478" s="12" t="s">
        <v>78</v>
      </c>
      <c r="AY478" s="190" t="s">
        <v>179</v>
      </c>
    </row>
    <row r="479" spans="2:65" s="13" customFormat="1" ht="16.5" customHeight="1">
      <c r="B479" s="191"/>
      <c r="C479" s="192"/>
      <c r="D479" s="192"/>
      <c r="E479" s="193" t="s">
        <v>5</v>
      </c>
      <c r="F479" s="261" t="s">
        <v>188</v>
      </c>
      <c r="G479" s="262"/>
      <c r="H479" s="262"/>
      <c r="I479" s="262"/>
      <c r="J479" s="192"/>
      <c r="K479" s="194">
        <v>266</v>
      </c>
      <c r="L479" s="192"/>
      <c r="M479" s="192"/>
      <c r="N479" s="192"/>
      <c r="O479" s="192"/>
      <c r="P479" s="192"/>
      <c r="Q479" s="192"/>
      <c r="R479" s="195"/>
      <c r="T479" s="196"/>
      <c r="U479" s="192"/>
      <c r="V479" s="192"/>
      <c r="W479" s="192"/>
      <c r="X479" s="192"/>
      <c r="Y479" s="192"/>
      <c r="Z479" s="192"/>
      <c r="AA479" s="197"/>
      <c r="AT479" s="198" t="s">
        <v>186</v>
      </c>
      <c r="AU479" s="198" t="s">
        <v>89</v>
      </c>
      <c r="AV479" s="13" t="s">
        <v>184</v>
      </c>
      <c r="AW479" s="13" t="s">
        <v>187</v>
      </c>
      <c r="AX479" s="13" t="s">
        <v>35</v>
      </c>
      <c r="AY479" s="198" t="s">
        <v>179</v>
      </c>
    </row>
    <row r="480" spans="2:65" s="1" customFormat="1" ht="25.5" customHeight="1">
      <c r="B480" s="140"/>
      <c r="C480" s="169" t="s">
        <v>399</v>
      </c>
      <c r="D480" s="169" t="s">
        <v>180</v>
      </c>
      <c r="E480" s="170" t="s">
        <v>550</v>
      </c>
      <c r="F480" s="264" t="s">
        <v>551</v>
      </c>
      <c r="G480" s="264"/>
      <c r="H480" s="264"/>
      <c r="I480" s="264"/>
      <c r="J480" s="171" t="s">
        <v>191</v>
      </c>
      <c r="K480" s="172">
        <v>266</v>
      </c>
      <c r="L480" s="265">
        <v>0</v>
      </c>
      <c r="M480" s="265"/>
      <c r="N480" s="266">
        <f>ROUND(L480*K480,2)</f>
        <v>0</v>
      </c>
      <c r="O480" s="266"/>
      <c r="P480" s="266"/>
      <c r="Q480" s="266"/>
      <c r="R480" s="143"/>
      <c r="T480" s="173" t="s">
        <v>5</v>
      </c>
      <c r="U480" s="47" t="s">
        <v>43</v>
      </c>
      <c r="V480" s="39"/>
      <c r="W480" s="174">
        <f>V480*K480</f>
        <v>0</v>
      </c>
      <c r="X480" s="174">
        <v>0</v>
      </c>
      <c r="Y480" s="174">
        <f>X480*K480</f>
        <v>0</v>
      </c>
      <c r="Z480" s="174">
        <v>0</v>
      </c>
      <c r="AA480" s="175">
        <f>Z480*K480</f>
        <v>0</v>
      </c>
      <c r="AR480" s="22" t="s">
        <v>184</v>
      </c>
      <c r="AT480" s="22" t="s">
        <v>180</v>
      </c>
      <c r="AU480" s="22" t="s">
        <v>89</v>
      </c>
      <c r="AY480" s="22" t="s">
        <v>179</v>
      </c>
      <c r="BE480" s="117">
        <f>IF(U480="základní",N480,0)</f>
        <v>0</v>
      </c>
      <c r="BF480" s="117">
        <f>IF(U480="snížená",N480,0)</f>
        <v>0</v>
      </c>
      <c r="BG480" s="117">
        <f>IF(U480="zákl. přenesená",N480,0)</f>
        <v>0</v>
      </c>
      <c r="BH480" s="117">
        <f>IF(U480="sníž. přenesená",N480,0)</f>
        <v>0</v>
      </c>
      <c r="BI480" s="117">
        <f>IF(U480="nulová",N480,0)</f>
        <v>0</v>
      </c>
      <c r="BJ480" s="22" t="s">
        <v>35</v>
      </c>
      <c r="BK480" s="117">
        <f>ROUND(L480*K480,2)</f>
        <v>0</v>
      </c>
      <c r="BL480" s="22" t="s">
        <v>184</v>
      </c>
      <c r="BM480" s="22" t="s">
        <v>552</v>
      </c>
    </row>
    <row r="481" spans="2:65" s="12" customFormat="1" ht="16.5" customHeight="1">
      <c r="B481" s="183"/>
      <c r="C481" s="184"/>
      <c r="D481" s="184"/>
      <c r="E481" s="185" t="s">
        <v>5</v>
      </c>
      <c r="F481" s="258" t="s">
        <v>553</v>
      </c>
      <c r="G481" s="259"/>
      <c r="H481" s="259"/>
      <c r="I481" s="259"/>
      <c r="J481" s="184"/>
      <c r="K481" s="186">
        <v>266</v>
      </c>
      <c r="L481" s="184"/>
      <c r="M481" s="184"/>
      <c r="N481" s="184"/>
      <c r="O481" s="184"/>
      <c r="P481" s="184"/>
      <c r="Q481" s="184"/>
      <c r="R481" s="187"/>
      <c r="T481" s="188"/>
      <c r="U481" s="184"/>
      <c r="V481" s="184"/>
      <c r="W481" s="184"/>
      <c r="X481" s="184"/>
      <c r="Y481" s="184"/>
      <c r="Z481" s="184"/>
      <c r="AA481" s="189"/>
      <c r="AT481" s="190" t="s">
        <v>186</v>
      </c>
      <c r="AU481" s="190" t="s">
        <v>89</v>
      </c>
      <c r="AV481" s="12" t="s">
        <v>89</v>
      </c>
      <c r="AW481" s="12" t="s">
        <v>187</v>
      </c>
      <c r="AX481" s="12" t="s">
        <v>78</v>
      </c>
      <c r="AY481" s="190" t="s">
        <v>179</v>
      </c>
    </row>
    <row r="482" spans="2:65" s="13" customFormat="1" ht="16.5" customHeight="1">
      <c r="B482" s="191"/>
      <c r="C482" s="192"/>
      <c r="D482" s="192"/>
      <c r="E482" s="193" t="s">
        <v>5</v>
      </c>
      <c r="F482" s="261" t="s">
        <v>188</v>
      </c>
      <c r="G482" s="262"/>
      <c r="H482" s="262"/>
      <c r="I482" s="262"/>
      <c r="J482" s="192"/>
      <c r="K482" s="194">
        <v>266</v>
      </c>
      <c r="L482" s="192"/>
      <c r="M482" s="192"/>
      <c r="N482" s="192"/>
      <c r="O482" s="192"/>
      <c r="P482" s="192"/>
      <c r="Q482" s="192"/>
      <c r="R482" s="195"/>
      <c r="T482" s="196"/>
      <c r="U482" s="192"/>
      <c r="V482" s="192"/>
      <c r="W482" s="192"/>
      <c r="X482" s="192"/>
      <c r="Y482" s="192"/>
      <c r="Z482" s="192"/>
      <c r="AA482" s="197"/>
      <c r="AT482" s="198" t="s">
        <v>186</v>
      </c>
      <c r="AU482" s="198" t="s">
        <v>89</v>
      </c>
      <c r="AV482" s="13" t="s">
        <v>184</v>
      </c>
      <c r="AW482" s="13" t="s">
        <v>187</v>
      </c>
      <c r="AX482" s="13" t="s">
        <v>35</v>
      </c>
      <c r="AY482" s="198" t="s">
        <v>179</v>
      </c>
    </row>
    <row r="483" spans="2:65" s="1" customFormat="1" ht="16.5" customHeight="1">
      <c r="B483" s="140"/>
      <c r="C483" s="169" t="s">
        <v>554</v>
      </c>
      <c r="D483" s="169" t="s">
        <v>180</v>
      </c>
      <c r="E483" s="170" t="s">
        <v>555</v>
      </c>
      <c r="F483" s="264" t="s">
        <v>556</v>
      </c>
      <c r="G483" s="264"/>
      <c r="H483" s="264"/>
      <c r="I483" s="264"/>
      <c r="J483" s="171" t="s">
        <v>191</v>
      </c>
      <c r="K483" s="172">
        <v>65</v>
      </c>
      <c r="L483" s="265">
        <v>0</v>
      </c>
      <c r="M483" s="265"/>
      <c r="N483" s="266">
        <f>ROUND(L483*K483,2)</f>
        <v>0</v>
      </c>
      <c r="O483" s="266"/>
      <c r="P483" s="266"/>
      <c r="Q483" s="266"/>
      <c r="R483" s="143"/>
      <c r="T483" s="173" t="s">
        <v>5</v>
      </c>
      <c r="U483" s="47" t="s">
        <v>43</v>
      </c>
      <c r="V483" s="39"/>
      <c r="W483" s="174">
        <f>V483*K483</f>
        <v>0</v>
      </c>
      <c r="X483" s="174">
        <v>0</v>
      </c>
      <c r="Y483" s="174">
        <f>X483*K483</f>
        <v>0</v>
      </c>
      <c r="Z483" s="174">
        <v>0</v>
      </c>
      <c r="AA483" s="175">
        <f>Z483*K483</f>
        <v>0</v>
      </c>
      <c r="AR483" s="22" t="s">
        <v>184</v>
      </c>
      <c r="AT483" s="22" t="s">
        <v>180</v>
      </c>
      <c r="AU483" s="22" t="s">
        <v>89</v>
      </c>
      <c r="AY483" s="22" t="s">
        <v>179</v>
      </c>
      <c r="BE483" s="117">
        <f>IF(U483="základní",N483,0)</f>
        <v>0</v>
      </c>
      <c r="BF483" s="117">
        <f>IF(U483="snížená",N483,0)</f>
        <v>0</v>
      </c>
      <c r="BG483" s="117">
        <f>IF(U483="zákl. přenesená",N483,0)</f>
        <v>0</v>
      </c>
      <c r="BH483" s="117">
        <f>IF(U483="sníž. přenesená",N483,0)</f>
        <v>0</v>
      </c>
      <c r="BI483" s="117">
        <f>IF(U483="nulová",N483,0)</f>
        <v>0</v>
      </c>
      <c r="BJ483" s="22" t="s">
        <v>35</v>
      </c>
      <c r="BK483" s="117">
        <f>ROUND(L483*K483,2)</f>
        <v>0</v>
      </c>
      <c r="BL483" s="22" t="s">
        <v>184</v>
      </c>
      <c r="BM483" s="22" t="s">
        <v>557</v>
      </c>
    </row>
    <row r="484" spans="2:65" s="11" customFormat="1" ht="25.5" customHeight="1">
      <c r="B484" s="176"/>
      <c r="C484" s="177"/>
      <c r="D484" s="177"/>
      <c r="E484" s="178" t="s">
        <v>5</v>
      </c>
      <c r="F484" s="303" t="s">
        <v>244</v>
      </c>
      <c r="G484" s="304"/>
      <c r="H484" s="304"/>
      <c r="I484" s="304"/>
      <c r="J484" s="177"/>
      <c r="K484" s="178" t="s">
        <v>5</v>
      </c>
      <c r="L484" s="177"/>
      <c r="M484" s="177"/>
      <c r="N484" s="177"/>
      <c r="O484" s="177"/>
      <c r="P484" s="177"/>
      <c r="Q484" s="177"/>
      <c r="R484" s="179"/>
      <c r="T484" s="180"/>
      <c r="U484" s="177"/>
      <c r="V484" s="177"/>
      <c r="W484" s="177"/>
      <c r="X484" s="177"/>
      <c r="Y484" s="177"/>
      <c r="Z484" s="177"/>
      <c r="AA484" s="181"/>
      <c r="AT484" s="182" t="s">
        <v>186</v>
      </c>
      <c r="AU484" s="182" t="s">
        <v>89</v>
      </c>
      <c r="AV484" s="11" t="s">
        <v>35</v>
      </c>
      <c r="AW484" s="11" t="s">
        <v>187</v>
      </c>
      <c r="AX484" s="11" t="s">
        <v>78</v>
      </c>
      <c r="AY484" s="182" t="s">
        <v>179</v>
      </c>
    </row>
    <row r="485" spans="2:65" s="12" customFormat="1" ht="16.5" customHeight="1">
      <c r="B485" s="183"/>
      <c r="C485" s="184"/>
      <c r="D485" s="184"/>
      <c r="E485" s="185" t="s">
        <v>5</v>
      </c>
      <c r="F485" s="277" t="s">
        <v>535</v>
      </c>
      <c r="G485" s="278"/>
      <c r="H485" s="278"/>
      <c r="I485" s="278"/>
      <c r="J485" s="184"/>
      <c r="K485" s="186">
        <v>4.2</v>
      </c>
      <c r="L485" s="184"/>
      <c r="M485" s="184"/>
      <c r="N485" s="184"/>
      <c r="O485" s="184"/>
      <c r="P485" s="184"/>
      <c r="Q485" s="184"/>
      <c r="R485" s="187"/>
      <c r="T485" s="188"/>
      <c r="U485" s="184"/>
      <c r="V485" s="184"/>
      <c r="W485" s="184"/>
      <c r="X485" s="184"/>
      <c r="Y485" s="184"/>
      <c r="Z485" s="184"/>
      <c r="AA485" s="189"/>
      <c r="AT485" s="190" t="s">
        <v>186</v>
      </c>
      <c r="AU485" s="190" t="s">
        <v>89</v>
      </c>
      <c r="AV485" s="12" t="s">
        <v>89</v>
      </c>
      <c r="AW485" s="12" t="s">
        <v>187</v>
      </c>
      <c r="AX485" s="12" t="s">
        <v>78</v>
      </c>
      <c r="AY485" s="190" t="s">
        <v>179</v>
      </c>
    </row>
    <row r="486" spans="2:65" s="12" customFormat="1" ht="16.5" customHeight="1">
      <c r="B486" s="183"/>
      <c r="C486" s="184"/>
      <c r="D486" s="184"/>
      <c r="E486" s="185" t="s">
        <v>5</v>
      </c>
      <c r="F486" s="277" t="s">
        <v>558</v>
      </c>
      <c r="G486" s="278"/>
      <c r="H486" s="278"/>
      <c r="I486" s="278"/>
      <c r="J486" s="184"/>
      <c r="K486" s="186">
        <v>60.8</v>
      </c>
      <c r="L486" s="184"/>
      <c r="M486" s="184"/>
      <c r="N486" s="184"/>
      <c r="O486" s="184"/>
      <c r="P486" s="184"/>
      <c r="Q486" s="184"/>
      <c r="R486" s="187"/>
      <c r="T486" s="188"/>
      <c r="U486" s="184"/>
      <c r="V486" s="184"/>
      <c r="W486" s="184"/>
      <c r="X486" s="184"/>
      <c r="Y486" s="184"/>
      <c r="Z486" s="184"/>
      <c r="AA486" s="189"/>
      <c r="AT486" s="190" t="s">
        <v>186</v>
      </c>
      <c r="AU486" s="190" t="s">
        <v>89</v>
      </c>
      <c r="AV486" s="12" t="s">
        <v>89</v>
      </c>
      <c r="AW486" s="12" t="s">
        <v>187</v>
      </c>
      <c r="AX486" s="12" t="s">
        <v>78</v>
      </c>
      <c r="AY486" s="190" t="s">
        <v>179</v>
      </c>
    </row>
    <row r="487" spans="2:65" s="13" customFormat="1" ht="16.5" customHeight="1">
      <c r="B487" s="191"/>
      <c r="C487" s="192"/>
      <c r="D487" s="192"/>
      <c r="E487" s="193" t="s">
        <v>5</v>
      </c>
      <c r="F487" s="261" t="s">
        <v>188</v>
      </c>
      <c r="G487" s="262"/>
      <c r="H487" s="262"/>
      <c r="I487" s="262"/>
      <c r="J487" s="192"/>
      <c r="K487" s="194">
        <v>65</v>
      </c>
      <c r="L487" s="192"/>
      <c r="M487" s="192"/>
      <c r="N487" s="192"/>
      <c r="O487" s="192"/>
      <c r="P487" s="192"/>
      <c r="Q487" s="192"/>
      <c r="R487" s="195"/>
      <c r="T487" s="196"/>
      <c r="U487" s="192"/>
      <c r="V487" s="192"/>
      <c r="W487" s="192"/>
      <c r="X487" s="192"/>
      <c r="Y487" s="192"/>
      <c r="Z487" s="192"/>
      <c r="AA487" s="197"/>
      <c r="AT487" s="198" t="s">
        <v>186</v>
      </c>
      <c r="AU487" s="198" t="s">
        <v>89</v>
      </c>
      <c r="AV487" s="13" t="s">
        <v>184</v>
      </c>
      <c r="AW487" s="13" t="s">
        <v>187</v>
      </c>
      <c r="AX487" s="13" t="s">
        <v>35</v>
      </c>
      <c r="AY487" s="198" t="s">
        <v>179</v>
      </c>
    </row>
    <row r="488" spans="2:65" s="1" customFormat="1" ht="25.5" customHeight="1">
      <c r="B488" s="140"/>
      <c r="C488" s="169" t="s">
        <v>559</v>
      </c>
      <c r="D488" s="169" t="s">
        <v>180</v>
      </c>
      <c r="E488" s="170" t="s">
        <v>560</v>
      </c>
      <c r="F488" s="264" t="s">
        <v>561</v>
      </c>
      <c r="G488" s="264"/>
      <c r="H488" s="264"/>
      <c r="I488" s="264"/>
      <c r="J488" s="171" t="s">
        <v>191</v>
      </c>
      <c r="K488" s="172">
        <v>949.2</v>
      </c>
      <c r="L488" s="265">
        <v>0</v>
      </c>
      <c r="M488" s="265"/>
      <c r="N488" s="266">
        <f>ROUND(L488*K488,2)</f>
        <v>0</v>
      </c>
      <c r="O488" s="266"/>
      <c r="P488" s="266"/>
      <c r="Q488" s="266"/>
      <c r="R488" s="143"/>
      <c r="T488" s="173" t="s">
        <v>5</v>
      </c>
      <c r="U488" s="47" t="s">
        <v>43</v>
      </c>
      <c r="V488" s="39"/>
      <c r="W488" s="174">
        <f>V488*K488</f>
        <v>0</v>
      </c>
      <c r="X488" s="174">
        <v>0</v>
      </c>
      <c r="Y488" s="174">
        <f>X488*K488</f>
        <v>0</v>
      </c>
      <c r="Z488" s="174">
        <v>0</v>
      </c>
      <c r="AA488" s="175">
        <f>Z488*K488</f>
        <v>0</v>
      </c>
      <c r="AR488" s="22" t="s">
        <v>184</v>
      </c>
      <c r="AT488" s="22" t="s">
        <v>180</v>
      </c>
      <c r="AU488" s="22" t="s">
        <v>89</v>
      </c>
      <c r="AY488" s="22" t="s">
        <v>179</v>
      </c>
      <c r="BE488" s="117">
        <f>IF(U488="základní",N488,0)</f>
        <v>0</v>
      </c>
      <c r="BF488" s="117">
        <f>IF(U488="snížená",N488,0)</f>
        <v>0</v>
      </c>
      <c r="BG488" s="117">
        <f>IF(U488="zákl. přenesená",N488,0)</f>
        <v>0</v>
      </c>
      <c r="BH488" s="117">
        <f>IF(U488="sníž. přenesená",N488,0)</f>
        <v>0</v>
      </c>
      <c r="BI488" s="117">
        <f>IF(U488="nulová",N488,0)</f>
        <v>0</v>
      </c>
      <c r="BJ488" s="22" t="s">
        <v>35</v>
      </c>
      <c r="BK488" s="117">
        <f>ROUND(L488*K488,2)</f>
        <v>0</v>
      </c>
      <c r="BL488" s="22" t="s">
        <v>184</v>
      </c>
      <c r="BM488" s="22" t="s">
        <v>562</v>
      </c>
    </row>
    <row r="489" spans="2:65" s="1" customFormat="1" ht="38.25" customHeight="1">
      <c r="B489" s="140"/>
      <c r="C489" s="169" t="s">
        <v>403</v>
      </c>
      <c r="D489" s="169" t="s">
        <v>180</v>
      </c>
      <c r="E489" s="170" t="s">
        <v>563</v>
      </c>
      <c r="F489" s="264" t="s">
        <v>564</v>
      </c>
      <c r="G489" s="264"/>
      <c r="H489" s="264"/>
      <c r="I489" s="264"/>
      <c r="J489" s="171" t="s">
        <v>191</v>
      </c>
      <c r="K489" s="172">
        <v>727.2</v>
      </c>
      <c r="L489" s="265">
        <v>0</v>
      </c>
      <c r="M489" s="265"/>
      <c r="N489" s="266">
        <f>ROUND(L489*K489,2)</f>
        <v>0</v>
      </c>
      <c r="O489" s="266"/>
      <c r="P489" s="266"/>
      <c r="Q489" s="266"/>
      <c r="R489" s="143"/>
      <c r="T489" s="173" t="s">
        <v>5</v>
      </c>
      <c r="U489" s="47" t="s">
        <v>43</v>
      </c>
      <c r="V489" s="39"/>
      <c r="W489" s="174">
        <f>V489*K489</f>
        <v>0</v>
      </c>
      <c r="X489" s="174">
        <v>0</v>
      </c>
      <c r="Y489" s="174">
        <f>X489*K489</f>
        <v>0</v>
      </c>
      <c r="Z489" s="174">
        <v>0</v>
      </c>
      <c r="AA489" s="175">
        <f>Z489*K489</f>
        <v>0</v>
      </c>
      <c r="AR489" s="22" t="s">
        <v>184</v>
      </c>
      <c r="AT489" s="22" t="s">
        <v>180</v>
      </c>
      <c r="AU489" s="22" t="s">
        <v>89</v>
      </c>
      <c r="AY489" s="22" t="s">
        <v>179</v>
      </c>
      <c r="BE489" s="117">
        <f>IF(U489="základní",N489,0)</f>
        <v>0</v>
      </c>
      <c r="BF489" s="117">
        <f>IF(U489="snížená",N489,0)</f>
        <v>0</v>
      </c>
      <c r="BG489" s="117">
        <f>IF(U489="zákl. přenesená",N489,0)</f>
        <v>0</v>
      </c>
      <c r="BH489" s="117">
        <f>IF(U489="sníž. přenesená",N489,0)</f>
        <v>0</v>
      </c>
      <c r="BI489" s="117">
        <f>IF(U489="nulová",N489,0)</f>
        <v>0</v>
      </c>
      <c r="BJ489" s="22" t="s">
        <v>35</v>
      </c>
      <c r="BK489" s="117">
        <f>ROUND(L489*K489,2)</f>
        <v>0</v>
      </c>
      <c r="BL489" s="22" t="s">
        <v>184</v>
      </c>
      <c r="BM489" s="22" t="s">
        <v>565</v>
      </c>
    </row>
    <row r="490" spans="2:65" s="11" customFormat="1" ht="25.5" customHeight="1">
      <c r="B490" s="176"/>
      <c r="C490" s="177"/>
      <c r="D490" s="177"/>
      <c r="E490" s="178" t="s">
        <v>5</v>
      </c>
      <c r="F490" s="303" t="s">
        <v>244</v>
      </c>
      <c r="G490" s="304"/>
      <c r="H490" s="304"/>
      <c r="I490" s="304"/>
      <c r="J490" s="177"/>
      <c r="K490" s="178" t="s">
        <v>5</v>
      </c>
      <c r="L490" s="177"/>
      <c r="M490" s="177"/>
      <c r="N490" s="177"/>
      <c r="O490" s="177"/>
      <c r="P490" s="177"/>
      <c r="Q490" s="177"/>
      <c r="R490" s="179"/>
      <c r="T490" s="180"/>
      <c r="U490" s="177"/>
      <c r="V490" s="177"/>
      <c r="W490" s="177"/>
      <c r="X490" s="177"/>
      <c r="Y490" s="177"/>
      <c r="Z490" s="177"/>
      <c r="AA490" s="181"/>
      <c r="AT490" s="182" t="s">
        <v>186</v>
      </c>
      <c r="AU490" s="182" t="s">
        <v>89</v>
      </c>
      <c r="AV490" s="11" t="s">
        <v>35</v>
      </c>
      <c r="AW490" s="11" t="s">
        <v>187</v>
      </c>
      <c r="AX490" s="11" t="s">
        <v>78</v>
      </c>
      <c r="AY490" s="182" t="s">
        <v>179</v>
      </c>
    </row>
    <row r="491" spans="2:65" s="12" customFormat="1" ht="16.5" customHeight="1">
      <c r="B491" s="183"/>
      <c r="C491" s="184"/>
      <c r="D491" s="184"/>
      <c r="E491" s="185" t="s">
        <v>5</v>
      </c>
      <c r="F491" s="277" t="s">
        <v>566</v>
      </c>
      <c r="G491" s="278"/>
      <c r="H491" s="278"/>
      <c r="I491" s="278"/>
      <c r="J491" s="184"/>
      <c r="K491" s="186">
        <v>727.2</v>
      </c>
      <c r="L491" s="184"/>
      <c r="M491" s="184"/>
      <c r="N491" s="184"/>
      <c r="O491" s="184"/>
      <c r="P491" s="184"/>
      <c r="Q491" s="184"/>
      <c r="R491" s="187"/>
      <c r="T491" s="188"/>
      <c r="U491" s="184"/>
      <c r="V491" s="184"/>
      <c r="W491" s="184"/>
      <c r="X491" s="184"/>
      <c r="Y491" s="184"/>
      <c r="Z491" s="184"/>
      <c r="AA491" s="189"/>
      <c r="AT491" s="190" t="s">
        <v>186</v>
      </c>
      <c r="AU491" s="190" t="s">
        <v>89</v>
      </c>
      <c r="AV491" s="12" t="s">
        <v>89</v>
      </c>
      <c r="AW491" s="12" t="s">
        <v>187</v>
      </c>
      <c r="AX491" s="12" t="s">
        <v>78</v>
      </c>
      <c r="AY491" s="190" t="s">
        <v>179</v>
      </c>
    </row>
    <row r="492" spans="2:65" s="13" customFormat="1" ht="16.5" customHeight="1">
      <c r="B492" s="191"/>
      <c r="C492" s="192"/>
      <c r="D492" s="192"/>
      <c r="E492" s="193" t="s">
        <v>5</v>
      </c>
      <c r="F492" s="261" t="s">
        <v>188</v>
      </c>
      <c r="G492" s="262"/>
      <c r="H492" s="262"/>
      <c r="I492" s="262"/>
      <c r="J492" s="192"/>
      <c r="K492" s="194">
        <v>727.2</v>
      </c>
      <c r="L492" s="192"/>
      <c r="M492" s="192"/>
      <c r="N492" s="192"/>
      <c r="O492" s="192"/>
      <c r="P492" s="192"/>
      <c r="Q492" s="192"/>
      <c r="R492" s="195"/>
      <c r="T492" s="196"/>
      <c r="U492" s="192"/>
      <c r="V492" s="192"/>
      <c r="W492" s="192"/>
      <c r="X492" s="192"/>
      <c r="Y492" s="192"/>
      <c r="Z492" s="192"/>
      <c r="AA492" s="197"/>
      <c r="AT492" s="198" t="s">
        <v>186</v>
      </c>
      <c r="AU492" s="198" t="s">
        <v>89</v>
      </c>
      <c r="AV492" s="13" t="s">
        <v>184</v>
      </c>
      <c r="AW492" s="13" t="s">
        <v>187</v>
      </c>
      <c r="AX492" s="13" t="s">
        <v>35</v>
      </c>
      <c r="AY492" s="198" t="s">
        <v>179</v>
      </c>
    </row>
    <row r="493" spans="2:65" s="1" customFormat="1" ht="38.25" customHeight="1">
      <c r="B493" s="140"/>
      <c r="C493" s="169" t="s">
        <v>567</v>
      </c>
      <c r="D493" s="169" t="s">
        <v>180</v>
      </c>
      <c r="E493" s="170" t="s">
        <v>568</v>
      </c>
      <c r="F493" s="264" t="s">
        <v>569</v>
      </c>
      <c r="G493" s="264"/>
      <c r="H493" s="264"/>
      <c r="I493" s="264"/>
      <c r="J493" s="171" t="s">
        <v>191</v>
      </c>
      <c r="K493" s="172">
        <v>949.2</v>
      </c>
      <c r="L493" s="265">
        <v>0</v>
      </c>
      <c r="M493" s="265"/>
      <c r="N493" s="266">
        <f>ROUND(L493*K493,2)</f>
        <v>0</v>
      </c>
      <c r="O493" s="266"/>
      <c r="P493" s="266"/>
      <c r="Q493" s="266"/>
      <c r="R493" s="143"/>
      <c r="T493" s="173" t="s">
        <v>5</v>
      </c>
      <c r="U493" s="47" t="s">
        <v>43</v>
      </c>
      <c r="V493" s="39"/>
      <c r="W493" s="174">
        <f>V493*K493</f>
        <v>0</v>
      </c>
      <c r="X493" s="174">
        <v>0</v>
      </c>
      <c r="Y493" s="174">
        <f>X493*K493</f>
        <v>0</v>
      </c>
      <c r="Z493" s="174">
        <v>0</v>
      </c>
      <c r="AA493" s="175">
        <f>Z493*K493</f>
        <v>0</v>
      </c>
      <c r="AR493" s="22" t="s">
        <v>184</v>
      </c>
      <c r="AT493" s="22" t="s">
        <v>180</v>
      </c>
      <c r="AU493" s="22" t="s">
        <v>89</v>
      </c>
      <c r="AY493" s="22" t="s">
        <v>179</v>
      </c>
      <c r="BE493" s="117">
        <f>IF(U493="základní",N493,0)</f>
        <v>0</v>
      </c>
      <c r="BF493" s="117">
        <f>IF(U493="snížená",N493,0)</f>
        <v>0</v>
      </c>
      <c r="BG493" s="117">
        <f>IF(U493="zákl. přenesená",N493,0)</f>
        <v>0</v>
      </c>
      <c r="BH493" s="117">
        <f>IF(U493="sníž. přenesená",N493,0)</f>
        <v>0</v>
      </c>
      <c r="BI493" s="117">
        <f>IF(U493="nulová",N493,0)</f>
        <v>0</v>
      </c>
      <c r="BJ493" s="22" t="s">
        <v>35</v>
      </c>
      <c r="BK493" s="117">
        <f>ROUND(L493*K493,2)</f>
        <v>0</v>
      </c>
      <c r="BL493" s="22" t="s">
        <v>184</v>
      </c>
      <c r="BM493" s="22" t="s">
        <v>570</v>
      </c>
    </row>
    <row r="494" spans="2:65" s="12" customFormat="1" ht="16.5" customHeight="1">
      <c r="B494" s="183"/>
      <c r="C494" s="184"/>
      <c r="D494" s="184"/>
      <c r="E494" s="185" t="s">
        <v>5</v>
      </c>
      <c r="F494" s="258" t="s">
        <v>571</v>
      </c>
      <c r="G494" s="259"/>
      <c r="H494" s="259"/>
      <c r="I494" s="259"/>
      <c r="J494" s="184"/>
      <c r="K494" s="186">
        <v>949.2</v>
      </c>
      <c r="L494" s="184"/>
      <c r="M494" s="184"/>
      <c r="N494" s="184"/>
      <c r="O494" s="184"/>
      <c r="P494" s="184"/>
      <c r="Q494" s="184"/>
      <c r="R494" s="187"/>
      <c r="T494" s="188"/>
      <c r="U494" s="184"/>
      <c r="V494" s="184"/>
      <c r="W494" s="184"/>
      <c r="X494" s="184"/>
      <c r="Y494" s="184"/>
      <c r="Z494" s="184"/>
      <c r="AA494" s="189"/>
      <c r="AT494" s="190" t="s">
        <v>186</v>
      </c>
      <c r="AU494" s="190" t="s">
        <v>89</v>
      </c>
      <c r="AV494" s="12" t="s">
        <v>89</v>
      </c>
      <c r="AW494" s="12" t="s">
        <v>187</v>
      </c>
      <c r="AX494" s="12" t="s">
        <v>78</v>
      </c>
      <c r="AY494" s="190" t="s">
        <v>179</v>
      </c>
    </row>
    <row r="495" spans="2:65" s="13" customFormat="1" ht="16.5" customHeight="1">
      <c r="B495" s="191"/>
      <c r="C495" s="192"/>
      <c r="D495" s="192"/>
      <c r="E495" s="193" t="s">
        <v>5</v>
      </c>
      <c r="F495" s="261" t="s">
        <v>188</v>
      </c>
      <c r="G495" s="262"/>
      <c r="H495" s="262"/>
      <c r="I495" s="262"/>
      <c r="J495" s="192"/>
      <c r="K495" s="194">
        <v>949.2</v>
      </c>
      <c r="L495" s="192"/>
      <c r="M495" s="192"/>
      <c r="N495" s="192"/>
      <c r="O495" s="192"/>
      <c r="P495" s="192"/>
      <c r="Q495" s="192"/>
      <c r="R495" s="195"/>
      <c r="T495" s="196"/>
      <c r="U495" s="192"/>
      <c r="V495" s="192"/>
      <c r="W495" s="192"/>
      <c r="X495" s="192"/>
      <c r="Y495" s="192"/>
      <c r="Z495" s="192"/>
      <c r="AA495" s="197"/>
      <c r="AT495" s="198" t="s">
        <v>186</v>
      </c>
      <c r="AU495" s="198" t="s">
        <v>89</v>
      </c>
      <c r="AV495" s="13" t="s">
        <v>184</v>
      </c>
      <c r="AW495" s="13" t="s">
        <v>187</v>
      </c>
      <c r="AX495" s="13" t="s">
        <v>35</v>
      </c>
      <c r="AY495" s="198" t="s">
        <v>179</v>
      </c>
    </row>
    <row r="496" spans="2:65" s="1" customFormat="1" ht="38.25" customHeight="1">
      <c r="B496" s="140"/>
      <c r="C496" s="169" t="s">
        <v>407</v>
      </c>
      <c r="D496" s="169" t="s">
        <v>180</v>
      </c>
      <c r="E496" s="170" t="s">
        <v>572</v>
      </c>
      <c r="F496" s="264" t="s">
        <v>573</v>
      </c>
      <c r="G496" s="264"/>
      <c r="H496" s="264"/>
      <c r="I496" s="264"/>
      <c r="J496" s="171" t="s">
        <v>191</v>
      </c>
      <c r="K496" s="172">
        <v>949.2</v>
      </c>
      <c r="L496" s="265">
        <v>0</v>
      </c>
      <c r="M496" s="265"/>
      <c r="N496" s="266">
        <f>ROUND(L496*K496,2)</f>
        <v>0</v>
      </c>
      <c r="O496" s="266"/>
      <c r="P496" s="266"/>
      <c r="Q496" s="266"/>
      <c r="R496" s="143"/>
      <c r="T496" s="173" t="s">
        <v>5</v>
      </c>
      <c r="U496" s="47" t="s">
        <v>43</v>
      </c>
      <c r="V496" s="39"/>
      <c r="W496" s="174">
        <f>V496*K496</f>
        <v>0</v>
      </c>
      <c r="X496" s="174">
        <v>0</v>
      </c>
      <c r="Y496" s="174">
        <f>X496*K496</f>
        <v>0</v>
      </c>
      <c r="Z496" s="174">
        <v>0</v>
      </c>
      <c r="AA496" s="175">
        <f>Z496*K496</f>
        <v>0</v>
      </c>
      <c r="AR496" s="22" t="s">
        <v>184</v>
      </c>
      <c r="AT496" s="22" t="s">
        <v>180</v>
      </c>
      <c r="AU496" s="22" t="s">
        <v>89</v>
      </c>
      <c r="AY496" s="22" t="s">
        <v>179</v>
      </c>
      <c r="BE496" s="117">
        <f>IF(U496="základní",N496,0)</f>
        <v>0</v>
      </c>
      <c r="BF496" s="117">
        <f>IF(U496="snížená",N496,0)</f>
        <v>0</v>
      </c>
      <c r="BG496" s="117">
        <f>IF(U496="zákl. přenesená",N496,0)</f>
        <v>0</v>
      </c>
      <c r="BH496" s="117">
        <f>IF(U496="sníž. přenesená",N496,0)</f>
        <v>0</v>
      </c>
      <c r="BI496" s="117">
        <f>IF(U496="nulová",N496,0)</f>
        <v>0</v>
      </c>
      <c r="BJ496" s="22" t="s">
        <v>35</v>
      </c>
      <c r="BK496" s="117">
        <f>ROUND(L496*K496,2)</f>
        <v>0</v>
      </c>
      <c r="BL496" s="22" t="s">
        <v>184</v>
      </c>
      <c r="BM496" s="22" t="s">
        <v>574</v>
      </c>
    </row>
    <row r="497" spans="2:65" s="11" customFormat="1" ht="25.5" customHeight="1">
      <c r="B497" s="176"/>
      <c r="C497" s="177"/>
      <c r="D497" s="177"/>
      <c r="E497" s="178" t="s">
        <v>5</v>
      </c>
      <c r="F497" s="303" t="s">
        <v>465</v>
      </c>
      <c r="G497" s="304"/>
      <c r="H497" s="304"/>
      <c r="I497" s="304"/>
      <c r="J497" s="177"/>
      <c r="K497" s="178" t="s">
        <v>5</v>
      </c>
      <c r="L497" s="177"/>
      <c r="M497" s="177"/>
      <c r="N497" s="177"/>
      <c r="O497" s="177"/>
      <c r="P497" s="177"/>
      <c r="Q497" s="177"/>
      <c r="R497" s="179"/>
      <c r="T497" s="180"/>
      <c r="U497" s="177"/>
      <c r="V497" s="177"/>
      <c r="W497" s="177"/>
      <c r="X497" s="177"/>
      <c r="Y497" s="177"/>
      <c r="Z497" s="177"/>
      <c r="AA497" s="181"/>
      <c r="AT497" s="182" t="s">
        <v>186</v>
      </c>
      <c r="AU497" s="182" t="s">
        <v>89</v>
      </c>
      <c r="AV497" s="11" t="s">
        <v>35</v>
      </c>
      <c r="AW497" s="11" t="s">
        <v>187</v>
      </c>
      <c r="AX497" s="11" t="s">
        <v>78</v>
      </c>
      <c r="AY497" s="182" t="s">
        <v>179</v>
      </c>
    </row>
    <row r="498" spans="2:65" s="12" customFormat="1" ht="16.5" customHeight="1">
      <c r="B498" s="183"/>
      <c r="C498" s="184"/>
      <c r="D498" s="184"/>
      <c r="E498" s="185" t="s">
        <v>5</v>
      </c>
      <c r="F498" s="277" t="s">
        <v>575</v>
      </c>
      <c r="G498" s="278"/>
      <c r="H498" s="278"/>
      <c r="I498" s="278"/>
      <c r="J498" s="184"/>
      <c r="K498" s="186">
        <v>55.35</v>
      </c>
      <c r="L498" s="184"/>
      <c r="M498" s="184"/>
      <c r="N498" s="184"/>
      <c r="O498" s="184"/>
      <c r="P498" s="184"/>
      <c r="Q498" s="184"/>
      <c r="R498" s="187"/>
      <c r="T498" s="188"/>
      <c r="U498" s="184"/>
      <c r="V498" s="184"/>
      <c r="W498" s="184"/>
      <c r="X498" s="184"/>
      <c r="Y498" s="184"/>
      <c r="Z498" s="184"/>
      <c r="AA498" s="189"/>
      <c r="AT498" s="190" t="s">
        <v>186</v>
      </c>
      <c r="AU498" s="190" t="s">
        <v>89</v>
      </c>
      <c r="AV498" s="12" t="s">
        <v>89</v>
      </c>
      <c r="AW498" s="12" t="s">
        <v>187</v>
      </c>
      <c r="AX498" s="12" t="s">
        <v>78</v>
      </c>
      <c r="AY498" s="190" t="s">
        <v>179</v>
      </c>
    </row>
    <row r="499" spans="2:65" s="12" customFormat="1" ht="16.5" customHeight="1">
      <c r="B499" s="183"/>
      <c r="C499" s="184"/>
      <c r="D499" s="184"/>
      <c r="E499" s="185" t="s">
        <v>5</v>
      </c>
      <c r="F499" s="277" t="s">
        <v>576</v>
      </c>
      <c r="G499" s="278"/>
      <c r="H499" s="278"/>
      <c r="I499" s="278"/>
      <c r="J499" s="184"/>
      <c r="K499" s="186">
        <v>216</v>
      </c>
      <c r="L499" s="184"/>
      <c r="M499" s="184"/>
      <c r="N499" s="184"/>
      <c r="O499" s="184"/>
      <c r="P499" s="184"/>
      <c r="Q499" s="184"/>
      <c r="R499" s="187"/>
      <c r="T499" s="188"/>
      <c r="U499" s="184"/>
      <c r="V499" s="184"/>
      <c r="W499" s="184"/>
      <c r="X499" s="184"/>
      <c r="Y499" s="184"/>
      <c r="Z499" s="184"/>
      <c r="AA499" s="189"/>
      <c r="AT499" s="190" t="s">
        <v>186</v>
      </c>
      <c r="AU499" s="190" t="s">
        <v>89</v>
      </c>
      <c r="AV499" s="12" t="s">
        <v>89</v>
      </c>
      <c r="AW499" s="12" t="s">
        <v>187</v>
      </c>
      <c r="AX499" s="12" t="s">
        <v>78</v>
      </c>
      <c r="AY499" s="190" t="s">
        <v>179</v>
      </c>
    </row>
    <row r="500" spans="2:65" s="12" customFormat="1" ht="16.5" customHeight="1">
      <c r="B500" s="183"/>
      <c r="C500" s="184"/>
      <c r="D500" s="184"/>
      <c r="E500" s="185" t="s">
        <v>5</v>
      </c>
      <c r="F500" s="277" t="s">
        <v>577</v>
      </c>
      <c r="G500" s="278"/>
      <c r="H500" s="278"/>
      <c r="I500" s="278"/>
      <c r="J500" s="184"/>
      <c r="K500" s="186">
        <v>57</v>
      </c>
      <c r="L500" s="184"/>
      <c r="M500" s="184"/>
      <c r="N500" s="184"/>
      <c r="O500" s="184"/>
      <c r="P500" s="184"/>
      <c r="Q500" s="184"/>
      <c r="R500" s="187"/>
      <c r="T500" s="188"/>
      <c r="U500" s="184"/>
      <c r="V500" s="184"/>
      <c r="W500" s="184"/>
      <c r="X500" s="184"/>
      <c r="Y500" s="184"/>
      <c r="Z500" s="184"/>
      <c r="AA500" s="189"/>
      <c r="AT500" s="190" t="s">
        <v>186</v>
      </c>
      <c r="AU500" s="190" t="s">
        <v>89</v>
      </c>
      <c r="AV500" s="12" t="s">
        <v>89</v>
      </c>
      <c r="AW500" s="12" t="s">
        <v>187</v>
      </c>
      <c r="AX500" s="12" t="s">
        <v>78</v>
      </c>
      <c r="AY500" s="190" t="s">
        <v>179</v>
      </c>
    </row>
    <row r="501" spans="2:65" s="12" customFormat="1" ht="16.5" customHeight="1">
      <c r="B501" s="183"/>
      <c r="C501" s="184"/>
      <c r="D501" s="184"/>
      <c r="E501" s="185" t="s">
        <v>5</v>
      </c>
      <c r="F501" s="277" t="s">
        <v>578</v>
      </c>
      <c r="G501" s="278"/>
      <c r="H501" s="278"/>
      <c r="I501" s="278"/>
      <c r="J501" s="184"/>
      <c r="K501" s="186">
        <v>183</v>
      </c>
      <c r="L501" s="184"/>
      <c r="M501" s="184"/>
      <c r="N501" s="184"/>
      <c r="O501" s="184"/>
      <c r="P501" s="184"/>
      <c r="Q501" s="184"/>
      <c r="R501" s="187"/>
      <c r="T501" s="188"/>
      <c r="U501" s="184"/>
      <c r="V501" s="184"/>
      <c r="W501" s="184"/>
      <c r="X501" s="184"/>
      <c r="Y501" s="184"/>
      <c r="Z501" s="184"/>
      <c r="AA501" s="189"/>
      <c r="AT501" s="190" t="s">
        <v>186</v>
      </c>
      <c r="AU501" s="190" t="s">
        <v>89</v>
      </c>
      <c r="AV501" s="12" t="s">
        <v>89</v>
      </c>
      <c r="AW501" s="12" t="s">
        <v>187</v>
      </c>
      <c r="AX501" s="12" t="s">
        <v>78</v>
      </c>
      <c r="AY501" s="190" t="s">
        <v>179</v>
      </c>
    </row>
    <row r="502" spans="2:65" s="12" customFormat="1" ht="16.5" customHeight="1">
      <c r="B502" s="183"/>
      <c r="C502" s="184"/>
      <c r="D502" s="184"/>
      <c r="E502" s="185" t="s">
        <v>5</v>
      </c>
      <c r="F502" s="277" t="s">
        <v>579</v>
      </c>
      <c r="G502" s="278"/>
      <c r="H502" s="278"/>
      <c r="I502" s="278"/>
      <c r="J502" s="184"/>
      <c r="K502" s="186">
        <v>41.85</v>
      </c>
      <c r="L502" s="184"/>
      <c r="M502" s="184"/>
      <c r="N502" s="184"/>
      <c r="O502" s="184"/>
      <c r="P502" s="184"/>
      <c r="Q502" s="184"/>
      <c r="R502" s="187"/>
      <c r="T502" s="188"/>
      <c r="U502" s="184"/>
      <c r="V502" s="184"/>
      <c r="W502" s="184"/>
      <c r="X502" s="184"/>
      <c r="Y502" s="184"/>
      <c r="Z502" s="184"/>
      <c r="AA502" s="189"/>
      <c r="AT502" s="190" t="s">
        <v>186</v>
      </c>
      <c r="AU502" s="190" t="s">
        <v>89</v>
      </c>
      <c r="AV502" s="12" t="s">
        <v>89</v>
      </c>
      <c r="AW502" s="12" t="s">
        <v>187</v>
      </c>
      <c r="AX502" s="12" t="s">
        <v>78</v>
      </c>
      <c r="AY502" s="190" t="s">
        <v>179</v>
      </c>
    </row>
    <row r="503" spans="2:65" s="12" customFormat="1" ht="16.5" customHeight="1">
      <c r="B503" s="183"/>
      <c r="C503" s="184"/>
      <c r="D503" s="184"/>
      <c r="E503" s="185" t="s">
        <v>5</v>
      </c>
      <c r="F503" s="277" t="s">
        <v>580</v>
      </c>
      <c r="G503" s="278"/>
      <c r="H503" s="278"/>
      <c r="I503" s="278"/>
      <c r="J503" s="184"/>
      <c r="K503" s="186">
        <v>396</v>
      </c>
      <c r="L503" s="184"/>
      <c r="M503" s="184"/>
      <c r="N503" s="184"/>
      <c r="O503" s="184"/>
      <c r="P503" s="184"/>
      <c r="Q503" s="184"/>
      <c r="R503" s="187"/>
      <c r="T503" s="188"/>
      <c r="U503" s="184"/>
      <c r="V503" s="184"/>
      <c r="W503" s="184"/>
      <c r="X503" s="184"/>
      <c r="Y503" s="184"/>
      <c r="Z503" s="184"/>
      <c r="AA503" s="189"/>
      <c r="AT503" s="190" t="s">
        <v>186</v>
      </c>
      <c r="AU503" s="190" t="s">
        <v>89</v>
      </c>
      <c r="AV503" s="12" t="s">
        <v>89</v>
      </c>
      <c r="AW503" s="12" t="s">
        <v>187</v>
      </c>
      <c r="AX503" s="12" t="s">
        <v>78</v>
      </c>
      <c r="AY503" s="190" t="s">
        <v>179</v>
      </c>
    </row>
    <row r="504" spans="2:65" s="13" customFormat="1" ht="16.5" customHeight="1">
      <c r="B504" s="191"/>
      <c r="C504" s="192"/>
      <c r="D504" s="192"/>
      <c r="E504" s="193" t="s">
        <v>5</v>
      </c>
      <c r="F504" s="261" t="s">
        <v>188</v>
      </c>
      <c r="G504" s="262"/>
      <c r="H504" s="262"/>
      <c r="I504" s="262"/>
      <c r="J504" s="192"/>
      <c r="K504" s="194">
        <v>949.2</v>
      </c>
      <c r="L504" s="192"/>
      <c r="M504" s="192"/>
      <c r="N504" s="192"/>
      <c r="O504" s="192"/>
      <c r="P504" s="192"/>
      <c r="Q504" s="192"/>
      <c r="R504" s="195"/>
      <c r="T504" s="196"/>
      <c r="U504" s="192"/>
      <c r="V504" s="192"/>
      <c r="W504" s="192"/>
      <c r="X504" s="192"/>
      <c r="Y504" s="192"/>
      <c r="Z504" s="192"/>
      <c r="AA504" s="197"/>
      <c r="AT504" s="198" t="s">
        <v>186</v>
      </c>
      <c r="AU504" s="198" t="s">
        <v>89</v>
      </c>
      <c r="AV504" s="13" t="s">
        <v>184</v>
      </c>
      <c r="AW504" s="13" t="s">
        <v>187</v>
      </c>
      <c r="AX504" s="13" t="s">
        <v>35</v>
      </c>
      <c r="AY504" s="198" t="s">
        <v>179</v>
      </c>
    </row>
    <row r="505" spans="2:65" s="1" customFormat="1" ht="25.5" customHeight="1">
      <c r="B505" s="140"/>
      <c r="C505" s="169" t="s">
        <v>581</v>
      </c>
      <c r="D505" s="169" t="s">
        <v>180</v>
      </c>
      <c r="E505" s="170" t="s">
        <v>582</v>
      </c>
      <c r="F505" s="264" t="s">
        <v>583</v>
      </c>
      <c r="G505" s="264"/>
      <c r="H505" s="264"/>
      <c r="I505" s="264"/>
      <c r="J505" s="171" t="s">
        <v>191</v>
      </c>
      <c r="K505" s="172">
        <v>127.2</v>
      </c>
      <c r="L505" s="265">
        <v>0</v>
      </c>
      <c r="M505" s="265"/>
      <c r="N505" s="266">
        <f>ROUND(L505*K505,2)</f>
        <v>0</v>
      </c>
      <c r="O505" s="266"/>
      <c r="P505" s="266"/>
      <c r="Q505" s="266"/>
      <c r="R505" s="143"/>
      <c r="T505" s="173" t="s">
        <v>5</v>
      </c>
      <c r="U505" s="47" t="s">
        <v>43</v>
      </c>
      <c r="V505" s="39"/>
      <c r="W505" s="174">
        <f>V505*K505</f>
        <v>0</v>
      </c>
      <c r="X505" s="174">
        <v>0</v>
      </c>
      <c r="Y505" s="174">
        <f>X505*K505</f>
        <v>0</v>
      </c>
      <c r="Z505" s="174">
        <v>0</v>
      </c>
      <c r="AA505" s="175">
        <f>Z505*K505</f>
        <v>0</v>
      </c>
      <c r="AR505" s="22" t="s">
        <v>184</v>
      </c>
      <c r="AT505" s="22" t="s">
        <v>180</v>
      </c>
      <c r="AU505" s="22" t="s">
        <v>89</v>
      </c>
      <c r="AY505" s="22" t="s">
        <v>179</v>
      </c>
      <c r="BE505" s="117">
        <f>IF(U505="základní",N505,0)</f>
        <v>0</v>
      </c>
      <c r="BF505" s="117">
        <f>IF(U505="snížená",N505,0)</f>
        <v>0</v>
      </c>
      <c r="BG505" s="117">
        <f>IF(U505="zákl. přenesená",N505,0)</f>
        <v>0</v>
      </c>
      <c r="BH505" s="117">
        <f>IF(U505="sníž. přenesená",N505,0)</f>
        <v>0</v>
      </c>
      <c r="BI505" s="117">
        <f>IF(U505="nulová",N505,0)</f>
        <v>0</v>
      </c>
      <c r="BJ505" s="22" t="s">
        <v>35</v>
      </c>
      <c r="BK505" s="117">
        <f>ROUND(L505*K505,2)</f>
        <v>0</v>
      </c>
      <c r="BL505" s="22" t="s">
        <v>184</v>
      </c>
      <c r="BM505" s="22" t="s">
        <v>584</v>
      </c>
    </row>
    <row r="506" spans="2:65" s="11" customFormat="1" ht="25.5" customHeight="1">
      <c r="B506" s="176"/>
      <c r="C506" s="177"/>
      <c r="D506" s="177"/>
      <c r="E506" s="178" t="s">
        <v>5</v>
      </c>
      <c r="F506" s="303" t="s">
        <v>244</v>
      </c>
      <c r="G506" s="304"/>
      <c r="H506" s="304"/>
      <c r="I506" s="304"/>
      <c r="J506" s="177"/>
      <c r="K506" s="178" t="s">
        <v>5</v>
      </c>
      <c r="L506" s="177"/>
      <c r="M506" s="177"/>
      <c r="N506" s="177"/>
      <c r="O506" s="177"/>
      <c r="P506" s="177"/>
      <c r="Q506" s="177"/>
      <c r="R506" s="179"/>
      <c r="T506" s="180"/>
      <c r="U506" s="177"/>
      <c r="V506" s="177"/>
      <c r="W506" s="177"/>
      <c r="X506" s="177"/>
      <c r="Y506" s="177"/>
      <c r="Z506" s="177"/>
      <c r="AA506" s="181"/>
      <c r="AT506" s="182" t="s">
        <v>186</v>
      </c>
      <c r="AU506" s="182" t="s">
        <v>89</v>
      </c>
      <c r="AV506" s="11" t="s">
        <v>35</v>
      </c>
      <c r="AW506" s="11" t="s">
        <v>187</v>
      </c>
      <c r="AX506" s="11" t="s">
        <v>78</v>
      </c>
      <c r="AY506" s="182" t="s">
        <v>179</v>
      </c>
    </row>
    <row r="507" spans="2:65" s="12" customFormat="1" ht="16.5" customHeight="1">
      <c r="B507" s="183"/>
      <c r="C507" s="184"/>
      <c r="D507" s="184"/>
      <c r="E507" s="185" t="s">
        <v>5</v>
      </c>
      <c r="F507" s="277" t="s">
        <v>268</v>
      </c>
      <c r="G507" s="278"/>
      <c r="H507" s="278"/>
      <c r="I507" s="278"/>
      <c r="J507" s="184"/>
      <c r="K507" s="186">
        <v>127.2</v>
      </c>
      <c r="L507" s="184"/>
      <c r="M507" s="184"/>
      <c r="N507" s="184"/>
      <c r="O507" s="184"/>
      <c r="P507" s="184"/>
      <c r="Q507" s="184"/>
      <c r="R507" s="187"/>
      <c r="T507" s="188"/>
      <c r="U507" s="184"/>
      <c r="V507" s="184"/>
      <c r="W507" s="184"/>
      <c r="X507" s="184"/>
      <c r="Y507" s="184"/>
      <c r="Z507" s="184"/>
      <c r="AA507" s="189"/>
      <c r="AT507" s="190" t="s">
        <v>186</v>
      </c>
      <c r="AU507" s="190" t="s">
        <v>89</v>
      </c>
      <c r="AV507" s="12" t="s">
        <v>89</v>
      </c>
      <c r="AW507" s="12" t="s">
        <v>187</v>
      </c>
      <c r="AX507" s="12" t="s">
        <v>78</v>
      </c>
      <c r="AY507" s="190" t="s">
        <v>179</v>
      </c>
    </row>
    <row r="508" spans="2:65" s="13" customFormat="1" ht="16.5" customHeight="1">
      <c r="B508" s="191"/>
      <c r="C508" s="192"/>
      <c r="D508" s="192"/>
      <c r="E508" s="193" t="s">
        <v>5</v>
      </c>
      <c r="F508" s="261" t="s">
        <v>188</v>
      </c>
      <c r="G508" s="262"/>
      <c r="H508" s="262"/>
      <c r="I508" s="262"/>
      <c r="J508" s="192"/>
      <c r="K508" s="194">
        <v>127.2</v>
      </c>
      <c r="L508" s="192"/>
      <c r="M508" s="192"/>
      <c r="N508" s="192"/>
      <c r="O508" s="192"/>
      <c r="P508" s="192"/>
      <c r="Q508" s="192"/>
      <c r="R508" s="195"/>
      <c r="T508" s="196"/>
      <c r="U508" s="192"/>
      <c r="V508" s="192"/>
      <c r="W508" s="192"/>
      <c r="X508" s="192"/>
      <c r="Y508" s="192"/>
      <c r="Z508" s="192"/>
      <c r="AA508" s="197"/>
      <c r="AT508" s="198" t="s">
        <v>186</v>
      </c>
      <c r="AU508" s="198" t="s">
        <v>89</v>
      </c>
      <c r="AV508" s="13" t="s">
        <v>184</v>
      </c>
      <c r="AW508" s="13" t="s">
        <v>187</v>
      </c>
      <c r="AX508" s="13" t="s">
        <v>35</v>
      </c>
      <c r="AY508" s="198" t="s">
        <v>179</v>
      </c>
    </row>
    <row r="509" spans="2:65" s="1" customFormat="1" ht="38.25" customHeight="1">
      <c r="B509" s="140"/>
      <c r="C509" s="169" t="s">
        <v>410</v>
      </c>
      <c r="D509" s="169" t="s">
        <v>180</v>
      </c>
      <c r="E509" s="170" t="s">
        <v>585</v>
      </c>
      <c r="F509" s="264" t="s">
        <v>586</v>
      </c>
      <c r="G509" s="264"/>
      <c r="H509" s="264"/>
      <c r="I509" s="264"/>
      <c r="J509" s="171" t="s">
        <v>191</v>
      </c>
      <c r="K509" s="172">
        <v>36.6</v>
      </c>
      <c r="L509" s="265">
        <v>0</v>
      </c>
      <c r="M509" s="265"/>
      <c r="N509" s="266">
        <f>ROUND(L509*K509,2)</f>
        <v>0</v>
      </c>
      <c r="O509" s="266"/>
      <c r="P509" s="266"/>
      <c r="Q509" s="266"/>
      <c r="R509" s="143"/>
      <c r="T509" s="173" t="s">
        <v>5</v>
      </c>
      <c r="U509" s="47" t="s">
        <v>43</v>
      </c>
      <c r="V509" s="39"/>
      <c r="W509" s="174">
        <f>V509*K509</f>
        <v>0</v>
      </c>
      <c r="X509" s="174">
        <v>0</v>
      </c>
      <c r="Y509" s="174">
        <f>X509*K509</f>
        <v>0</v>
      </c>
      <c r="Z509" s="174">
        <v>0</v>
      </c>
      <c r="AA509" s="175">
        <f>Z509*K509</f>
        <v>0</v>
      </c>
      <c r="AR509" s="22" t="s">
        <v>184</v>
      </c>
      <c r="AT509" s="22" t="s">
        <v>180</v>
      </c>
      <c r="AU509" s="22" t="s">
        <v>89</v>
      </c>
      <c r="AY509" s="22" t="s">
        <v>179</v>
      </c>
      <c r="BE509" s="117">
        <f>IF(U509="základní",N509,0)</f>
        <v>0</v>
      </c>
      <c r="BF509" s="117">
        <f>IF(U509="snížená",N509,0)</f>
        <v>0</v>
      </c>
      <c r="BG509" s="117">
        <f>IF(U509="zákl. přenesená",N509,0)</f>
        <v>0</v>
      </c>
      <c r="BH509" s="117">
        <f>IF(U509="sníž. přenesená",N509,0)</f>
        <v>0</v>
      </c>
      <c r="BI509" s="117">
        <f>IF(U509="nulová",N509,0)</f>
        <v>0</v>
      </c>
      <c r="BJ509" s="22" t="s">
        <v>35</v>
      </c>
      <c r="BK509" s="117">
        <f>ROUND(L509*K509,2)</f>
        <v>0</v>
      </c>
      <c r="BL509" s="22" t="s">
        <v>184</v>
      </c>
      <c r="BM509" s="22" t="s">
        <v>587</v>
      </c>
    </row>
    <row r="510" spans="2:65" s="11" customFormat="1" ht="25.5" customHeight="1">
      <c r="B510" s="176"/>
      <c r="C510" s="177"/>
      <c r="D510" s="177"/>
      <c r="E510" s="178" t="s">
        <v>5</v>
      </c>
      <c r="F510" s="303" t="s">
        <v>202</v>
      </c>
      <c r="G510" s="304"/>
      <c r="H510" s="304"/>
      <c r="I510" s="304"/>
      <c r="J510" s="177"/>
      <c r="K510" s="178" t="s">
        <v>5</v>
      </c>
      <c r="L510" s="177"/>
      <c r="M510" s="177"/>
      <c r="N510" s="177"/>
      <c r="O510" s="177"/>
      <c r="P510" s="177"/>
      <c r="Q510" s="177"/>
      <c r="R510" s="179"/>
      <c r="T510" s="180"/>
      <c r="U510" s="177"/>
      <c r="V510" s="177"/>
      <c r="W510" s="177"/>
      <c r="X510" s="177"/>
      <c r="Y510" s="177"/>
      <c r="Z510" s="177"/>
      <c r="AA510" s="181"/>
      <c r="AT510" s="182" t="s">
        <v>186</v>
      </c>
      <c r="AU510" s="182" t="s">
        <v>89</v>
      </c>
      <c r="AV510" s="11" t="s">
        <v>35</v>
      </c>
      <c r="AW510" s="11" t="s">
        <v>187</v>
      </c>
      <c r="AX510" s="11" t="s">
        <v>78</v>
      </c>
      <c r="AY510" s="182" t="s">
        <v>179</v>
      </c>
    </row>
    <row r="511" spans="2:65" s="12" customFormat="1" ht="16.5" customHeight="1">
      <c r="B511" s="183"/>
      <c r="C511" s="184"/>
      <c r="D511" s="184"/>
      <c r="E511" s="185" t="s">
        <v>5</v>
      </c>
      <c r="F511" s="277" t="s">
        <v>245</v>
      </c>
      <c r="G511" s="278"/>
      <c r="H511" s="278"/>
      <c r="I511" s="278"/>
      <c r="J511" s="184"/>
      <c r="K511" s="186">
        <v>5.4</v>
      </c>
      <c r="L511" s="184"/>
      <c r="M511" s="184"/>
      <c r="N511" s="184"/>
      <c r="O511" s="184"/>
      <c r="P511" s="184"/>
      <c r="Q511" s="184"/>
      <c r="R511" s="187"/>
      <c r="T511" s="188"/>
      <c r="U511" s="184"/>
      <c r="V511" s="184"/>
      <c r="W511" s="184"/>
      <c r="X511" s="184"/>
      <c r="Y511" s="184"/>
      <c r="Z511" s="184"/>
      <c r="AA511" s="189"/>
      <c r="AT511" s="190" t="s">
        <v>186</v>
      </c>
      <c r="AU511" s="190" t="s">
        <v>89</v>
      </c>
      <c r="AV511" s="12" t="s">
        <v>89</v>
      </c>
      <c r="AW511" s="12" t="s">
        <v>187</v>
      </c>
      <c r="AX511" s="12" t="s">
        <v>78</v>
      </c>
      <c r="AY511" s="190" t="s">
        <v>179</v>
      </c>
    </row>
    <row r="512" spans="2:65" s="12" customFormat="1" ht="16.5" customHeight="1">
      <c r="B512" s="183"/>
      <c r="C512" s="184"/>
      <c r="D512" s="184"/>
      <c r="E512" s="185" t="s">
        <v>5</v>
      </c>
      <c r="F512" s="277" t="s">
        <v>246</v>
      </c>
      <c r="G512" s="278"/>
      <c r="H512" s="278"/>
      <c r="I512" s="278"/>
      <c r="J512" s="184"/>
      <c r="K512" s="186">
        <v>8.1</v>
      </c>
      <c r="L512" s="184"/>
      <c r="M512" s="184"/>
      <c r="N512" s="184"/>
      <c r="O512" s="184"/>
      <c r="P512" s="184"/>
      <c r="Q512" s="184"/>
      <c r="R512" s="187"/>
      <c r="T512" s="188"/>
      <c r="U512" s="184"/>
      <c r="V512" s="184"/>
      <c r="W512" s="184"/>
      <c r="X512" s="184"/>
      <c r="Y512" s="184"/>
      <c r="Z512" s="184"/>
      <c r="AA512" s="189"/>
      <c r="AT512" s="190" t="s">
        <v>186</v>
      </c>
      <c r="AU512" s="190" t="s">
        <v>89</v>
      </c>
      <c r="AV512" s="12" t="s">
        <v>89</v>
      </c>
      <c r="AW512" s="12" t="s">
        <v>187</v>
      </c>
      <c r="AX512" s="12" t="s">
        <v>78</v>
      </c>
      <c r="AY512" s="190" t="s">
        <v>179</v>
      </c>
    </row>
    <row r="513" spans="2:65" s="12" customFormat="1" ht="16.5" customHeight="1">
      <c r="B513" s="183"/>
      <c r="C513" s="184"/>
      <c r="D513" s="184"/>
      <c r="E513" s="185" t="s">
        <v>5</v>
      </c>
      <c r="F513" s="277" t="s">
        <v>588</v>
      </c>
      <c r="G513" s="278"/>
      <c r="H513" s="278"/>
      <c r="I513" s="278"/>
      <c r="J513" s="184"/>
      <c r="K513" s="186">
        <v>4.4000000000000004</v>
      </c>
      <c r="L513" s="184"/>
      <c r="M513" s="184"/>
      <c r="N513" s="184"/>
      <c r="O513" s="184"/>
      <c r="P513" s="184"/>
      <c r="Q513" s="184"/>
      <c r="R513" s="187"/>
      <c r="T513" s="188"/>
      <c r="U513" s="184"/>
      <c r="V513" s="184"/>
      <c r="W513" s="184"/>
      <c r="X513" s="184"/>
      <c r="Y513" s="184"/>
      <c r="Z513" s="184"/>
      <c r="AA513" s="189"/>
      <c r="AT513" s="190" t="s">
        <v>186</v>
      </c>
      <c r="AU513" s="190" t="s">
        <v>89</v>
      </c>
      <c r="AV513" s="12" t="s">
        <v>89</v>
      </c>
      <c r="AW513" s="12" t="s">
        <v>187</v>
      </c>
      <c r="AX513" s="12" t="s">
        <v>78</v>
      </c>
      <c r="AY513" s="190" t="s">
        <v>179</v>
      </c>
    </row>
    <row r="514" spans="2:65" s="12" customFormat="1" ht="16.5" customHeight="1">
      <c r="B514" s="183"/>
      <c r="C514" s="184"/>
      <c r="D514" s="184"/>
      <c r="E514" s="185" t="s">
        <v>5</v>
      </c>
      <c r="F514" s="277" t="s">
        <v>276</v>
      </c>
      <c r="G514" s="278"/>
      <c r="H514" s="278"/>
      <c r="I514" s="278"/>
      <c r="J514" s="184"/>
      <c r="K514" s="186">
        <v>7.7</v>
      </c>
      <c r="L514" s="184"/>
      <c r="M514" s="184"/>
      <c r="N514" s="184"/>
      <c r="O514" s="184"/>
      <c r="P514" s="184"/>
      <c r="Q514" s="184"/>
      <c r="R514" s="187"/>
      <c r="T514" s="188"/>
      <c r="U514" s="184"/>
      <c r="V514" s="184"/>
      <c r="W514" s="184"/>
      <c r="X514" s="184"/>
      <c r="Y514" s="184"/>
      <c r="Z514" s="184"/>
      <c r="AA514" s="189"/>
      <c r="AT514" s="190" t="s">
        <v>186</v>
      </c>
      <c r="AU514" s="190" t="s">
        <v>89</v>
      </c>
      <c r="AV514" s="12" t="s">
        <v>89</v>
      </c>
      <c r="AW514" s="12" t="s">
        <v>187</v>
      </c>
      <c r="AX514" s="12" t="s">
        <v>78</v>
      </c>
      <c r="AY514" s="190" t="s">
        <v>179</v>
      </c>
    </row>
    <row r="515" spans="2:65" s="12" customFormat="1" ht="16.5" customHeight="1">
      <c r="B515" s="183"/>
      <c r="C515" s="184"/>
      <c r="D515" s="184"/>
      <c r="E515" s="185" t="s">
        <v>5</v>
      </c>
      <c r="F515" s="277" t="s">
        <v>589</v>
      </c>
      <c r="G515" s="278"/>
      <c r="H515" s="278"/>
      <c r="I515" s="278"/>
      <c r="J515" s="184"/>
      <c r="K515" s="186">
        <v>11</v>
      </c>
      <c r="L515" s="184"/>
      <c r="M515" s="184"/>
      <c r="N515" s="184"/>
      <c r="O515" s="184"/>
      <c r="P515" s="184"/>
      <c r="Q515" s="184"/>
      <c r="R515" s="187"/>
      <c r="T515" s="188"/>
      <c r="U515" s="184"/>
      <c r="V515" s="184"/>
      <c r="W515" s="184"/>
      <c r="X515" s="184"/>
      <c r="Y515" s="184"/>
      <c r="Z515" s="184"/>
      <c r="AA515" s="189"/>
      <c r="AT515" s="190" t="s">
        <v>186</v>
      </c>
      <c r="AU515" s="190" t="s">
        <v>89</v>
      </c>
      <c r="AV515" s="12" t="s">
        <v>89</v>
      </c>
      <c r="AW515" s="12" t="s">
        <v>187</v>
      </c>
      <c r="AX515" s="12" t="s">
        <v>78</v>
      </c>
      <c r="AY515" s="190" t="s">
        <v>179</v>
      </c>
    </row>
    <row r="516" spans="2:65" s="13" customFormat="1" ht="16.5" customHeight="1">
      <c r="B516" s="191"/>
      <c r="C516" s="192"/>
      <c r="D516" s="192"/>
      <c r="E516" s="193" t="s">
        <v>5</v>
      </c>
      <c r="F516" s="261" t="s">
        <v>188</v>
      </c>
      <c r="G516" s="262"/>
      <c r="H516" s="262"/>
      <c r="I516" s="262"/>
      <c r="J516" s="192"/>
      <c r="K516" s="194">
        <v>36.6</v>
      </c>
      <c r="L516" s="192"/>
      <c r="M516" s="192"/>
      <c r="N516" s="192"/>
      <c r="O516" s="192"/>
      <c r="P516" s="192"/>
      <c r="Q516" s="192"/>
      <c r="R516" s="195"/>
      <c r="T516" s="196"/>
      <c r="U516" s="192"/>
      <c r="V516" s="192"/>
      <c r="W516" s="192"/>
      <c r="X516" s="192"/>
      <c r="Y516" s="192"/>
      <c r="Z516" s="192"/>
      <c r="AA516" s="197"/>
      <c r="AT516" s="198" t="s">
        <v>186</v>
      </c>
      <c r="AU516" s="198" t="s">
        <v>89</v>
      </c>
      <c r="AV516" s="13" t="s">
        <v>184</v>
      </c>
      <c r="AW516" s="13" t="s">
        <v>187</v>
      </c>
      <c r="AX516" s="13" t="s">
        <v>35</v>
      </c>
      <c r="AY516" s="198" t="s">
        <v>179</v>
      </c>
    </row>
    <row r="517" spans="2:65" s="1" customFormat="1" ht="38.25" customHeight="1">
      <c r="B517" s="140"/>
      <c r="C517" s="169" t="s">
        <v>590</v>
      </c>
      <c r="D517" s="169" t="s">
        <v>180</v>
      </c>
      <c r="E517" s="170" t="s">
        <v>591</v>
      </c>
      <c r="F517" s="264" t="s">
        <v>592</v>
      </c>
      <c r="G517" s="264"/>
      <c r="H517" s="264"/>
      <c r="I517" s="264"/>
      <c r="J517" s="171" t="s">
        <v>191</v>
      </c>
      <c r="K517" s="172">
        <v>83.6</v>
      </c>
      <c r="L517" s="265">
        <v>0</v>
      </c>
      <c r="M517" s="265"/>
      <c r="N517" s="266">
        <f>ROUND(L517*K517,2)</f>
        <v>0</v>
      </c>
      <c r="O517" s="266"/>
      <c r="P517" s="266"/>
      <c r="Q517" s="266"/>
      <c r="R517" s="143"/>
      <c r="T517" s="173" t="s">
        <v>5</v>
      </c>
      <c r="U517" s="47" t="s">
        <v>43</v>
      </c>
      <c r="V517" s="39"/>
      <c r="W517" s="174">
        <f>V517*K517</f>
        <v>0</v>
      </c>
      <c r="X517" s="174">
        <v>0</v>
      </c>
      <c r="Y517" s="174">
        <f>X517*K517</f>
        <v>0</v>
      </c>
      <c r="Z517" s="174">
        <v>0</v>
      </c>
      <c r="AA517" s="175">
        <f>Z517*K517</f>
        <v>0</v>
      </c>
      <c r="AR517" s="22" t="s">
        <v>184</v>
      </c>
      <c r="AT517" s="22" t="s">
        <v>180</v>
      </c>
      <c r="AU517" s="22" t="s">
        <v>89</v>
      </c>
      <c r="AY517" s="22" t="s">
        <v>179</v>
      </c>
      <c r="BE517" s="117">
        <f>IF(U517="základní",N517,0)</f>
        <v>0</v>
      </c>
      <c r="BF517" s="117">
        <f>IF(U517="snížená",N517,0)</f>
        <v>0</v>
      </c>
      <c r="BG517" s="117">
        <f>IF(U517="zákl. přenesená",N517,0)</f>
        <v>0</v>
      </c>
      <c r="BH517" s="117">
        <f>IF(U517="sníž. přenesená",N517,0)</f>
        <v>0</v>
      </c>
      <c r="BI517" s="117">
        <f>IF(U517="nulová",N517,0)</f>
        <v>0</v>
      </c>
      <c r="BJ517" s="22" t="s">
        <v>35</v>
      </c>
      <c r="BK517" s="117">
        <f>ROUND(L517*K517,2)</f>
        <v>0</v>
      </c>
      <c r="BL517" s="22" t="s">
        <v>184</v>
      </c>
      <c r="BM517" s="22" t="s">
        <v>593</v>
      </c>
    </row>
    <row r="518" spans="2:65" s="11" customFormat="1" ht="25.5" customHeight="1">
      <c r="B518" s="176"/>
      <c r="C518" s="177"/>
      <c r="D518" s="177"/>
      <c r="E518" s="178" t="s">
        <v>5</v>
      </c>
      <c r="F518" s="303" t="s">
        <v>244</v>
      </c>
      <c r="G518" s="304"/>
      <c r="H518" s="304"/>
      <c r="I518" s="304"/>
      <c r="J518" s="177"/>
      <c r="K518" s="178" t="s">
        <v>5</v>
      </c>
      <c r="L518" s="177"/>
      <c r="M518" s="177"/>
      <c r="N518" s="177"/>
      <c r="O518" s="177"/>
      <c r="P518" s="177"/>
      <c r="Q518" s="177"/>
      <c r="R518" s="179"/>
      <c r="T518" s="180"/>
      <c r="U518" s="177"/>
      <c r="V518" s="177"/>
      <c r="W518" s="177"/>
      <c r="X518" s="177"/>
      <c r="Y518" s="177"/>
      <c r="Z518" s="177"/>
      <c r="AA518" s="181"/>
      <c r="AT518" s="182" t="s">
        <v>186</v>
      </c>
      <c r="AU518" s="182" t="s">
        <v>89</v>
      </c>
      <c r="AV518" s="11" t="s">
        <v>35</v>
      </c>
      <c r="AW518" s="11" t="s">
        <v>187</v>
      </c>
      <c r="AX518" s="11" t="s">
        <v>78</v>
      </c>
      <c r="AY518" s="182" t="s">
        <v>179</v>
      </c>
    </row>
    <row r="519" spans="2:65" s="12" customFormat="1" ht="16.5" customHeight="1">
      <c r="B519" s="183"/>
      <c r="C519" s="184"/>
      <c r="D519" s="184"/>
      <c r="E519" s="185" t="s">
        <v>5</v>
      </c>
      <c r="F519" s="277" t="s">
        <v>594</v>
      </c>
      <c r="G519" s="278"/>
      <c r="H519" s="278"/>
      <c r="I519" s="278"/>
      <c r="J519" s="184"/>
      <c r="K519" s="186">
        <v>72.2</v>
      </c>
      <c r="L519" s="184"/>
      <c r="M519" s="184"/>
      <c r="N519" s="184"/>
      <c r="O519" s="184"/>
      <c r="P519" s="184"/>
      <c r="Q519" s="184"/>
      <c r="R519" s="187"/>
      <c r="T519" s="188"/>
      <c r="U519" s="184"/>
      <c r="V519" s="184"/>
      <c r="W519" s="184"/>
      <c r="X519" s="184"/>
      <c r="Y519" s="184"/>
      <c r="Z519" s="184"/>
      <c r="AA519" s="189"/>
      <c r="AT519" s="190" t="s">
        <v>186</v>
      </c>
      <c r="AU519" s="190" t="s">
        <v>89</v>
      </c>
      <c r="AV519" s="12" t="s">
        <v>89</v>
      </c>
      <c r="AW519" s="12" t="s">
        <v>187</v>
      </c>
      <c r="AX519" s="12" t="s">
        <v>78</v>
      </c>
      <c r="AY519" s="190" t="s">
        <v>179</v>
      </c>
    </row>
    <row r="520" spans="2:65" s="12" customFormat="1" ht="16.5" customHeight="1">
      <c r="B520" s="183"/>
      <c r="C520" s="184"/>
      <c r="D520" s="184"/>
      <c r="E520" s="185" t="s">
        <v>5</v>
      </c>
      <c r="F520" s="277" t="s">
        <v>595</v>
      </c>
      <c r="G520" s="278"/>
      <c r="H520" s="278"/>
      <c r="I520" s="278"/>
      <c r="J520" s="184"/>
      <c r="K520" s="186">
        <v>11.4</v>
      </c>
      <c r="L520" s="184"/>
      <c r="M520" s="184"/>
      <c r="N520" s="184"/>
      <c r="O520" s="184"/>
      <c r="P520" s="184"/>
      <c r="Q520" s="184"/>
      <c r="R520" s="187"/>
      <c r="T520" s="188"/>
      <c r="U520" s="184"/>
      <c r="V520" s="184"/>
      <c r="W520" s="184"/>
      <c r="X520" s="184"/>
      <c r="Y520" s="184"/>
      <c r="Z520" s="184"/>
      <c r="AA520" s="189"/>
      <c r="AT520" s="190" t="s">
        <v>186</v>
      </c>
      <c r="AU520" s="190" t="s">
        <v>89</v>
      </c>
      <c r="AV520" s="12" t="s">
        <v>89</v>
      </c>
      <c r="AW520" s="12" t="s">
        <v>187</v>
      </c>
      <c r="AX520" s="12" t="s">
        <v>78</v>
      </c>
      <c r="AY520" s="190" t="s">
        <v>179</v>
      </c>
    </row>
    <row r="521" spans="2:65" s="13" customFormat="1" ht="16.5" customHeight="1">
      <c r="B521" s="191"/>
      <c r="C521" s="192"/>
      <c r="D521" s="192"/>
      <c r="E521" s="193" t="s">
        <v>5</v>
      </c>
      <c r="F521" s="261" t="s">
        <v>188</v>
      </c>
      <c r="G521" s="262"/>
      <c r="H521" s="262"/>
      <c r="I521" s="262"/>
      <c r="J521" s="192"/>
      <c r="K521" s="194">
        <v>83.6</v>
      </c>
      <c r="L521" s="192"/>
      <c r="M521" s="192"/>
      <c r="N521" s="192"/>
      <c r="O521" s="192"/>
      <c r="P521" s="192"/>
      <c r="Q521" s="192"/>
      <c r="R521" s="195"/>
      <c r="T521" s="196"/>
      <c r="U521" s="192"/>
      <c r="V521" s="192"/>
      <c r="W521" s="192"/>
      <c r="X521" s="192"/>
      <c r="Y521" s="192"/>
      <c r="Z521" s="192"/>
      <c r="AA521" s="197"/>
      <c r="AT521" s="198" t="s">
        <v>186</v>
      </c>
      <c r="AU521" s="198" t="s">
        <v>89</v>
      </c>
      <c r="AV521" s="13" t="s">
        <v>184</v>
      </c>
      <c r="AW521" s="13" t="s">
        <v>187</v>
      </c>
      <c r="AX521" s="13" t="s">
        <v>35</v>
      </c>
      <c r="AY521" s="198" t="s">
        <v>179</v>
      </c>
    </row>
    <row r="522" spans="2:65" s="1" customFormat="1" ht="51" customHeight="1">
      <c r="B522" s="140"/>
      <c r="C522" s="169" t="s">
        <v>415</v>
      </c>
      <c r="D522" s="169" t="s">
        <v>180</v>
      </c>
      <c r="E522" s="170" t="s">
        <v>596</v>
      </c>
      <c r="F522" s="264" t="s">
        <v>597</v>
      </c>
      <c r="G522" s="264"/>
      <c r="H522" s="264"/>
      <c r="I522" s="264"/>
      <c r="J522" s="171" t="s">
        <v>191</v>
      </c>
      <c r="K522" s="172">
        <v>5.7</v>
      </c>
      <c r="L522" s="265">
        <v>0</v>
      </c>
      <c r="M522" s="265"/>
      <c r="N522" s="266">
        <f>ROUND(L522*K522,2)</f>
        <v>0</v>
      </c>
      <c r="O522" s="266"/>
      <c r="P522" s="266"/>
      <c r="Q522" s="266"/>
      <c r="R522" s="143"/>
      <c r="T522" s="173" t="s">
        <v>5</v>
      </c>
      <c r="U522" s="47" t="s">
        <v>43</v>
      </c>
      <c r="V522" s="39"/>
      <c r="W522" s="174">
        <f>V522*K522</f>
        <v>0</v>
      </c>
      <c r="X522" s="174">
        <v>0</v>
      </c>
      <c r="Y522" s="174">
        <f>X522*K522</f>
        <v>0</v>
      </c>
      <c r="Z522" s="174">
        <v>0</v>
      </c>
      <c r="AA522" s="175">
        <f>Z522*K522</f>
        <v>0</v>
      </c>
      <c r="AR522" s="22" t="s">
        <v>184</v>
      </c>
      <c r="AT522" s="22" t="s">
        <v>180</v>
      </c>
      <c r="AU522" s="22" t="s">
        <v>89</v>
      </c>
      <c r="AY522" s="22" t="s">
        <v>179</v>
      </c>
      <c r="BE522" s="117">
        <f>IF(U522="základní",N522,0)</f>
        <v>0</v>
      </c>
      <c r="BF522" s="117">
        <f>IF(U522="snížená",N522,0)</f>
        <v>0</v>
      </c>
      <c r="BG522" s="117">
        <f>IF(U522="zákl. přenesená",N522,0)</f>
        <v>0</v>
      </c>
      <c r="BH522" s="117">
        <f>IF(U522="sníž. přenesená",N522,0)</f>
        <v>0</v>
      </c>
      <c r="BI522" s="117">
        <f>IF(U522="nulová",N522,0)</f>
        <v>0</v>
      </c>
      <c r="BJ522" s="22" t="s">
        <v>35</v>
      </c>
      <c r="BK522" s="117">
        <f>ROUND(L522*K522,2)</f>
        <v>0</v>
      </c>
      <c r="BL522" s="22" t="s">
        <v>184</v>
      </c>
      <c r="BM522" s="22" t="s">
        <v>598</v>
      </c>
    </row>
    <row r="523" spans="2:65" s="11" customFormat="1" ht="25.5" customHeight="1">
      <c r="B523" s="176"/>
      <c r="C523" s="177"/>
      <c r="D523" s="177"/>
      <c r="E523" s="178" t="s">
        <v>5</v>
      </c>
      <c r="F523" s="303" t="s">
        <v>202</v>
      </c>
      <c r="G523" s="304"/>
      <c r="H523" s="304"/>
      <c r="I523" s="304"/>
      <c r="J523" s="177"/>
      <c r="K523" s="178" t="s">
        <v>5</v>
      </c>
      <c r="L523" s="177"/>
      <c r="M523" s="177"/>
      <c r="N523" s="177"/>
      <c r="O523" s="177"/>
      <c r="P523" s="177"/>
      <c r="Q523" s="177"/>
      <c r="R523" s="179"/>
      <c r="T523" s="180"/>
      <c r="U523" s="177"/>
      <c r="V523" s="177"/>
      <c r="W523" s="177"/>
      <c r="X523" s="177"/>
      <c r="Y523" s="177"/>
      <c r="Z523" s="177"/>
      <c r="AA523" s="181"/>
      <c r="AT523" s="182" t="s">
        <v>186</v>
      </c>
      <c r="AU523" s="182" t="s">
        <v>89</v>
      </c>
      <c r="AV523" s="11" t="s">
        <v>35</v>
      </c>
      <c r="AW523" s="11" t="s">
        <v>187</v>
      </c>
      <c r="AX523" s="11" t="s">
        <v>78</v>
      </c>
      <c r="AY523" s="182" t="s">
        <v>179</v>
      </c>
    </row>
    <row r="524" spans="2:65" s="12" customFormat="1" ht="16.5" customHeight="1">
      <c r="B524" s="183"/>
      <c r="C524" s="184"/>
      <c r="D524" s="184"/>
      <c r="E524" s="185" t="s">
        <v>5</v>
      </c>
      <c r="F524" s="277" t="s">
        <v>599</v>
      </c>
      <c r="G524" s="278"/>
      <c r="H524" s="278"/>
      <c r="I524" s="278"/>
      <c r="J524" s="184"/>
      <c r="K524" s="186">
        <v>0.95</v>
      </c>
      <c r="L524" s="184"/>
      <c r="M524" s="184"/>
      <c r="N524" s="184"/>
      <c r="O524" s="184"/>
      <c r="P524" s="184"/>
      <c r="Q524" s="184"/>
      <c r="R524" s="187"/>
      <c r="T524" s="188"/>
      <c r="U524" s="184"/>
      <c r="V524" s="184"/>
      <c r="W524" s="184"/>
      <c r="X524" s="184"/>
      <c r="Y524" s="184"/>
      <c r="Z524" s="184"/>
      <c r="AA524" s="189"/>
      <c r="AT524" s="190" t="s">
        <v>186</v>
      </c>
      <c r="AU524" s="190" t="s">
        <v>89</v>
      </c>
      <c r="AV524" s="12" t="s">
        <v>89</v>
      </c>
      <c r="AW524" s="12" t="s">
        <v>187</v>
      </c>
      <c r="AX524" s="12" t="s">
        <v>78</v>
      </c>
      <c r="AY524" s="190" t="s">
        <v>179</v>
      </c>
    </row>
    <row r="525" spans="2:65" s="12" customFormat="1" ht="16.5" customHeight="1">
      <c r="B525" s="183"/>
      <c r="C525" s="184"/>
      <c r="D525" s="184"/>
      <c r="E525" s="185" t="s">
        <v>5</v>
      </c>
      <c r="F525" s="277" t="s">
        <v>600</v>
      </c>
      <c r="G525" s="278"/>
      <c r="H525" s="278"/>
      <c r="I525" s="278"/>
      <c r="J525" s="184"/>
      <c r="K525" s="186">
        <v>0.95</v>
      </c>
      <c r="L525" s="184"/>
      <c r="M525" s="184"/>
      <c r="N525" s="184"/>
      <c r="O525" s="184"/>
      <c r="P525" s="184"/>
      <c r="Q525" s="184"/>
      <c r="R525" s="187"/>
      <c r="T525" s="188"/>
      <c r="U525" s="184"/>
      <c r="V525" s="184"/>
      <c r="W525" s="184"/>
      <c r="X525" s="184"/>
      <c r="Y525" s="184"/>
      <c r="Z525" s="184"/>
      <c r="AA525" s="189"/>
      <c r="AT525" s="190" t="s">
        <v>186</v>
      </c>
      <c r="AU525" s="190" t="s">
        <v>89</v>
      </c>
      <c r="AV525" s="12" t="s">
        <v>89</v>
      </c>
      <c r="AW525" s="12" t="s">
        <v>187</v>
      </c>
      <c r="AX525" s="12" t="s">
        <v>78</v>
      </c>
      <c r="AY525" s="190" t="s">
        <v>179</v>
      </c>
    </row>
    <row r="526" spans="2:65" s="12" customFormat="1" ht="16.5" customHeight="1">
      <c r="B526" s="183"/>
      <c r="C526" s="184"/>
      <c r="D526" s="184"/>
      <c r="E526" s="185" t="s">
        <v>5</v>
      </c>
      <c r="F526" s="277" t="s">
        <v>601</v>
      </c>
      <c r="G526" s="278"/>
      <c r="H526" s="278"/>
      <c r="I526" s="278"/>
      <c r="J526" s="184"/>
      <c r="K526" s="186">
        <v>0.95</v>
      </c>
      <c r="L526" s="184"/>
      <c r="M526" s="184"/>
      <c r="N526" s="184"/>
      <c r="O526" s="184"/>
      <c r="P526" s="184"/>
      <c r="Q526" s="184"/>
      <c r="R526" s="187"/>
      <c r="T526" s="188"/>
      <c r="U526" s="184"/>
      <c r="V526" s="184"/>
      <c r="W526" s="184"/>
      <c r="X526" s="184"/>
      <c r="Y526" s="184"/>
      <c r="Z526" s="184"/>
      <c r="AA526" s="189"/>
      <c r="AT526" s="190" t="s">
        <v>186</v>
      </c>
      <c r="AU526" s="190" t="s">
        <v>89</v>
      </c>
      <c r="AV526" s="12" t="s">
        <v>89</v>
      </c>
      <c r="AW526" s="12" t="s">
        <v>187</v>
      </c>
      <c r="AX526" s="12" t="s">
        <v>78</v>
      </c>
      <c r="AY526" s="190" t="s">
        <v>179</v>
      </c>
    </row>
    <row r="527" spans="2:65" s="12" customFormat="1" ht="16.5" customHeight="1">
      <c r="B527" s="183"/>
      <c r="C527" s="184"/>
      <c r="D527" s="184"/>
      <c r="E527" s="185" t="s">
        <v>5</v>
      </c>
      <c r="F527" s="277" t="s">
        <v>602</v>
      </c>
      <c r="G527" s="278"/>
      <c r="H527" s="278"/>
      <c r="I527" s="278"/>
      <c r="J527" s="184"/>
      <c r="K527" s="186">
        <v>0.95</v>
      </c>
      <c r="L527" s="184"/>
      <c r="M527" s="184"/>
      <c r="N527" s="184"/>
      <c r="O527" s="184"/>
      <c r="P527" s="184"/>
      <c r="Q527" s="184"/>
      <c r="R527" s="187"/>
      <c r="T527" s="188"/>
      <c r="U527" s="184"/>
      <c r="V527" s="184"/>
      <c r="W527" s="184"/>
      <c r="X527" s="184"/>
      <c r="Y527" s="184"/>
      <c r="Z527" s="184"/>
      <c r="AA527" s="189"/>
      <c r="AT527" s="190" t="s">
        <v>186</v>
      </c>
      <c r="AU527" s="190" t="s">
        <v>89</v>
      </c>
      <c r="AV527" s="12" t="s">
        <v>89</v>
      </c>
      <c r="AW527" s="12" t="s">
        <v>187</v>
      </c>
      <c r="AX527" s="12" t="s">
        <v>78</v>
      </c>
      <c r="AY527" s="190" t="s">
        <v>179</v>
      </c>
    </row>
    <row r="528" spans="2:65" s="12" customFormat="1" ht="16.5" customHeight="1">
      <c r="B528" s="183"/>
      <c r="C528" s="184"/>
      <c r="D528" s="184"/>
      <c r="E528" s="185" t="s">
        <v>5</v>
      </c>
      <c r="F528" s="277" t="s">
        <v>603</v>
      </c>
      <c r="G528" s="278"/>
      <c r="H528" s="278"/>
      <c r="I528" s="278"/>
      <c r="J528" s="184"/>
      <c r="K528" s="186">
        <v>0.95</v>
      </c>
      <c r="L528" s="184"/>
      <c r="M528" s="184"/>
      <c r="N528" s="184"/>
      <c r="O528" s="184"/>
      <c r="P528" s="184"/>
      <c r="Q528" s="184"/>
      <c r="R528" s="187"/>
      <c r="T528" s="188"/>
      <c r="U528" s="184"/>
      <c r="V528" s="184"/>
      <c r="W528" s="184"/>
      <c r="X528" s="184"/>
      <c r="Y528" s="184"/>
      <c r="Z528" s="184"/>
      <c r="AA528" s="189"/>
      <c r="AT528" s="190" t="s">
        <v>186</v>
      </c>
      <c r="AU528" s="190" t="s">
        <v>89</v>
      </c>
      <c r="AV528" s="12" t="s">
        <v>89</v>
      </c>
      <c r="AW528" s="12" t="s">
        <v>187</v>
      </c>
      <c r="AX528" s="12" t="s">
        <v>78</v>
      </c>
      <c r="AY528" s="190" t="s">
        <v>179</v>
      </c>
    </row>
    <row r="529" spans="2:65" s="12" customFormat="1" ht="16.5" customHeight="1">
      <c r="B529" s="183"/>
      <c r="C529" s="184"/>
      <c r="D529" s="184"/>
      <c r="E529" s="185" t="s">
        <v>5</v>
      </c>
      <c r="F529" s="277" t="s">
        <v>604</v>
      </c>
      <c r="G529" s="278"/>
      <c r="H529" s="278"/>
      <c r="I529" s="278"/>
      <c r="J529" s="184"/>
      <c r="K529" s="186">
        <v>0.95</v>
      </c>
      <c r="L529" s="184"/>
      <c r="M529" s="184"/>
      <c r="N529" s="184"/>
      <c r="O529" s="184"/>
      <c r="P529" s="184"/>
      <c r="Q529" s="184"/>
      <c r="R529" s="187"/>
      <c r="T529" s="188"/>
      <c r="U529" s="184"/>
      <c r="V529" s="184"/>
      <c r="W529" s="184"/>
      <c r="X529" s="184"/>
      <c r="Y529" s="184"/>
      <c r="Z529" s="184"/>
      <c r="AA529" s="189"/>
      <c r="AT529" s="190" t="s">
        <v>186</v>
      </c>
      <c r="AU529" s="190" t="s">
        <v>89</v>
      </c>
      <c r="AV529" s="12" t="s">
        <v>89</v>
      </c>
      <c r="AW529" s="12" t="s">
        <v>187</v>
      </c>
      <c r="AX529" s="12" t="s">
        <v>78</v>
      </c>
      <c r="AY529" s="190" t="s">
        <v>179</v>
      </c>
    </row>
    <row r="530" spans="2:65" s="13" customFormat="1" ht="16.5" customHeight="1">
      <c r="B530" s="191"/>
      <c r="C530" s="192"/>
      <c r="D530" s="192"/>
      <c r="E530" s="193" t="s">
        <v>5</v>
      </c>
      <c r="F530" s="261" t="s">
        <v>188</v>
      </c>
      <c r="G530" s="262"/>
      <c r="H530" s="262"/>
      <c r="I530" s="262"/>
      <c r="J530" s="192"/>
      <c r="K530" s="194">
        <v>5.7</v>
      </c>
      <c r="L530" s="192"/>
      <c r="M530" s="192"/>
      <c r="N530" s="192"/>
      <c r="O530" s="192"/>
      <c r="P530" s="192"/>
      <c r="Q530" s="192"/>
      <c r="R530" s="195"/>
      <c r="T530" s="196"/>
      <c r="U530" s="192"/>
      <c r="V530" s="192"/>
      <c r="W530" s="192"/>
      <c r="X530" s="192"/>
      <c r="Y530" s="192"/>
      <c r="Z530" s="192"/>
      <c r="AA530" s="197"/>
      <c r="AT530" s="198" t="s">
        <v>186</v>
      </c>
      <c r="AU530" s="198" t="s">
        <v>89</v>
      </c>
      <c r="AV530" s="13" t="s">
        <v>184</v>
      </c>
      <c r="AW530" s="13" t="s">
        <v>187</v>
      </c>
      <c r="AX530" s="13" t="s">
        <v>35</v>
      </c>
      <c r="AY530" s="198" t="s">
        <v>179</v>
      </c>
    </row>
    <row r="531" spans="2:65" s="10" customFormat="1" ht="29.85" customHeight="1">
      <c r="B531" s="158"/>
      <c r="C531" s="159"/>
      <c r="D531" s="168" t="s">
        <v>143</v>
      </c>
      <c r="E531" s="168"/>
      <c r="F531" s="168"/>
      <c r="G531" s="168"/>
      <c r="H531" s="168"/>
      <c r="I531" s="168"/>
      <c r="J531" s="168"/>
      <c r="K531" s="168"/>
      <c r="L531" s="168"/>
      <c r="M531" s="168"/>
      <c r="N531" s="269">
        <f>BK531</f>
        <v>0</v>
      </c>
      <c r="O531" s="270"/>
      <c r="P531" s="270"/>
      <c r="Q531" s="270"/>
      <c r="R531" s="161"/>
      <c r="T531" s="162"/>
      <c r="U531" s="159"/>
      <c r="V531" s="159"/>
      <c r="W531" s="163">
        <f>SUM(W532:W539)</f>
        <v>0</v>
      </c>
      <c r="X531" s="159"/>
      <c r="Y531" s="163">
        <f>SUM(Y532:Y539)</f>
        <v>0</v>
      </c>
      <c r="Z531" s="159"/>
      <c r="AA531" s="164">
        <f>SUM(AA532:AA539)</f>
        <v>0</v>
      </c>
      <c r="AR531" s="165" t="s">
        <v>35</v>
      </c>
      <c r="AT531" s="166" t="s">
        <v>77</v>
      </c>
      <c r="AU531" s="166" t="s">
        <v>35</v>
      </c>
      <c r="AY531" s="165" t="s">
        <v>179</v>
      </c>
      <c r="BK531" s="167">
        <f>SUM(BK532:BK539)</f>
        <v>0</v>
      </c>
    </row>
    <row r="532" spans="2:65" s="1" customFormat="1" ht="38.25" customHeight="1">
      <c r="B532" s="140"/>
      <c r="C532" s="169" t="s">
        <v>605</v>
      </c>
      <c r="D532" s="169" t="s">
        <v>180</v>
      </c>
      <c r="E532" s="170" t="s">
        <v>606</v>
      </c>
      <c r="F532" s="264" t="s">
        <v>607</v>
      </c>
      <c r="G532" s="264"/>
      <c r="H532" s="264"/>
      <c r="I532" s="264"/>
      <c r="J532" s="171" t="s">
        <v>296</v>
      </c>
      <c r="K532" s="172">
        <v>3.5</v>
      </c>
      <c r="L532" s="265">
        <v>0</v>
      </c>
      <c r="M532" s="265"/>
      <c r="N532" s="266">
        <f>ROUND(L532*K532,2)</f>
        <v>0</v>
      </c>
      <c r="O532" s="266"/>
      <c r="P532" s="266"/>
      <c r="Q532" s="266"/>
      <c r="R532" s="143"/>
      <c r="T532" s="173" t="s">
        <v>5</v>
      </c>
      <c r="U532" s="47" t="s">
        <v>43</v>
      </c>
      <c r="V532" s="39"/>
      <c r="W532" s="174">
        <f>V532*K532</f>
        <v>0</v>
      </c>
      <c r="X532" s="174">
        <v>0</v>
      </c>
      <c r="Y532" s="174">
        <f>X532*K532</f>
        <v>0</v>
      </c>
      <c r="Z532" s="174">
        <v>0</v>
      </c>
      <c r="AA532" s="175">
        <f>Z532*K532</f>
        <v>0</v>
      </c>
      <c r="AR532" s="22" t="s">
        <v>184</v>
      </c>
      <c r="AT532" s="22" t="s">
        <v>180</v>
      </c>
      <c r="AU532" s="22" t="s">
        <v>89</v>
      </c>
      <c r="AY532" s="22" t="s">
        <v>179</v>
      </c>
      <c r="BE532" s="117">
        <f>IF(U532="základní",N532,0)</f>
        <v>0</v>
      </c>
      <c r="BF532" s="117">
        <f>IF(U532="snížená",N532,0)</f>
        <v>0</v>
      </c>
      <c r="BG532" s="117">
        <f>IF(U532="zákl. přenesená",N532,0)</f>
        <v>0</v>
      </c>
      <c r="BH532" s="117">
        <f>IF(U532="sníž. přenesená",N532,0)</f>
        <v>0</v>
      </c>
      <c r="BI532" s="117">
        <f>IF(U532="nulová",N532,0)</f>
        <v>0</v>
      </c>
      <c r="BJ532" s="22" t="s">
        <v>35</v>
      </c>
      <c r="BK532" s="117">
        <f>ROUND(L532*K532,2)</f>
        <v>0</v>
      </c>
      <c r="BL532" s="22" t="s">
        <v>184</v>
      </c>
      <c r="BM532" s="22" t="s">
        <v>608</v>
      </c>
    </row>
    <row r="533" spans="2:65" s="11" customFormat="1" ht="16.5" customHeight="1">
      <c r="B533" s="176"/>
      <c r="C533" s="177"/>
      <c r="D533" s="177"/>
      <c r="E533" s="178" t="s">
        <v>5</v>
      </c>
      <c r="F533" s="303" t="s">
        <v>185</v>
      </c>
      <c r="G533" s="304"/>
      <c r="H533" s="304"/>
      <c r="I533" s="304"/>
      <c r="J533" s="177"/>
      <c r="K533" s="178" t="s">
        <v>5</v>
      </c>
      <c r="L533" s="177"/>
      <c r="M533" s="177"/>
      <c r="N533" s="177"/>
      <c r="O533" s="177"/>
      <c r="P533" s="177"/>
      <c r="Q533" s="177"/>
      <c r="R533" s="179"/>
      <c r="T533" s="180"/>
      <c r="U533" s="177"/>
      <c r="V533" s="177"/>
      <c r="W533" s="177"/>
      <c r="X533" s="177"/>
      <c r="Y533" s="177"/>
      <c r="Z533" s="177"/>
      <c r="AA533" s="181"/>
      <c r="AT533" s="182" t="s">
        <v>186</v>
      </c>
      <c r="AU533" s="182" t="s">
        <v>89</v>
      </c>
      <c r="AV533" s="11" t="s">
        <v>35</v>
      </c>
      <c r="AW533" s="11" t="s">
        <v>187</v>
      </c>
      <c r="AX533" s="11" t="s">
        <v>78</v>
      </c>
      <c r="AY533" s="182" t="s">
        <v>179</v>
      </c>
    </row>
    <row r="534" spans="2:65" s="12" customFormat="1" ht="16.5" customHeight="1">
      <c r="B534" s="183"/>
      <c r="C534" s="184"/>
      <c r="D534" s="184"/>
      <c r="E534" s="185" t="s">
        <v>5</v>
      </c>
      <c r="F534" s="277" t="s">
        <v>609</v>
      </c>
      <c r="G534" s="278"/>
      <c r="H534" s="278"/>
      <c r="I534" s="278"/>
      <c r="J534" s="184"/>
      <c r="K534" s="186">
        <v>3.5</v>
      </c>
      <c r="L534" s="184"/>
      <c r="M534" s="184"/>
      <c r="N534" s="184"/>
      <c r="O534" s="184"/>
      <c r="P534" s="184"/>
      <c r="Q534" s="184"/>
      <c r="R534" s="187"/>
      <c r="T534" s="188"/>
      <c r="U534" s="184"/>
      <c r="V534" s="184"/>
      <c r="W534" s="184"/>
      <c r="X534" s="184"/>
      <c r="Y534" s="184"/>
      <c r="Z534" s="184"/>
      <c r="AA534" s="189"/>
      <c r="AT534" s="190" t="s">
        <v>186</v>
      </c>
      <c r="AU534" s="190" t="s">
        <v>89</v>
      </c>
      <c r="AV534" s="12" t="s">
        <v>89</v>
      </c>
      <c r="AW534" s="12" t="s">
        <v>187</v>
      </c>
      <c r="AX534" s="12" t="s">
        <v>78</v>
      </c>
      <c r="AY534" s="190" t="s">
        <v>179</v>
      </c>
    </row>
    <row r="535" spans="2:65" s="13" customFormat="1" ht="16.5" customHeight="1">
      <c r="B535" s="191"/>
      <c r="C535" s="192"/>
      <c r="D535" s="192"/>
      <c r="E535" s="193" t="s">
        <v>5</v>
      </c>
      <c r="F535" s="261" t="s">
        <v>188</v>
      </c>
      <c r="G535" s="262"/>
      <c r="H535" s="262"/>
      <c r="I535" s="262"/>
      <c r="J535" s="192"/>
      <c r="K535" s="194">
        <v>3.5</v>
      </c>
      <c r="L535" s="192"/>
      <c r="M535" s="192"/>
      <c r="N535" s="192"/>
      <c r="O535" s="192"/>
      <c r="P535" s="192"/>
      <c r="Q535" s="192"/>
      <c r="R535" s="195"/>
      <c r="T535" s="196"/>
      <c r="U535" s="192"/>
      <c r="V535" s="192"/>
      <c r="W535" s="192"/>
      <c r="X535" s="192"/>
      <c r="Y535" s="192"/>
      <c r="Z535" s="192"/>
      <c r="AA535" s="197"/>
      <c r="AT535" s="198" t="s">
        <v>186</v>
      </c>
      <c r="AU535" s="198" t="s">
        <v>89</v>
      </c>
      <c r="AV535" s="13" t="s">
        <v>184</v>
      </c>
      <c r="AW535" s="13" t="s">
        <v>187</v>
      </c>
      <c r="AX535" s="13" t="s">
        <v>35</v>
      </c>
      <c r="AY535" s="198" t="s">
        <v>179</v>
      </c>
    </row>
    <row r="536" spans="2:65" s="1" customFormat="1" ht="25.5" customHeight="1">
      <c r="B536" s="140"/>
      <c r="C536" s="169" t="s">
        <v>419</v>
      </c>
      <c r="D536" s="169" t="s">
        <v>180</v>
      </c>
      <c r="E536" s="170" t="s">
        <v>610</v>
      </c>
      <c r="F536" s="264" t="s">
        <v>611</v>
      </c>
      <c r="G536" s="264"/>
      <c r="H536" s="264"/>
      <c r="I536" s="264"/>
      <c r="J536" s="171" t="s">
        <v>296</v>
      </c>
      <c r="K536" s="172">
        <v>3.5</v>
      </c>
      <c r="L536" s="265">
        <v>0</v>
      </c>
      <c r="M536" s="265"/>
      <c r="N536" s="266">
        <f>ROUND(L536*K536,2)</f>
        <v>0</v>
      </c>
      <c r="O536" s="266"/>
      <c r="P536" s="266"/>
      <c r="Q536" s="266"/>
      <c r="R536" s="143"/>
      <c r="T536" s="173" t="s">
        <v>5</v>
      </c>
      <c r="U536" s="47" t="s">
        <v>43</v>
      </c>
      <c r="V536" s="39"/>
      <c r="W536" s="174">
        <f>V536*K536</f>
        <v>0</v>
      </c>
      <c r="X536" s="174">
        <v>0</v>
      </c>
      <c r="Y536" s="174">
        <f>X536*K536</f>
        <v>0</v>
      </c>
      <c r="Z536" s="174">
        <v>0</v>
      </c>
      <c r="AA536" s="175">
        <f>Z536*K536</f>
        <v>0</v>
      </c>
      <c r="AR536" s="22" t="s">
        <v>184</v>
      </c>
      <c r="AT536" s="22" t="s">
        <v>180</v>
      </c>
      <c r="AU536" s="22" t="s">
        <v>89</v>
      </c>
      <c r="AY536" s="22" t="s">
        <v>179</v>
      </c>
      <c r="BE536" s="117">
        <f>IF(U536="základní",N536,0)</f>
        <v>0</v>
      </c>
      <c r="BF536" s="117">
        <f>IF(U536="snížená",N536,0)</f>
        <v>0</v>
      </c>
      <c r="BG536" s="117">
        <f>IF(U536="zákl. přenesená",N536,0)</f>
        <v>0</v>
      </c>
      <c r="BH536" s="117">
        <f>IF(U536="sníž. přenesená",N536,0)</f>
        <v>0</v>
      </c>
      <c r="BI536" s="117">
        <f>IF(U536="nulová",N536,0)</f>
        <v>0</v>
      </c>
      <c r="BJ536" s="22" t="s">
        <v>35</v>
      </c>
      <c r="BK536" s="117">
        <f>ROUND(L536*K536,2)</f>
        <v>0</v>
      </c>
      <c r="BL536" s="22" t="s">
        <v>184</v>
      </c>
      <c r="BM536" s="22" t="s">
        <v>612</v>
      </c>
    </row>
    <row r="537" spans="2:65" s="1" customFormat="1" ht="25.5" customHeight="1">
      <c r="B537" s="140"/>
      <c r="C537" s="169" t="s">
        <v>613</v>
      </c>
      <c r="D537" s="169" t="s">
        <v>180</v>
      </c>
      <c r="E537" s="170" t="s">
        <v>614</v>
      </c>
      <c r="F537" s="264" t="s">
        <v>615</v>
      </c>
      <c r="G537" s="264"/>
      <c r="H537" s="264"/>
      <c r="I537" s="264"/>
      <c r="J537" s="171" t="s">
        <v>191</v>
      </c>
      <c r="K537" s="172">
        <v>266</v>
      </c>
      <c r="L537" s="265">
        <v>0</v>
      </c>
      <c r="M537" s="265"/>
      <c r="N537" s="266">
        <f>ROUND(L537*K537,2)</f>
        <v>0</v>
      </c>
      <c r="O537" s="266"/>
      <c r="P537" s="266"/>
      <c r="Q537" s="266"/>
      <c r="R537" s="143"/>
      <c r="T537" s="173" t="s">
        <v>5</v>
      </c>
      <c r="U537" s="47" t="s">
        <v>43</v>
      </c>
      <c r="V537" s="39"/>
      <c r="W537" s="174">
        <f>V537*K537</f>
        <v>0</v>
      </c>
      <c r="X537" s="174">
        <v>0</v>
      </c>
      <c r="Y537" s="174">
        <f>X537*K537</f>
        <v>0</v>
      </c>
      <c r="Z537" s="174">
        <v>0</v>
      </c>
      <c r="AA537" s="175">
        <f>Z537*K537</f>
        <v>0</v>
      </c>
      <c r="AR537" s="22" t="s">
        <v>184</v>
      </c>
      <c r="AT537" s="22" t="s">
        <v>180</v>
      </c>
      <c r="AU537" s="22" t="s">
        <v>89</v>
      </c>
      <c r="AY537" s="22" t="s">
        <v>179</v>
      </c>
      <c r="BE537" s="117">
        <f>IF(U537="základní",N537,0)</f>
        <v>0</v>
      </c>
      <c r="BF537" s="117">
        <f>IF(U537="snížená",N537,0)</f>
        <v>0</v>
      </c>
      <c r="BG537" s="117">
        <f>IF(U537="zákl. přenesená",N537,0)</f>
        <v>0</v>
      </c>
      <c r="BH537" s="117">
        <f>IF(U537="sníž. přenesená",N537,0)</f>
        <v>0</v>
      </c>
      <c r="BI537" s="117">
        <f>IF(U537="nulová",N537,0)</f>
        <v>0</v>
      </c>
      <c r="BJ537" s="22" t="s">
        <v>35</v>
      </c>
      <c r="BK537" s="117">
        <f>ROUND(L537*K537,2)</f>
        <v>0</v>
      </c>
      <c r="BL537" s="22" t="s">
        <v>184</v>
      </c>
      <c r="BM537" s="22" t="s">
        <v>616</v>
      </c>
    </row>
    <row r="538" spans="2:65" s="12" customFormat="1" ht="16.5" customHeight="1">
      <c r="B538" s="183"/>
      <c r="C538" s="184"/>
      <c r="D538" s="184"/>
      <c r="E538" s="185" t="s">
        <v>5</v>
      </c>
      <c r="F538" s="258" t="s">
        <v>553</v>
      </c>
      <c r="G538" s="259"/>
      <c r="H538" s="259"/>
      <c r="I538" s="259"/>
      <c r="J538" s="184"/>
      <c r="K538" s="186">
        <v>266</v>
      </c>
      <c r="L538" s="184"/>
      <c r="M538" s="184"/>
      <c r="N538" s="184"/>
      <c r="O538" s="184"/>
      <c r="P538" s="184"/>
      <c r="Q538" s="184"/>
      <c r="R538" s="187"/>
      <c r="T538" s="188"/>
      <c r="U538" s="184"/>
      <c r="V538" s="184"/>
      <c r="W538" s="184"/>
      <c r="X538" s="184"/>
      <c r="Y538" s="184"/>
      <c r="Z538" s="184"/>
      <c r="AA538" s="189"/>
      <c r="AT538" s="190" t="s">
        <v>186</v>
      </c>
      <c r="AU538" s="190" t="s">
        <v>89</v>
      </c>
      <c r="AV538" s="12" t="s">
        <v>89</v>
      </c>
      <c r="AW538" s="12" t="s">
        <v>187</v>
      </c>
      <c r="AX538" s="12" t="s">
        <v>78</v>
      </c>
      <c r="AY538" s="190" t="s">
        <v>179</v>
      </c>
    </row>
    <row r="539" spans="2:65" s="13" customFormat="1" ht="16.5" customHeight="1">
      <c r="B539" s="191"/>
      <c r="C539" s="192"/>
      <c r="D539" s="192"/>
      <c r="E539" s="193" t="s">
        <v>5</v>
      </c>
      <c r="F539" s="261" t="s">
        <v>188</v>
      </c>
      <c r="G539" s="262"/>
      <c r="H539" s="262"/>
      <c r="I539" s="262"/>
      <c r="J539" s="192"/>
      <c r="K539" s="194">
        <v>266</v>
      </c>
      <c r="L539" s="192"/>
      <c r="M539" s="192"/>
      <c r="N539" s="192"/>
      <c r="O539" s="192"/>
      <c r="P539" s="192"/>
      <c r="Q539" s="192"/>
      <c r="R539" s="195"/>
      <c r="T539" s="196"/>
      <c r="U539" s="192"/>
      <c r="V539" s="192"/>
      <c r="W539" s="192"/>
      <c r="X539" s="192"/>
      <c r="Y539" s="192"/>
      <c r="Z539" s="192"/>
      <c r="AA539" s="197"/>
      <c r="AT539" s="198" t="s">
        <v>186</v>
      </c>
      <c r="AU539" s="198" t="s">
        <v>89</v>
      </c>
      <c r="AV539" s="13" t="s">
        <v>184</v>
      </c>
      <c r="AW539" s="13" t="s">
        <v>187</v>
      </c>
      <c r="AX539" s="13" t="s">
        <v>35</v>
      </c>
      <c r="AY539" s="198" t="s">
        <v>179</v>
      </c>
    </row>
    <row r="540" spans="2:65" s="10" customFormat="1" ht="29.85" customHeight="1">
      <c r="B540" s="158"/>
      <c r="C540" s="159"/>
      <c r="D540" s="168" t="s">
        <v>144</v>
      </c>
      <c r="E540" s="168"/>
      <c r="F540" s="168"/>
      <c r="G540" s="168"/>
      <c r="H540" s="168"/>
      <c r="I540" s="168"/>
      <c r="J540" s="168"/>
      <c r="K540" s="168"/>
      <c r="L540" s="168"/>
      <c r="M540" s="168"/>
      <c r="N540" s="269">
        <f>BK540</f>
        <v>0</v>
      </c>
      <c r="O540" s="270"/>
      <c r="P540" s="270"/>
      <c r="Q540" s="270"/>
      <c r="R540" s="161"/>
      <c r="T540" s="162"/>
      <c r="U540" s="159"/>
      <c r="V540" s="159"/>
      <c r="W540" s="163">
        <f>SUM(W541:W594)</f>
        <v>0</v>
      </c>
      <c r="X540" s="159"/>
      <c r="Y540" s="163">
        <f>SUM(Y541:Y594)</f>
        <v>0</v>
      </c>
      <c r="Z540" s="159"/>
      <c r="AA540" s="164">
        <f>SUM(AA541:AA594)</f>
        <v>0</v>
      </c>
      <c r="AR540" s="165" t="s">
        <v>35</v>
      </c>
      <c r="AT540" s="166" t="s">
        <v>77</v>
      </c>
      <c r="AU540" s="166" t="s">
        <v>35</v>
      </c>
      <c r="AY540" s="165" t="s">
        <v>179</v>
      </c>
      <c r="BK540" s="167">
        <f>SUM(BK541:BK594)</f>
        <v>0</v>
      </c>
    </row>
    <row r="541" spans="2:65" s="1" customFormat="1" ht="38.25" customHeight="1">
      <c r="B541" s="140"/>
      <c r="C541" s="169" t="s">
        <v>424</v>
      </c>
      <c r="D541" s="169" t="s">
        <v>180</v>
      </c>
      <c r="E541" s="170" t="s">
        <v>617</v>
      </c>
      <c r="F541" s="264" t="s">
        <v>618</v>
      </c>
      <c r="G541" s="264"/>
      <c r="H541" s="264"/>
      <c r="I541" s="264"/>
      <c r="J541" s="171" t="s">
        <v>296</v>
      </c>
      <c r="K541" s="172">
        <v>0.12</v>
      </c>
      <c r="L541" s="265">
        <v>0</v>
      </c>
      <c r="M541" s="265"/>
      <c r="N541" s="266">
        <f>ROUND(L541*K541,2)</f>
        <v>0</v>
      </c>
      <c r="O541" s="266"/>
      <c r="P541" s="266"/>
      <c r="Q541" s="266"/>
      <c r="R541" s="143"/>
      <c r="T541" s="173" t="s">
        <v>5</v>
      </c>
      <c r="U541" s="47" t="s">
        <v>43</v>
      </c>
      <c r="V541" s="39"/>
      <c r="W541" s="174">
        <f>V541*K541</f>
        <v>0</v>
      </c>
      <c r="X541" s="174">
        <v>0</v>
      </c>
      <c r="Y541" s="174">
        <f>X541*K541</f>
        <v>0</v>
      </c>
      <c r="Z541" s="174">
        <v>0</v>
      </c>
      <c r="AA541" s="175">
        <f>Z541*K541</f>
        <v>0</v>
      </c>
      <c r="AR541" s="22" t="s">
        <v>184</v>
      </c>
      <c r="AT541" s="22" t="s">
        <v>180</v>
      </c>
      <c r="AU541" s="22" t="s">
        <v>89</v>
      </c>
      <c r="AY541" s="22" t="s">
        <v>179</v>
      </c>
      <c r="BE541" s="117">
        <f>IF(U541="základní",N541,0)</f>
        <v>0</v>
      </c>
      <c r="BF541" s="117">
        <f>IF(U541="snížená",N541,0)</f>
        <v>0</v>
      </c>
      <c r="BG541" s="117">
        <f>IF(U541="zákl. přenesená",N541,0)</f>
        <v>0</v>
      </c>
      <c r="BH541" s="117">
        <f>IF(U541="sníž. přenesená",N541,0)</f>
        <v>0</v>
      </c>
      <c r="BI541" s="117">
        <f>IF(U541="nulová",N541,0)</f>
        <v>0</v>
      </c>
      <c r="BJ541" s="22" t="s">
        <v>35</v>
      </c>
      <c r="BK541" s="117">
        <f>ROUND(L541*K541,2)</f>
        <v>0</v>
      </c>
      <c r="BL541" s="22" t="s">
        <v>184</v>
      </c>
      <c r="BM541" s="22" t="s">
        <v>619</v>
      </c>
    </row>
    <row r="542" spans="2:65" s="11" customFormat="1" ht="25.5" customHeight="1">
      <c r="B542" s="176"/>
      <c r="C542" s="177"/>
      <c r="D542" s="177"/>
      <c r="E542" s="178" t="s">
        <v>5</v>
      </c>
      <c r="F542" s="303" t="s">
        <v>512</v>
      </c>
      <c r="G542" s="304"/>
      <c r="H542" s="304"/>
      <c r="I542" s="304"/>
      <c r="J542" s="177"/>
      <c r="K542" s="178" t="s">
        <v>5</v>
      </c>
      <c r="L542" s="177"/>
      <c r="M542" s="177"/>
      <c r="N542" s="177"/>
      <c r="O542" s="177"/>
      <c r="P542" s="177"/>
      <c r="Q542" s="177"/>
      <c r="R542" s="179"/>
      <c r="T542" s="180"/>
      <c r="U542" s="177"/>
      <c r="V542" s="177"/>
      <c r="W542" s="177"/>
      <c r="X542" s="177"/>
      <c r="Y542" s="177"/>
      <c r="Z542" s="177"/>
      <c r="AA542" s="181"/>
      <c r="AT542" s="182" t="s">
        <v>186</v>
      </c>
      <c r="AU542" s="182" t="s">
        <v>89</v>
      </c>
      <c r="AV542" s="11" t="s">
        <v>35</v>
      </c>
      <c r="AW542" s="11" t="s">
        <v>187</v>
      </c>
      <c r="AX542" s="11" t="s">
        <v>78</v>
      </c>
      <c r="AY542" s="182" t="s">
        <v>179</v>
      </c>
    </row>
    <row r="543" spans="2:65" s="12" customFormat="1" ht="16.5" customHeight="1">
      <c r="B543" s="183"/>
      <c r="C543" s="184"/>
      <c r="D543" s="184"/>
      <c r="E543" s="185" t="s">
        <v>5</v>
      </c>
      <c r="F543" s="277" t="s">
        <v>620</v>
      </c>
      <c r="G543" s="278"/>
      <c r="H543" s="278"/>
      <c r="I543" s="278"/>
      <c r="J543" s="184"/>
      <c r="K543" s="186">
        <v>0.12</v>
      </c>
      <c r="L543" s="184"/>
      <c r="M543" s="184"/>
      <c r="N543" s="184"/>
      <c r="O543" s="184"/>
      <c r="P543" s="184"/>
      <c r="Q543" s="184"/>
      <c r="R543" s="187"/>
      <c r="T543" s="188"/>
      <c r="U543" s="184"/>
      <c r="V543" s="184"/>
      <c r="W543" s="184"/>
      <c r="X543" s="184"/>
      <c r="Y543" s="184"/>
      <c r="Z543" s="184"/>
      <c r="AA543" s="189"/>
      <c r="AT543" s="190" t="s">
        <v>186</v>
      </c>
      <c r="AU543" s="190" t="s">
        <v>89</v>
      </c>
      <c r="AV543" s="12" t="s">
        <v>89</v>
      </c>
      <c r="AW543" s="12" t="s">
        <v>187</v>
      </c>
      <c r="AX543" s="12" t="s">
        <v>78</v>
      </c>
      <c r="AY543" s="190" t="s">
        <v>179</v>
      </c>
    </row>
    <row r="544" spans="2:65" s="13" customFormat="1" ht="16.5" customHeight="1">
      <c r="B544" s="191"/>
      <c r="C544" s="192"/>
      <c r="D544" s="192"/>
      <c r="E544" s="193" t="s">
        <v>5</v>
      </c>
      <c r="F544" s="261" t="s">
        <v>188</v>
      </c>
      <c r="G544" s="262"/>
      <c r="H544" s="262"/>
      <c r="I544" s="262"/>
      <c r="J544" s="192"/>
      <c r="K544" s="194">
        <v>0.12</v>
      </c>
      <c r="L544" s="192"/>
      <c r="M544" s="192"/>
      <c r="N544" s="192"/>
      <c r="O544" s="192"/>
      <c r="P544" s="192"/>
      <c r="Q544" s="192"/>
      <c r="R544" s="195"/>
      <c r="T544" s="196"/>
      <c r="U544" s="192"/>
      <c r="V544" s="192"/>
      <c r="W544" s="192"/>
      <c r="X544" s="192"/>
      <c r="Y544" s="192"/>
      <c r="Z544" s="192"/>
      <c r="AA544" s="197"/>
      <c r="AT544" s="198" t="s">
        <v>186</v>
      </c>
      <c r="AU544" s="198" t="s">
        <v>89</v>
      </c>
      <c r="AV544" s="13" t="s">
        <v>184</v>
      </c>
      <c r="AW544" s="13" t="s">
        <v>187</v>
      </c>
      <c r="AX544" s="13" t="s">
        <v>35</v>
      </c>
      <c r="AY544" s="198" t="s">
        <v>179</v>
      </c>
    </row>
    <row r="545" spans="2:65" s="1" customFormat="1" ht="38.25" customHeight="1">
      <c r="B545" s="140"/>
      <c r="C545" s="169" t="s">
        <v>621</v>
      </c>
      <c r="D545" s="169" t="s">
        <v>180</v>
      </c>
      <c r="E545" s="170" t="s">
        <v>622</v>
      </c>
      <c r="F545" s="264" t="s">
        <v>623</v>
      </c>
      <c r="G545" s="264"/>
      <c r="H545" s="264"/>
      <c r="I545" s="264"/>
      <c r="J545" s="171" t="s">
        <v>296</v>
      </c>
      <c r="K545" s="172">
        <v>0.45</v>
      </c>
      <c r="L545" s="265">
        <v>0</v>
      </c>
      <c r="M545" s="265"/>
      <c r="N545" s="266">
        <f>ROUND(L545*K545,2)</f>
        <v>0</v>
      </c>
      <c r="O545" s="266"/>
      <c r="P545" s="266"/>
      <c r="Q545" s="266"/>
      <c r="R545" s="143"/>
      <c r="T545" s="173" t="s">
        <v>5</v>
      </c>
      <c r="U545" s="47" t="s">
        <v>43</v>
      </c>
      <c r="V545" s="39"/>
      <c r="W545" s="174">
        <f>V545*K545</f>
        <v>0</v>
      </c>
      <c r="X545" s="174">
        <v>0</v>
      </c>
      <c r="Y545" s="174">
        <f>X545*K545</f>
        <v>0</v>
      </c>
      <c r="Z545" s="174">
        <v>0</v>
      </c>
      <c r="AA545" s="175">
        <f>Z545*K545</f>
        <v>0</v>
      </c>
      <c r="AR545" s="22" t="s">
        <v>184</v>
      </c>
      <c r="AT545" s="22" t="s">
        <v>180</v>
      </c>
      <c r="AU545" s="22" t="s">
        <v>89</v>
      </c>
      <c r="AY545" s="22" t="s">
        <v>179</v>
      </c>
      <c r="BE545" s="117">
        <f>IF(U545="základní",N545,0)</f>
        <v>0</v>
      </c>
      <c r="BF545" s="117">
        <f>IF(U545="snížená",N545,0)</f>
        <v>0</v>
      </c>
      <c r="BG545" s="117">
        <f>IF(U545="zákl. přenesená",N545,0)</f>
        <v>0</v>
      </c>
      <c r="BH545" s="117">
        <f>IF(U545="sníž. přenesená",N545,0)</f>
        <v>0</v>
      </c>
      <c r="BI545" s="117">
        <f>IF(U545="nulová",N545,0)</f>
        <v>0</v>
      </c>
      <c r="BJ545" s="22" t="s">
        <v>35</v>
      </c>
      <c r="BK545" s="117">
        <f>ROUND(L545*K545,2)</f>
        <v>0</v>
      </c>
      <c r="BL545" s="22" t="s">
        <v>184</v>
      </c>
      <c r="BM545" s="22" t="s">
        <v>624</v>
      </c>
    </row>
    <row r="546" spans="2:65" s="11" customFormat="1" ht="16.5" customHeight="1">
      <c r="B546" s="176"/>
      <c r="C546" s="177"/>
      <c r="D546" s="177"/>
      <c r="E546" s="178" t="s">
        <v>5</v>
      </c>
      <c r="F546" s="303" t="s">
        <v>185</v>
      </c>
      <c r="G546" s="304"/>
      <c r="H546" s="304"/>
      <c r="I546" s="304"/>
      <c r="J546" s="177"/>
      <c r="K546" s="178" t="s">
        <v>5</v>
      </c>
      <c r="L546" s="177"/>
      <c r="M546" s="177"/>
      <c r="N546" s="177"/>
      <c r="O546" s="177"/>
      <c r="P546" s="177"/>
      <c r="Q546" s="177"/>
      <c r="R546" s="179"/>
      <c r="T546" s="180"/>
      <c r="U546" s="177"/>
      <c r="V546" s="177"/>
      <c r="W546" s="177"/>
      <c r="X546" s="177"/>
      <c r="Y546" s="177"/>
      <c r="Z546" s="177"/>
      <c r="AA546" s="181"/>
      <c r="AT546" s="182" t="s">
        <v>186</v>
      </c>
      <c r="AU546" s="182" t="s">
        <v>89</v>
      </c>
      <c r="AV546" s="11" t="s">
        <v>35</v>
      </c>
      <c r="AW546" s="11" t="s">
        <v>187</v>
      </c>
      <c r="AX546" s="11" t="s">
        <v>78</v>
      </c>
      <c r="AY546" s="182" t="s">
        <v>179</v>
      </c>
    </row>
    <row r="547" spans="2:65" s="12" customFormat="1" ht="16.5" customHeight="1">
      <c r="B547" s="183"/>
      <c r="C547" s="184"/>
      <c r="D547" s="184"/>
      <c r="E547" s="185" t="s">
        <v>5</v>
      </c>
      <c r="F547" s="277" t="s">
        <v>625</v>
      </c>
      <c r="G547" s="278"/>
      <c r="H547" s="278"/>
      <c r="I547" s="278"/>
      <c r="J547" s="184"/>
      <c r="K547" s="186">
        <v>0.45</v>
      </c>
      <c r="L547" s="184"/>
      <c r="M547" s="184"/>
      <c r="N547" s="184"/>
      <c r="O547" s="184"/>
      <c r="P547" s="184"/>
      <c r="Q547" s="184"/>
      <c r="R547" s="187"/>
      <c r="T547" s="188"/>
      <c r="U547" s="184"/>
      <c r="V547" s="184"/>
      <c r="W547" s="184"/>
      <c r="X547" s="184"/>
      <c r="Y547" s="184"/>
      <c r="Z547" s="184"/>
      <c r="AA547" s="189"/>
      <c r="AT547" s="190" t="s">
        <v>186</v>
      </c>
      <c r="AU547" s="190" t="s">
        <v>89</v>
      </c>
      <c r="AV547" s="12" t="s">
        <v>89</v>
      </c>
      <c r="AW547" s="12" t="s">
        <v>187</v>
      </c>
      <c r="AX547" s="12" t="s">
        <v>78</v>
      </c>
      <c r="AY547" s="190" t="s">
        <v>179</v>
      </c>
    </row>
    <row r="548" spans="2:65" s="13" customFormat="1" ht="16.5" customHeight="1">
      <c r="B548" s="191"/>
      <c r="C548" s="192"/>
      <c r="D548" s="192"/>
      <c r="E548" s="193" t="s">
        <v>5</v>
      </c>
      <c r="F548" s="261" t="s">
        <v>188</v>
      </c>
      <c r="G548" s="262"/>
      <c r="H548" s="262"/>
      <c r="I548" s="262"/>
      <c r="J548" s="192"/>
      <c r="K548" s="194">
        <v>0.45</v>
      </c>
      <c r="L548" s="192"/>
      <c r="M548" s="192"/>
      <c r="N548" s="192"/>
      <c r="O548" s="192"/>
      <c r="P548" s="192"/>
      <c r="Q548" s="192"/>
      <c r="R548" s="195"/>
      <c r="T548" s="196"/>
      <c r="U548" s="192"/>
      <c r="V548" s="192"/>
      <c r="W548" s="192"/>
      <c r="X548" s="192"/>
      <c r="Y548" s="192"/>
      <c r="Z548" s="192"/>
      <c r="AA548" s="197"/>
      <c r="AT548" s="198" t="s">
        <v>186</v>
      </c>
      <c r="AU548" s="198" t="s">
        <v>89</v>
      </c>
      <c r="AV548" s="13" t="s">
        <v>184</v>
      </c>
      <c r="AW548" s="13" t="s">
        <v>187</v>
      </c>
      <c r="AX548" s="13" t="s">
        <v>35</v>
      </c>
      <c r="AY548" s="198" t="s">
        <v>179</v>
      </c>
    </row>
    <row r="549" spans="2:65" s="1" customFormat="1" ht="25.5" customHeight="1">
      <c r="B549" s="140"/>
      <c r="C549" s="169" t="s">
        <v>428</v>
      </c>
      <c r="D549" s="169" t="s">
        <v>180</v>
      </c>
      <c r="E549" s="170" t="s">
        <v>626</v>
      </c>
      <c r="F549" s="264" t="s">
        <v>627</v>
      </c>
      <c r="G549" s="264"/>
      <c r="H549" s="264"/>
      <c r="I549" s="264"/>
      <c r="J549" s="171" t="s">
        <v>191</v>
      </c>
      <c r="K549" s="172">
        <v>12</v>
      </c>
      <c r="L549" s="265">
        <v>0</v>
      </c>
      <c r="M549" s="265"/>
      <c r="N549" s="266">
        <f>ROUND(L549*K549,2)</f>
        <v>0</v>
      </c>
      <c r="O549" s="266"/>
      <c r="P549" s="266"/>
      <c r="Q549" s="266"/>
      <c r="R549" s="143"/>
      <c r="T549" s="173" t="s">
        <v>5</v>
      </c>
      <c r="U549" s="47" t="s">
        <v>43</v>
      </c>
      <c r="V549" s="39"/>
      <c r="W549" s="174">
        <f>V549*K549</f>
        <v>0</v>
      </c>
      <c r="X549" s="174">
        <v>0</v>
      </c>
      <c r="Y549" s="174">
        <f>X549*K549</f>
        <v>0</v>
      </c>
      <c r="Z549" s="174">
        <v>0</v>
      </c>
      <c r="AA549" s="175">
        <f>Z549*K549</f>
        <v>0</v>
      </c>
      <c r="AR549" s="22" t="s">
        <v>184</v>
      </c>
      <c r="AT549" s="22" t="s">
        <v>180</v>
      </c>
      <c r="AU549" s="22" t="s">
        <v>89</v>
      </c>
      <c r="AY549" s="22" t="s">
        <v>179</v>
      </c>
      <c r="BE549" s="117">
        <f>IF(U549="základní",N549,0)</f>
        <v>0</v>
      </c>
      <c r="BF549" s="117">
        <f>IF(U549="snížená",N549,0)</f>
        <v>0</v>
      </c>
      <c r="BG549" s="117">
        <f>IF(U549="zákl. přenesená",N549,0)</f>
        <v>0</v>
      </c>
      <c r="BH549" s="117">
        <f>IF(U549="sníž. přenesená",N549,0)</f>
        <v>0</v>
      </c>
      <c r="BI549" s="117">
        <f>IF(U549="nulová",N549,0)</f>
        <v>0</v>
      </c>
      <c r="BJ549" s="22" t="s">
        <v>35</v>
      </c>
      <c r="BK549" s="117">
        <f>ROUND(L549*K549,2)</f>
        <v>0</v>
      </c>
      <c r="BL549" s="22" t="s">
        <v>184</v>
      </c>
      <c r="BM549" s="22" t="s">
        <v>628</v>
      </c>
    </row>
    <row r="550" spans="2:65" s="11" customFormat="1" ht="16.5" customHeight="1">
      <c r="B550" s="176"/>
      <c r="C550" s="177"/>
      <c r="D550" s="177"/>
      <c r="E550" s="178" t="s">
        <v>5</v>
      </c>
      <c r="F550" s="303" t="s">
        <v>185</v>
      </c>
      <c r="G550" s="304"/>
      <c r="H550" s="304"/>
      <c r="I550" s="304"/>
      <c r="J550" s="177"/>
      <c r="K550" s="178" t="s">
        <v>5</v>
      </c>
      <c r="L550" s="177"/>
      <c r="M550" s="177"/>
      <c r="N550" s="177"/>
      <c r="O550" s="177"/>
      <c r="P550" s="177"/>
      <c r="Q550" s="177"/>
      <c r="R550" s="179"/>
      <c r="T550" s="180"/>
      <c r="U550" s="177"/>
      <c r="V550" s="177"/>
      <c r="W550" s="177"/>
      <c r="X550" s="177"/>
      <c r="Y550" s="177"/>
      <c r="Z550" s="177"/>
      <c r="AA550" s="181"/>
      <c r="AT550" s="182" t="s">
        <v>186</v>
      </c>
      <c r="AU550" s="182" t="s">
        <v>89</v>
      </c>
      <c r="AV550" s="11" t="s">
        <v>35</v>
      </c>
      <c r="AW550" s="11" t="s">
        <v>187</v>
      </c>
      <c r="AX550" s="11" t="s">
        <v>78</v>
      </c>
      <c r="AY550" s="182" t="s">
        <v>179</v>
      </c>
    </row>
    <row r="551" spans="2:65" s="12" customFormat="1" ht="16.5" customHeight="1">
      <c r="B551" s="183"/>
      <c r="C551" s="184"/>
      <c r="D551" s="184"/>
      <c r="E551" s="185" t="s">
        <v>5</v>
      </c>
      <c r="F551" s="277" t="s">
        <v>629</v>
      </c>
      <c r="G551" s="278"/>
      <c r="H551" s="278"/>
      <c r="I551" s="278"/>
      <c r="J551" s="184"/>
      <c r="K551" s="186">
        <v>12</v>
      </c>
      <c r="L551" s="184"/>
      <c r="M551" s="184"/>
      <c r="N551" s="184"/>
      <c r="O551" s="184"/>
      <c r="P551" s="184"/>
      <c r="Q551" s="184"/>
      <c r="R551" s="187"/>
      <c r="T551" s="188"/>
      <c r="U551" s="184"/>
      <c r="V551" s="184"/>
      <c r="W551" s="184"/>
      <c r="X551" s="184"/>
      <c r="Y551" s="184"/>
      <c r="Z551" s="184"/>
      <c r="AA551" s="189"/>
      <c r="AT551" s="190" t="s">
        <v>186</v>
      </c>
      <c r="AU551" s="190" t="s">
        <v>89</v>
      </c>
      <c r="AV551" s="12" t="s">
        <v>89</v>
      </c>
      <c r="AW551" s="12" t="s">
        <v>187</v>
      </c>
      <c r="AX551" s="12" t="s">
        <v>78</v>
      </c>
      <c r="AY551" s="190" t="s">
        <v>179</v>
      </c>
    </row>
    <row r="552" spans="2:65" s="13" customFormat="1" ht="16.5" customHeight="1">
      <c r="B552" s="191"/>
      <c r="C552" s="192"/>
      <c r="D552" s="192"/>
      <c r="E552" s="193" t="s">
        <v>5</v>
      </c>
      <c r="F552" s="261" t="s">
        <v>188</v>
      </c>
      <c r="G552" s="262"/>
      <c r="H552" s="262"/>
      <c r="I552" s="262"/>
      <c r="J552" s="192"/>
      <c r="K552" s="194">
        <v>12</v>
      </c>
      <c r="L552" s="192"/>
      <c r="M552" s="192"/>
      <c r="N552" s="192"/>
      <c r="O552" s="192"/>
      <c r="P552" s="192"/>
      <c r="Q552" s="192"/>
      <c r="R552" s="195"/>
      <c r="T552" s="196"/>
      <c r="U552" s="192"/>
      <c r="V552" s="192"/>
      <c r="W552" s="192"/>
      <c r="X552" s="192"/>
      <c r="Y552" s="192"/>
      <c r="Z552" s="192"/>
      <c r="AA552" s="197"/>
      <c r="AT552" s="198" t="s">
        <v>186</v>
      </c>
      <c r="AU552" s="198" t="s">
        <v>89</v>
      </c>
      <c r="AV552" s="13" t="s">
        <v>184</v>
      </c>
      <c r="AW552" s="13" t="s">
        <v>187</v>
      </c>
      <c r="AX552" s="13" t="s">
        <v>35</v>
      </c>
      <c r="AY552" s="198" t="s">
        <v>179</v>
      </c>
    </row>
    <row r="553" spans="2:65" s="1" customFormat="1" ht="16.5" customHeight="1">
      <c r="B553" s="140"/>
      <c r="C553" s="169" t="s">
        <v>630</v>
      </c>
      <c r="D553" s="169" t="s">
        <v>180</v>
      </c>
      <c r="E553" s="170" t="s">
        <v>631</v>
      </c>
      <c r="F553" s="264" t="s">
        <v>632</v>
      </c>
      <c r="G553" s="264"/>
      <c r="H553" s="264"/>
      <c r="I553" s="264"/>
      <c r="J553" s="171" t="s">
        <v>191</v>
      </c>
      <c r="K553" s="172">
        <v>0.64</v>
      </c>
      <c r="L553" s="265">
        <v>0</v>
      </c>
      <c r="M553" s="265"/>
      <c r="N553" s="266">
        <f>ROUND(L553*K553,2)</f>
        <v>0</v>
      </c>
      <c r="O553" s="266"/>
      <c r="P553" s="266"/>
      <c r="Q553" s="266"/>
      <c r="R553" s="143"/>
      <c r="T553" s="173" t="s">
        <v>5</v>
      </c>
      <c r="U553" s="47" t="s">
        <v>43</v>
      </c>
      <c r="V553" s="39"/>
      <c r="W553" s="174">
        <f>V553*K553</f>
        <v>0</v>
      </c>
      <c r="X553" s="174">
        <v>0</v>
      </c>
      <c r="Y553" s="174">
        <f>X553*K553</f>
        <v>0</v>
      </c>
      <c r="Z553" s="174">
        <v>0</v>
      </c>
      <c r="AA553" s="175">
        <f>Z553*K553</f>
        <v>0</v>
      </c>
      <c r="AR553" s="22" t="s">
        <v>184</v>
      </c>
      <c r="AT553" s="22" t="s">
        <v>180</v>
      </c>
      <c r="AU553" s="22" t="s">
        <v>89</v>
      </c>
      <c r="AY553" s="22" t="s">
        <v>179</v>
      </c>
      <c r="BE553" s="117">
        <f>IF(U553="základní",N553,0)</f>
        <v>0</v>
      </c>
      <c r="BF553" s="117">
        <f>IF(U553="snížená",N553,0)</f>
        <v>0</v>
      </c>
      <c r="BG553" s="117">
        <f>IF(U553="zákl. přenesená",N553,0)</f>
        <v>0</v>
      </c>
      <c r="BH553" s="117">
        <f>IF(U553="sníž. přenesená",N553,0)</f>
        <v>0</v>
      </c>
      <c r="BI553" s="117">
        <f>IF(U553="nulová",N553,0)</f>
        <v>0</v>
      </c>
      <c r="BJ553" s="22" t="s">
        <v>35</v>
      </c>
      <c r="BK553" s="117">
        <f>ROUND(L553*K553,2)</f>
        <v>0</v>
      </c>
      <c r="BL553" s="22" t="s">
        <v>184</v>
      </c>
      <c r="BM553" s="22" t="s">
        <v>633</v>
      </c>
    </row>
    <row r="554" spans="2:65" s="11" customFormat="1" ht="25.5" customHeight="1">
      <c r="B554" s="176"/>
      <c r="C554" s="177"/>
      <c r="D554" s="177"/>
      <c r="E554" s="178" t="s">
        <v>5</v>
      </c>
      <c r="F554" s="303" t="s">
        <v>512</v>
      </c>
      <c r="G554" s="304"/>
      <c r="H554" s="304"/>
      <c r="I554" s="304"/>
      <c r="J554" s="177"/>
      <c r="K554" s="178" t="s">
        <v>5</v>
      </c>
      <c r="L554" s="177"/>
      <c r="M554" s="177"/>
      <c r="N554" s="177"/>
      <c r="O554" s="177"/>
      <c r="P554" s="177"/>
      <c r="Q554" s="177"/>
      <c r="R554" s="179"/>
      <c r="T554" s="180"/>
      <c r="U554" s="177"/>
      <c r="V554" s="177"/>
      <c r="W554" s="177"/>
      <c r="X554" s="177"/>
      <c r="Y554" s="177"/>
      <c r="Z554" s="177"/>
      <c r="AA554" s="181"/>
      <c r="AT554" s="182" t="s">
        <v>186</v>
      </c>
      <c r="AU554" s="182" t="s">
        <v>89</v>
      </c>
      <c r="AV554" s="11" t="s">
        <v>35</v>
      </c>
      <c r="AW554" s="11" t="s">
        <v>187</v>
      </c>
      <c r="AX554" s="11" t="s">
        <v>78</v>
      </c>
      <c r="AY554" s="182" t="s">
        <v>179</v>
      </c>
    </row>
    <row r="555" spans="2:65" s="12" customFormat="1" ht="16.5" customHeight="1">
      <c r="B555" s="183"/>
      <c r="C555" s="184"/>
      <c r="D555" s="184"/>
      <c r="E555" s="185" t="s">
        <v>5</v>
      </c>
      <c r="F555" s="277" t="s">
        <v>634</v>
      </c>
      <c r="G555" s="278"/>
      <c r="H555" s="278"/>
      <c r="I555" s="278"/>
      <c r="J555" s="184"/>
      <c r="K555" s="186">
        <v>0.64</v>
      </c>
      <c r="L555" s="184"/>
      <c r="M555" s="184"/>
      <c r="N555" s="184"/>
      <c r="O555" s="184"/>
      <c r="P555" s="184"/>
      <c r="Q555" s="184"/>
      <c r="R555" s="187"/>
      <c r="T555" s="188"/>
      <c r="U555" s="184"/>
      <c r="V555" s="184"/>
      <c r="W555" s="184"/>
      <c r="X555" s="184"/>
      <c r="Y555" s="184"/>
      <c r="Z555" s="184"/>
      <c r="AA555" s="189"/>
      <c r="AT555" s="190" t="s">
        <v>186</v>
      </c>
      <c r="AU555" s="190" t="s">
        <v>89</v>
      </c>
      <c r="AV555" s="12" t="s">
        <v>89</v>
      </c>
      <c r="AW555" s="12" t="s">
        <v>187</v>
      </c>
      <c r="AX555" s="12" t="s">
        <v>78</v>
      </c>
      <c r="AY555" s="190" t="s">
        <v>179</v>
      </c>
    </row>
    <row r="556" spans="2:65" s="13" customFormat="1" ht="16.5" customHeight="1">
      <c r="B556" s="191"/>
      <c r="C556" s="192"/>
      <c r="D556" s="192"/>
      <c r="E556" s="193" t="s">
        <v>5</v>
      </c>
      <c r="F556" s="261" t="s">
        <v>188</v>
      </c>
      <c r="G556" s="262"/>
      <c r="H556" s="262"/>
      <c r="I556" s="262"/>
      <c r="J556" s="192"/>
      <c r="K556" s="194">
        <v>0.64</v>
      </c>
      <c r="L556" s="192"/>
      <c r="M556" s="192"/>
      <c r="N556" s="192"/>
      <c r="O556" s="192"/>
      <c r="P556" s="192"/>
      <c r="Q556" s="192"/>
      <c r="R556" s="195"/>
      <c r="T556" s="196"/>
      <c r="U556" s="192"/>
      <c r="V556" s="192"/>
      <c r="W556" s="192"/>
      <c r="X556" s="192"/>
      <c r="Y556" s="192"/>
      <c r="Z556" s="192"/>
      <c r="AA556" s="197"/>
      <c r="AT556" s="198" t="s">
        <v>186</v>
      </c>
      <c r="AU556" s="198" t="s">
        <v>89</v>
      </c>
      <c r="AV556" s="13" t="s">
        <v>184</v>
      </c>
      <c r="AW556" s="13" t="s">
        <v>187</v>
      </c>
      <c r="AX556" s="13" t="s">
        <v>35</v>
      </c>
      <c r="AY556" s="198" t="s">
        <v>179</v>
      </c>
    </row>
    <row r="557" spans="2:65" s="1" customFormat="1" ht="16.5" customHeight="1">
      <c r="B557" s="140"/>
      <c r="C557" s="169" t="s">
        <v>433</v>
      </c>
      <c r="D557" s="169" t="s">
        <v>180</v>
      </c>
      <c r="E557" s="170" t="s">
        <v>635</v>
      </c>
      <c r="F557" s="264" t="s">
        <v>636</v>
      </c>
      <c r="G557" s="264"/>
      <c r="H557" s="264"/>
      <c r="I557" s="264"/>
      <c r="J557" s="171" t="s">
        <v>447</v>
      </c>
      <c r="K557" s="172">
        <v>4.4999999999999998E-2</v>
      </c>
      <c r="L557" s="265">
        <v>0</v>
      </c>
      <c r="M557" s="265"/>
      <c r="N557" s="266">
        <f>ROUND(L557*K557,2)</f>
        <v>0</v>
      </c>
      <c r="O557" s="266"/>
      <c r="P557" s="266"/>
      <c r="Q557" s="266"/>
      <c r="R557" s="143"/>
      <c r="T557" s="173" t="s">
        <v>5</v>
      </c>
      <c r="U557" s="47" t="s">
        <v>43</v>
      </c>
      <c r="V557" s="39"/>
      <c r="W557" s="174">
        <f>V557*K557</f>
        <v>0</v>
      </c>
      <c r="X557" s="174">
        <v>0</v>
      </c>
      <c r="Y557" s="174">
        <f>X557*K557</f>
        <v>0</v>
      </c>
      <c r="Z557" s="174">
        <v>0</v>
      </c>
      <c r="AA557" s="175">
        <f>Z557*K557</f>
        <v>0</v>
      </c>
      <c r="AR557" s="22" t="s">
        <v>184</v>
      </c>
      <c r="AT557" s="22" t="s">
        <v>180</v>
      </c>
      <c r="AU557" s="22" t="s">
        <v>89</v>
      </c>
      <c r="AY557" s="22" t="s">
        <v>179</v>
      </c>
      <c r="BE557" s="117">
        <f>IF(U557="základní",N557,0)</f>
        <v>0</v>
      </c>
      <c r="BF557" s="117">
        <f>IF(U557="snížená",N557,0)</f>
        <v>0</v>
      </c>
      <c r="BG557" s="117">
        <f>IF(U557="zákl. přenesená",N557,0)</f>
        <v>0</v>
      </c>
      <c r="BH557" s="117">
        <f>IF(U557="sníž. přenesená",N557,0)</f>
        <v>0</v>
      </c>
      <c r="BI557" s="117">
        <f>IF(U557="nulová",N557,0)</f>
        <v>0</v>
      </c>
      <c r="BJ557" s="22" t="s">
        <v>35</v>
      </c>
      <c r="BK557" s="117">
        <f>ROUND(L557*K557,2)</f>
        <v>0</v>
      </c>
      <c r="BL557" s="22" t="s">
        <v>184</v>
      </c>
      <c r="BM557" s="22" t="s">
        <v>637</v>
      </c>
    </row>
    <row r="558" spans="2:65" s="12" customFormat="1" ht="16.5" customHeight="1">
      <c r="B558" s="183"/>
      <c r="C558" s="184"/>
      <c r="D558" s="184"/>
      <c r="E558" s="185" t="s">
        <v>5</v>
      </c>
      <c r="F558" s="258" t="s">
        <v>638</v>
      </c>
      <c r="G558" s="259"/>
      <c r="H558" s="259"/>
      <c r="I558" s="259"/>
      <c r="J558" s="184"/>
      <c r="K558" s="186">
        <v>4.4999999999999998E-2</v>
      </c>
      <c r="L558" s="184"/>
      <c r="M558" s="184"/>
      <c r="N558" s="184"/>
      <c r="O558" s="184"/>
      <c r="P558" s="184"/>
      <c r="Q558" s="184"/>
      <c r="R558" s="187"/>
      <c r="T558" s="188"/>
      <c r="U558" s="184"/>
      <c r="V558" s="184"/>
      <c r="W558" s="184"/>
      <c r="X558" s="184"/>
      <c r="Y558" s="184"/>
      <c r="Z558" s="184"/>
      <c r="AA558" s="189"/>
      <c r="AT558" s="190" t="s">
        <v>186</v>
      </c>
      <c r="AU558" s="190" t="s">
        <v>89</v>
      </c>
      <c r="AV558" s="12" t="s">
        <v>89</v>
      </c>
      <c r="AW558" s="12" t="s">
        <v>187</v>
      </c>
      <c r="AX558" s="12" t="s">
        <v>78</v>
      </c>
      <c r="AY558" s="190" t="s">
        <v>179</v>
      </c>
    </row>
    <row r="559" spans="2:65" s="13" customFormat="1" ht="16.5" customHeight="1">
      <c r="B559" s="191"/>
      <c r="C559" s="192"/>
      <c r="D559" s="192"/>
      <c r="E559" s="193" t="s">
        <v>5</v>
      </c>
      <c r="F559" s="261" t="s">
        <v>188</v>
      </c>
      <c r="G559" s="262"/>
      <c r="H559" s="262"/>
      <c r="I559" s="262"/>
      <c r="J559" s="192"/>
      <c r="K559" s="194">
        <v>4.4999999999999998E-2</v>
      </c>
      <c r="L559" s="192"/>
      <c r="M559" s="192"/>
      <c r="N559" s="192"/>
      <c r="O559" s="192"/>
      <c r="P559" s="192"/>
      <c r="Q559" s="192"/>
      <c r="R559" s="195"/>
      <c r="T559" s="196"/>
      <c r="U559" s="192"/>
      <c r="V559" s="192"/>
      <c r="W559" s="192"/>
      <c r="X559" s="192"/>
      <c r="Y559" s="192"/>
      <c r="Z559" s="192"/>
      <c r="AA559" s="197"/>
      <c r="AT559" s="198" t="s">
        <v>186</v>
      </c>
      <c r="AU559" s="198" t="s">
        <v>89</v>
      </c>
      <c r="AV559" s="13" t="s">
        <v>184</v>
      </c>
      <c r="AW559" s="13" t="s">
        <v>187</v>
      </c>
      <c r="AX559" s="13" t="s">
        <v>35</v>
      </c>
      <c r="AY559" s="198" t="s">
        <v>179</v>
      </c>
    </row>
    <row r="560" spans="2:65" s="1" customFormat="1" ht="38.25" customHeight="1">
      <c r="B560" s="140"/>
      <c r="C560" s="169" t="s">
        <v>639</v>
      </c>
      <c r="D560" s="169" t="s">
        <v>180</v>
      </c>
      <c r="E560" s="170" t="s">
        <v>640</v>
      </c>
      <c r="F560" s="264" t="s">
        <v>641</v>
      </c>
      <c r="G560" s="264"/>
      <c r="H560" s="264"/>
      <c r="I560" s="264"/>
      <c r="J560" s="171" t="s">
        <v>183</v>
      </c>
      <c r="K560" s="172">
        <v>7</v>
      </c>
      <c r="L560" s="265">
        <v>0</v>
      </c>
      <c r="M560" s="265"/>
      <c r="N560" s="266">
        <f>ROUND(L560*K560,2)</f>
        <v>0</v>
      </c>
      <c r="O560" s="266"/>
      <c r="P560" s="266"/>
      <c r="Q560" s="266"/>
      <c r="R560" s="143"/>
      <c r="T560" s="173" t="s">
        <v>5</v>
      </c>
      <c r="U560" s="47" t="s">
        <v>43</v>
      </c>
      <c r="V560" s="39"/>
      <c r="W560" s="174">
        <f>V560*K560</f>
        <v>0</v>
      </c>
      <c r="X560" s="174">
        <v>0</v>
      </c>
      <c r="Y560" s="174">
        <f>X560*K560</f>
        <v>0</v>
      </c>
      <c r="Z560" s="174">
        <v>0</v>
      </c>
      <c r="AA560" s="175">
        <f>Z560*K560</f>
        <v>0</v>
      </c>
      <c r="AR560" s="22" t="s">
        <v>184</v>
      </c>
      <c r="AT560" s="22" t="s">
        <v>180</v>
      </c>
      <c r="AU560" s="22" t="s">
        <v>89</v>
      </c>
      <c r="AY560" s="22" t="s">
        <v>179</v>
      </c>
      <c r="BE560" s="117">
        <f>IF(U560="základní",N560,0)</f>
        <v>0</v>
      </c>
      <c r="BF560" s="117">
        <f>IF(U560="snížená",N560,0)</f>
        <v>0</v>
      </c>
      <c r="BG560" s="117">
        <f>IF(U560="zákl. přenesená",N560,0)</f>
        <v>0</v>
      </c>
      <c r="BH560" s="117">
        <f>IF(U560="sníž. přenesená",N560,0)</f>
        <v>0</v>
      </c>
      <c r="BI560" s="117">
        <f>IF(U560="nulová",N560,0)</f>
        <v>0</v>
      </c>
      <c r="BJ560" s="22" t="s">
        <v>35</v>
      </c>
      <c r="BK560" s="117">
        <f>ROUND(L560*K560,2)</f>
        <v>0</v>
      </c>
      <c r="BL560" s="22" t="s">
        <v>184</v>
      </c>
      <c r="BM560" s="22" t="s">
        <v>642</v>
      </c>
    </row>
    <row r="561" spans="2:65" s="11" customFormat="1" ht="16.5" customHeight="1">
      <c r="B561" s="176"/>
      <c r="C561" s="177"/>
      <c r="D561" s="177"/>
      <c r="E561" s="178" t="s">
        <v>5</v>
      </c>
      <c r="F561" s="303" t="s">
        <v>643</v>
      </c>
      <c r="G561" s="304"/>
      <c r="H561" s="304"/>
      <c r="I561" s="304"/>
      <c r="J561" s="177"/>
      <c r="K561" s="178" t="s">
        <v>5</v>
      </c>
      <c r="L561" s="177"/>
      <c r="M561" s="177"/>
      <c r="N561" s="177"/>
      <c r="O561" s="177"/>
      <c r="P561" s="177"/>
      <c r="Q561" s="177"/>
      <c r="R561" s="179"/>
      <c r="T561" s="180"/>
      <c r="U561" s="177"/>
      <c r="V561" s="177"/>
      <c r="W561" s="177"/>
      <c r="X561" s="177"/>
      <c r="Y561" s="177"/>
      <c r="Z561" s="177"/>
      <c r="AA561" s="181"/>
      <c r="AT561" s="182" t="s">
        <v>186</v>
      </c>
      <c r="AU561" s="182" t="s">
        <v>89</v>
      </c>
      <c r="AV561" s="11" t="s">
        <v>35</v>
      </c>
      <c r="AW561" s="11" t="s">
        <v>187</v>
      </c>
      <c r="AX561" s="11" t="s">
        <v>78</v>
      </c>
      <c r="AY561" s="182" t="s">
        <v>179</v>
      </c>
    </row>
    <row r="562" spans="2:65" s="12" customFormat="1" ht="16.5" customHeight="1">
      <c r="B562" s="183"/>
      <c r="C562" s="184"/>
      <c r="D562" s="184"/>
      <c r="E562" s="185" t="s">
        <v>5</v>
      </c>
      <c r="F562" s="277" t="s">
        <v>513</v>
      </c>
      <c r="G562" s="278"/>
      <c r="H562" s="278"/>
      <c r="I562" s="278"/>
      <c r="J562" s="184"/>
      <c r="K562" s="186">
        <v>2</v>
      </c>
      <c r="L562" s="184"/>
      <c r="M562" s="184"/>
      <c r="N562" s="184"/>
      <c r="O562" s="184"/>
      <c r="P562" s="184"/>
      <c r="Q562" s="184"/>
      <c r="R562" s="187"/>
      <c r="T562" s="188"/>
      <c r="U562" s="184"/>
      <c r="V562" s="184"/>
      <c r="W562" s="184"/>
      <c r="X562" s="184"/>
      <c r="Y562" s="184"/>
      <c r="Z562" s="184"/>
      <c r="AA562" s="189"/>
      <c r="AT562" s="190" t="s">
        <v>186</v>
      </c>
      <c r="AU562" s="190" t="s">
        <v>89</v>
      </c>
      <c r="AV562" s="12" t="s">
        <v>89</v>
      </c>
      <c r="AW562" s="12" t="s">
        <v>187</v>
      </c>
      <c r="AX562" s="12" t="s">
        <v>78</v>
      </c>
      <c r="AY562" s="190" t="s">
        <v>179</v>
      </c>
    </row>
    <row r="563" spans="2:65" s="12" customFormat="1" ht="16.5" customHeight="1">
      <c r="B563" s="183"/>
      <c r="C563" s="184"/>
      <c r="D563" s="184"/>
      <c r="E563" s="185" t="s">
        <v>5</v>
      </c>
      <c r="F563" s="277" t="s">
        <v>644</v>
      </c>
      <c r="G563" s="278"/>
      <c r="H563" s="278"/>
      <c r="I563" s="278"/>
      <c r="J563" s="184"/>
      <c r="K563" s="186">
        <v>3</v>
      </c>
      <c r="L563" s="184"/>
      <c r="M563" s="184"/>
      <c r="N563" s="184"/>
      <c r="O563" s="184"/>
      <c r="P563" s="184"/>
      <c r="Q563" s="184"/>
      <c r="R563" s="187"/>
      <c r="T563" s="188"/>
      <c r="U563" s="184"/>
      <c r="V563" s="184"/>
      <c r="W563" s="184"/>
      <c r="X563" s="184"/>
      <c r="Y563" s="184"/>
      <c r="Z563" s="184"/>
      <c r="AA563" s="189"/>
      <c r="AT563" s="190" t="s">
        <v>186</v>
      </c>
      <c r="AU563" s="190" t="s">
        <v>89</v>
      </c>
      <c r="AV563" s="12" t="s">
        <v>89</v>
      </c>
      <c r="AW563" s="12" t="s">
        <v>187</v>
      </c>
      <c r="AX563" s="12" t="s">
        <v>78</v>
      </c>
      <c r="AY563" s="190" t="s">
        <v>179</v>
      </c>
    </row>
    <row r="564" spans="2:65" s="12" customFormat="1" ht="16.5" customHeight="1">
      <c r="B564" s="183"/>
      <c r="C564" s="184"/>
      <c r="D564" s="184"/>
      <c r="E564" s="185" t="s">
        <v>5</v>
      </c>
      <c r="F564" s="277" t="s">
        <v>645</v>
      </c>
      <c r="G564" s="278"/>
      <c r="H564" s="278"/>
      <c r="I564" s="278"/>
      <c r="J564" s="184"/>
      <c r="K564" s="186">
        <v>1</v>
      </c>
      <c r="L564" s="184"/>
      <c r="M564" s="184"/>
      <c r="N564" s="184"/>
      <c r="O564" s="184"/>
      <c r="P564" s="184"/>
      <c r="Q564" s="184"/>
      <c r="R564" s="187"/>
      <c r="T564" s="188"/>
      <c r="U564" s="184"/>
      <c r="V564" s="184"/>
      <c r="W564" s="184"/>
      <c r="X564" s="184"/>
      <c r="Y564" s="184"/>
      <c r="Z564" s="184"/>
      <c r="AA564" s="189"/>
      <c r="AT564" s="190" t="s">
        <v>186</v>
      </c>
      <c r="AU564" s="190" t="s">
        <v>89</v>
      </c>
      <c r="AV564" s="12" t="s">
        <v>89</v>
      </c>
      <c r="AW564" s="12" t="s">
        <v>187</v>
      </c>
      <c r="AX564" s="12" t="s">
        <v>78</v>
      </c>
      <c r="AY564" s="190" t="s">
        <v>179</v>
      </c>
    </row>
    <row r="565" spans="2:65" s="12" customFormat="1" ht="16.5" customHeight="1">
      <c r="B565" s="183"/>
      <c r="C565" s="184"/>
      <c r="D565" s="184"/>
      <c r="E565" s="185" t="s">
        <v>5</v>
      </c>
      <c r="F565" s="277" t="s">
        <v>646</v>
      </c>
      <c r="G565" s="278"/>
      <c r="H565" s="278"/>
      <c r="I565" s="278"/>
      <c r="J565" s="184"/>
      <c r="K565" s="186">
        <v>1</v>
      </c>
      <c r="L565" s="184"/>
      <c r="M565" s="184"/>
      <c r="N565" s="184"/>
      <c r="O565" s="184"/>
      <c r="P565" s="184"/>
      <c r="Q565" s="184"/>
      <c r="R565" s="187"/>
      <c r="T565" s="188"/>
      <c r="U565" s="184"/>
      <c r="V565" s="184"/>
      <c r="W565" s="184"/>
      <c r="X565" s="184"/>
      <c r="Y565" s="184"/>
      <c r="Z565" s="184"/>
      <c r="AA565" s="189"/>
      <c r="AT565" s="190" t="s">
        <v>186</v>
      </c>
      <c r="AU565" s="190" t="s">
        <v>89</v>
      </c>
      <c r="AV565" s="12" t="s">
        <v>89</v>
      </c>
      <c r="AW565" s="12" t="s">
        <v>187</v>
      </c>
      <c r="AX565" s="12" t="s">
        <v>78</v>
      </c>
      <c r="AY565" s="190" t="s">
        <v>179</v>
      </c>
    </row>
    <row r="566" spans="2:65" s="13" customFormat="1" ht="16.5" customHeight="1">
      <c r="B566" s="191"/>
      <c r="C566" s="192"/>
      <c r="D566" s="192"/>
      <c r="E566" s="193" t="s">
        <v>5</v>
      </c>
      <c r="F566" s="261" t="s">
        <v>188</v>
      </c>
      <c r="G566" s="262"/>
      <c r="H566" s="262"/>
      <c r="I566" s="262"/>
      <c r="J566" s="192"/>
      <c r="K566" s="194">
        <v>7</v>
      </c>
      <c r="L566" s="192"/>
      <c r="M566" s="192"/>
      <c r="N566" s="192"/>
      <c r="O566" s="192"/>
      <c r="P566" s="192"/>
      <c r="Q566" s="192"/>
      <c r="R566" s="195"/>
      <c r="T566" s="196"/>
      <c r="U566" s="192"/>
      <c r="V566" s="192"/>
      <c r="W566" s="192"/>
      <c r="X566" s="192"/>
      <c r="Y566" s="192"/>
      <c r="Z566" s="192"/>
      <c r="AA566" s="197"/>
      <c r="AT566" s="198" t="s">
        <v>186</v>
      </c>
      <c r="AU566" s="198" t="s">
        <v>89</v>
      </c>
      <c r="AV566" s="13" t="s">
        <v>184</v>
      </c>
      <c r="AW566" s="13" t="s">
        <v>187</v>
      </c>
      <c r="AX566" s="13" t="s">
        <v>35</v>
      </c>
      <c r="AY566" s="198" t="s">
        <v>179</v>
      </c>
    </row>
    <row r="567" spans="2:65" s="1" customFormat="1" ht="16.5" customHeight="1">
      <c r="B567" s="140"/>
      <c r="C567" s="169" t="s">
        <v>438</v>
      </c>
      <c r="D567" s="169" t="s">
        <v>180</v>
      </c>
      <c r="E567" s="170" t="s">
        <v>647</v>
      </c>
      <c r="F567" s="264" t="s">
        <v>648</v>
      </c>
      <c r="G567" s="264"/>
      <c r="H567" s="264"/>
      <c r="I567" s="264"/>
      <c r="J567" s="171" t="s">
        <v>183</v>
      </c>
      <c r="K567" s="172">
        <v>2</v>
      </c>
      <c r="L567" s="265">
        <v>0</v>
      </c>
      <c r="M567" s="265"/>
      <c r="N567" s="266">
        <f>ROUND(L567*K567,2)</f>
        <v>0</v>
      </c>
      <c r="O567" s="266"/>
      <c r="P567" s="266"/>
      <c r="Q567" s="266"/>
      <c r="R567" s="143"/>
      <c r="T567" s="173" t="s">
        <v>5</v>
      </c>
      <c r="U567" s="47" t="s">
        <v>43</v>
      </c>
      <c r="V567" s="39"/>
      <c r="W567" s="174">
        <f>V567*K567</f>
        <v>0</v>
      </c>
      <c r="X567" s="174">
        <v>0</v>
      </c>
      <c r="Y567" s="174">
        <f>X567*K567</f>
        <v>0</v>
      </c>
      <c r="Z567" s="174">
        <v>0</v>
      </c>
      <c r="AA567" s="175">
        <f>Z567*K567</f>
        <v>0</v>
      </c>
      <c r="AR567" s="22" t="s">
        <v>184</v>
      </c>
      <c r="AT567" s="22" t="s">
        <v>180</v>
      </c>
      <c r="AU567" s="22" t="s">
        <v>89</v>
      </c>
      <c r="AY567" s="22" t="s">
        <v>179</v>
      </c>
      <c r="BE567" s="117">
        <f>IF(U567="základní",N567,0)</f>
        <v>0</v>
      </c>
      <c r="BF567" s="117">
        <f>IF(U567="snížená",N567,0)</f>
        <v>0</v>
      </c>
      <c r="BG567" s="117">
        <f>IF(U567="zákl. přenesená",N567,0)</f>
        <v>0</v>
      </c>
      <c r="BH567" s="117">
        <f>IF(U567="sníž. přenesená",N567,0)</f>
        <v>0</v>
      </c>
      <c r="BI567" s="117">
        <f>IF(U567="nulová",N567,0)</f>
        <v>0</v>
      </c>
      <c r="BJ567" s="22" t="s">
        <v>35</v>
      </c>
      <c r="BK567" s="117">
        <f>ROUND(L567*K567,2)</f>
        <v>0</v>
      </c>
      <c r="BL567" s="22" t="s">
        <v>184</v>
      </c>
      <c r="BM567" s="22" t="s">
        <v>649</v>
      </c>
    </row>
    <row r="568" spans="2:65" s="11" customFormat="1" ht="25.5" customHeight="1">
      <c r="B568" s="176"/>
      <c r="C568" s="177"/>
      <c r="D568" s="177"/>
      <c r="E568" s="178" t="s">
        <v>5</v>
      </c>
      <c r="F568" s="303" t="s">
        <v>512</v>
      </c>
      <c r="G568" s="304"/>
      <c r="H568" s="304"/>
      <c r="I568" s="304"/>
      <c r="J568" s="177"/>
      <c r="K568" s="178" t="s">
        <v>5</v>
      </c>
      <c r="L568" s="177"/>
      <c r="M568" s="177"/>
      <c r="N568" s="177"/>
      <c r="O568" s="177"/>
      <c r="P568" s="177"/>
      <c r="Q568" s="177"/>
      <c r="R568" s="179"/>
      <c r="T568" s="180"/>
      <c r="U568" s="177"/>
      <c r="V568" s="177"/>
      <c r="W568" s="177"/>
      <c r="X568" s="177"/>
      <c r="Y568" s="177"/>
      <c r="Z568" s="177"/>
      <c r="AA568" s="181"/>
      <c r="AT568" s="182" t="s">
        <v>186</v>
      </c>
      <c r="AU568" s="182" t="s">
        <v>89</v>
      </c>
      <c r="AV568" s="11" t="s">
        <v>35</v>
      </c>
      <c r="AW568" s="11" t="s">
        <v>187</v>
      </c>
      <c r="AX568" s="11" t="s">
        <v>78</v>
      </c>
      <c r="AY568" s="182" t="s">
        <v>179</v>
      </c>
    </row>
    <row r="569" spans="2:65" s="12" customFormat="1" ht="16.5" customHeight="1">
      <c r="B569" s="183"/>
      <c r="C569" s="184"/>
      <c r="D569" s="184"/>
      <c r="E569" s="185" t="s">
        <v>5</v>
      </c>
      <c r="F569" s="277" t="s">
        <v>513</v>
      </c>
      <c r="G569" s="278"/>
      <c r="H569" s="278"/>
      <c r="I569" s="278"/>
      <c r="J569" s="184"/>
      <c r="K569" s="186">
        <v>2</v>
      </c>
      <c r="L569" s="184"/>
      <c r="M569" s="184"/>
      <c r="N569" s="184"/>
      <c r="O569" s="184"/>
      <c r="P569" s="184"/>
      <c r="Q569" s="184"/>
      <c r="R569" s="187"/>
      <c r="T569" s="188"/>
      <c r="U569" s="184"/>
      <c r="V569" s="184"/>
      <c r="W569" s="184"/>
      <c r="X569" s="184"/>
      <c r="Y569" s="184"/>
      <c r="Z569" s="184"/>
      <c r="AA569" s="189"/>
      <c r="AT569" s="190" t="s">
        <v>186</v>
      </c>
      <c r="AU569" s="190" t="s">
        <v>89</v>
      </c>
      <c r="AV569" s="12" t="s">
        <v>89</v>
      </c>
      <c r="AW569" s="12" t="s">
        <v>187</v>
      </c>
      <c r="AX569" s="12" t="s">
        <v>78</v>
      </c>
      <c r="AY569" s="190" t="s">
        <v>179</v>
      </c>
    </row>
    <row r="570" spans="2:65" s="13" customFormat="1" ht="16.5" customHeight="1">
      <c r="B570" s="191"/>
      <c r="C570" s="192"/>
      <c r="D570" s="192"/>
      <c r="E570" s="193" t="s">
        <v>5</v>
      </c>
      <c r="F570" s="261" t="s">
        <v>188</v>
      </c>
      <c r="G570" s="262"/>
      <c r="H570" s="262"/>
      <c r="I570" s="262"/>
      <c r="J570" s="192"/>
      <c r="K570" s="194">
        <v>2</v>
      </c>
      <c r="L570" s="192"/>
      <c r="M570" s="192"/>
      <c r="N570" s="192"/>
      <c r="O570" s="192"/>
      <c r="P570" s="192"/>
      <c r="Q570" s="192"/>
      <c r="R570" s="195"/>
      <c r="T570" s="196"/>
      <c r="U570" s="192"/>
      <c r="V570" s="192"/>
      <c r="W570" s="192"/>
      <c r="X570" s="192"/>
      <c r="Y570" s="192"/>
      <c r="Z570" s="192"/>
      <c r="AA570" s="197"/>
      <c r="AT570" s="198" t="s">
        <v>186</v>
      </c>
      <c r="AU570" s="198" t="s">
        <v>89</v>
      </c>
      <c r="AV570" s="13" t="s">
        <v>184</v>
      </c>
      <c r="AW570" s="13" t="s">
        <v>187</v>
      </c>
      <c r="AX570" s="13" t="s">
        <v>35</v>
      </c>
      <c r="AY570" s="198" t="s">
        <v>179</v>
      </c>
    </row>
    <row r="571" spans="2:65" s="1" customFormat="1" ht="16.5" customHeight="1">
      <c r="B571" s="140"/>
      <c r="C571" s="169" t="s">
        <v>650</v>
      </c>
      <c r="D571" s="169" t="s">
        <v>180</v>
      </c>
      <c r="E571" s="170" t="s">
        <v>651</v>
      </c>
      <c r="F571" s="264" t="s">
        <v>652</v>
      </c>
      <c r="G571" s="264"/>
      <c r="H571" s="264"/>
      <c r="I571" s="264"/>
      <c r="J571" s="171" t="s">
        <v>183</v>
      </c>
      <c r="K571" s="172">
        <v>3</v>
      </c>
      <c r="L571" s="265">
        <v>0</v>
      </c>
      <c r="M571" s="265"/>
      <c r="N571" s="266">
        <f>ROUND(L571*K571,2)</f>
        <v>0</v>
      </c>
      <c r="O571" s="266"/>
      <c r="P571" s="266"/>
      <c r="Q571" s="266"/>
      <c r="R571" s="143"/>
      <c r="T571" s="173" t="s">
        <v>5</v>
      </c>
      <c r="U571" s="47" t="s">
        <v>43</v>
      </c>
      <c r="V571" s="39"/>
      <c r="W571" s="174">
        <f>V571*K571</f>
        <v>0</v>
      </c>
      <c r="X571" s="174">
        <v>0</v>
      </c>
      <c r="Y571" s="174">
        <f>X571*K571</f>
        <v>0</v>
      </c>
      <c r="Z571" s="174">
        <v>0</v>
      </c>
      <c r="AA571" s="175">
        <f>Z571*K571</f>
        <v>0</v>
      </c>
      <c r="AR571" s="22" t="s">
        <v>184</v>
      </c>
      <c r="AT571" s="22" t="s">
        <v>180</v>
      </c>
      <c r="AU571" s="22" t="s">
        <v>89</v>
      </c>
      <c r="AY571" s="22" t="s">
        <v>179</v>
      </c>
      <c r="BE571" s="117">
        <f>IF(U571="základní",N571,0)</f>
        <v>0</v>
      </c>
      <c r="BF571" s="117">
        <f>IF(U571="snížená",N571,0)</f>
        <v>0</v>
      </c>
      <c r="BG571" s="117">
        <f>IF(U571="zákl. přenesená",N571,0)</f>
        <v>0</v>
      </c>
      <c r="BH571" s="117">
        <f>IF(U571="sníž. přenesená",N571,0)</f>
        <v>0</v>
      </c>
      <c r="BI571" s="117">
        <f>IF(U571="nulová",N571,0)</f>
        <v>0</v>
      </c>
      <c r="BJ571" s="22" t="s">
        <v>35</v>
      </c>
      <c r="BK571" s="117">
        <f>ROUND(L571*K571,2)</f>
        <v>0</v>
      </c>
      <c r="BL571" s="22" t="s">
        <v>184</v>
      </c>
      <c r="BM571" s="22" t="s">
        <v>653</v>
      </c>
    </row>
    <row r="572" spans="2:65" s="11" customFormat="1" ht="25.5" customHeight="1">
      <c r="B572" s="176"/>
      <c r="C572" s="177"/>
      <c r="D572" s="177"/>
      <c r="E572" s="178" t="s">
        <v>5</v>
      </c>
      <c r="F572" s="303" t="s">
        <v>654</v>
      </c>
      <c r="G572" s="304"/>
      <c r="H572" s="304"/>
      <c r="I572" s="304"/>
      <c r="J572" s="177"/>
      <c r="K572" s="178" t="s">
        <v>5</v>
      </c>
      <c r="L572" s="177"/>
      <c r="M572" s="177"/>
      <c r="N572" s="177"/>
      <c r="O572" s="177"/>
      <c r="P572" s="177"/>
      <c r="Q572" s="177"/>
      <c r="R572" s="179"/>
      <c r="T572" s="180"/>
      <c r="U572" s="177"/>
      <c r="V572" s="177"/>
      <c r="W572" s="177"/>
      <c r="X572" s="177"/>
      <c r="Y572" s="177"/>
      <c r="Z572" s="177"/>
      <c r="AA572" s="181"/>
      <c r="AT572" s="182" t="s">
        <v>186</v>
      </c>
      <c r="AU572" s="182" t="s">
        <v>89</v>
      </c>
      <c r="AV572" s="11" t="s">
        <v>35</v>
      </c>
      <c r="AW572" s="11" t="s">
        <v>187</v>
      </c>
      <c r="AX572" s="11" t="s">
        <v>78</v>
      </c>
      <c r="AY572" s="182" t="s">
        <v>179</v>
      </c>
    </row>
    <row r="573" spans="2:65" s="12" customFormat="1" ht="16.5" customHeight="1">
      <c r="B573" s="183"/>
      <c r="C573" s="184"/>
      <c r="D573" s="184"/>
      <c r="E573" s="185" t="s">
        <v>5</v>
      </c>
      <c r="F573" s="277" t="s">
        <v>655</v>
      </c>
      <c r="G573" s="278"/>
      <c r="H573" s="278"/>
      <c r="I573" s="278"/>
      <c r="J573" s="184"/>
      <c r="K573" s="186">
        <v>1</v>
      </c>
      <c r="L573" s="184"/>
      <c r="M573" s="184"/>
      <c r="N573" s="184"/>
      <c r="O573" s="184"/>
      <c r="P573" s="184"/>
      <c r="Q573" s="184"/>
      <c r="R573" s="187"/>
      <c r="T573" s="188"/>
      <c r="U573" s="184"/>
      <c r="V573" s="184"/>
      <c r="W573" s="184"/>
      <c r="X573" s="184"/>
      <c r="Y573" s="184"/>
      <c r="Z573" s="184"/>
      <c r="AA573" s="189"/>
      <c r="AT573" s="190" t="s">
        <v>186</v>
      </c>
      <c r="AU573" s="190" t="s">
        <v>89</v>
      </c>
      <c r="AV573" s="12" t="s">
        <v>89</v>
      </c>
      <c r="AW573" s="12" t="s">
        <v>187</v>
      </c>
      <c r="AX573" s="12" t="s">
        <v>78</v>
      </c>
      <c r="AY573" s="190" t="s">
        <v>179</v>
      </c>
    </row>
    <row r="574" spans="2:65" s="12" customFormat="1" ht="16.5" customHeight="1">
      <c r="B574" s="183"/>
      <c r="C574" s="184"/>
      <c r="D574" s="184"/>
      <c r="E574" s="185" t="s">
        <v>5</v>
      </c>
      <c r="F574" s="277" t="s">
        <v>645</v>
      </c>
      <c r="G574" s="278"/>
      <c r="H574" s="278"/>
      <c r="I574" s="278"/>
      <c r="J574" s="184"/>
      <c r="K574" s="186">
        <v>1</v>
      </c>
      <c r="L574" s="184"/>
      <c r="M574" s="184"/>
      <c r="N574" s="184"/>
      <c r="O574" s="184"/>
      <c r="P574" s="184"/>
      <c r="Q574" s="184"/>
      <c r="R574" s="187"/>
      <c r="T574" s="188"/>
      <c r="U574" s="184"/>
      <c r="V574" s="184"/>
      <c r="W574" s="184"/>
      <c r="X574" s="184"/>
      <c r="Y574" s="184"/>
      <c r="Z574" s="184"/>
      <c r="AA574" s="189"/>
      <c r="AT574" s="190" t="s">
        <v>186</v>
      </c>
      <c r="AU574" s="190" t="s">
        <v>89</v>
      </c>
      <c r="AV574" s="12" t="s">
        <v>89</v>
      </c>
      <c r="AW574" s="12" t="s">
        <v>187</v>
      </c>
      <c r="AX574" s="12" t="s">
        <v>78</v>
      </c>
      <c r="AY574" s="190" t="s">
        <v>179</v>
      </c>
    </row>
    <row r="575" spans="2:65" s="12" customFormat="1" ht="16.5" customHeight="1">
      <c r="B575" s="183"/>
      <c r="C575" s="184"/>
      <c r="D575" s="184"/>
      <c r="E575" s="185" t="s">
        <v>5</v>
      </c>
      <c r="F575" s="277" t="s">
        <v>646</v>
      </c>
      <c r="G575" s="278"/>
      <c r="H575" s="278"/>
      <c r="I575" s="278"/>
      <c r="J575" s="184"/>
      <c r="K575" s="186">
        <v>1</v>
      </c>
      <c r="L575" s="184"/>
      <c r="M575" s="184"/>
      <c r="N575" s="184"/>
      <c r="O575" s="184"/>
      <c r="P575" s="184"/>
      <c r="Q575" s="184"/>
      <c r="R575" s="187"/>
      <c r="T575" s="188"/>
      <c r="U575" s="184"/>
      <c r="V575" s="184"/>
      <c r="W575" s="184"/>
      <c r="X575" s="184"/>
      <c r="Y575" s="184"/>
      <c r="Z575" s="184"/>
      <c r="AA575" s="189"/>
      <c r="AT575" s="190" t="s">
        <v>186</v>
      </c>
      <c r="AU575" s="190" t="s">
        <v>89</v>
      </c>
      <c r="AV575" s="12" t="s">
        <v>89</v>
      </c>
      <c r="AW575" s="12" t="s">
        <v>187</v>
      </c>
      <c r="AX575" s="12" t="s">
        <v>78</v>
      </c>
      <c r="AY575" s="190" t="s">
        <v>179</v>
      </c>
    </row>
    <row r="576" spans="2:65" s="13" customFormat="1" ht="16.5" customHeight="1">
      <c r="B576" s="191"/>
      <c r="C576" s="192"/>
      <c r="D576" s="192"/>
      <c r="E576" s="193" t="s">
        <v>5</v>
      </c>
      <c r="F576" s="261" t="s">
        <v>188</v>
      </c>
      <c r="G576" s="262"/>
      <c r="H576" s="262"/>
      <c r="I576" s="262"/>
      <c r="J576" s="192"/>
      <c r="K576" s="194">
        <v>3</v>
      </c>
      <c r="L576" s="192"/>
      <c r="M576" s="192"/>
      <c r="N576" s="192"/>
      <c r="O576" s="192"/>
      <c r="P576" s="192"/>
      <c r="Q576" s="192"/>
      <c r="R576" s="195"/>
      <c r="T576" s="196"/>
      <c r="U576" s="192"/>
      <c r="V576" s="192"/>
      <c r="W576" s="192"/>
      <c r="X576" s="192"/>
      <c r="Y576" s="192"/>
      <c r="Z576" s="192"/>
      <c r="AA576" s="197"/>
      <c r="AT576" s="198" t="s">
        <v>186</v>
      </c>
      <c r="AU576" s="198" t="s">
        <v>89</v>
      </c>
      <c r="AV576" s="13" t="s">
        <v>184</v>
      </c>
      <c r="AW576" s="13" t="s">
        <v>187</v>
      </c>
      <c r="AX576" s="13" t="s">
        <v>35</v>
      </c>
      <c r="AY576" s="198" t="s">
        <v>179</v>
      </c>
    </row>
    <row r="577" spans="2:65" s="1" customFormat="1" ht="38.25" customHeight="1">
      <c r="B577" s="140"/>
      <c r="C577" s="316" t="s">
        <v>443</v>
      </c>
      <c r="D577" s="316" t="s">
        <v>180</v>
      </c>
      <c r="E577" s="317" t="s">
        <v>656</v>
      </c>
      <c r="F577" s="318" t="s">
        <v>657</v>
      </c>
      <c r="G577" s="318"/>
      <c r="H577" s="318"/>
      <c r="I577" s="318"/>
      <c r="J577" s="319" t="s">
        <v>285</v>
      </c>
      <c r="K577" s="320">
        <v>548.5</v>
      </c>
      <c r="L577" s="321">
        <v>0</v>
      </c>
      <c r="M577" s="321"/>
      <c r="N577" s="321">
        <f>ROUND(L577*K577,2)</f>
        <v>0</v>
      </c>
      <c r="O577" s="321"/>
      <c r="P577" s="321"/>
      <c r="Q577" s="321"/>
      <c r="R577" s="143"/>
      <c r="T577" s="173" t="s">
        <v>5</v>
      </c>
      <c r="U577" s="47" t="s">
        <v>43</v>
      </c>
      <c r="V577" s="39"/>
      <c r="W577" s="174">
        <f>V577*K577</f>
        <v>0</v>
      </c>
      <c r="X577" s="174">
        <v>0</v>
      </c>
      <c r="Y577" s="174">
        <f>X577*K577</f>
        <v>0</v>
      </c>
      <c r="Z577" s="174">
        <v>0</v>
      </c>
      <c r="AA577" s="175">
        <f>Z577*K577</f>
        <v>0</v>
      </c>
      <c r="AR577" s="22" t="s">
        <v>184</v>
      </c>
      <c r="AT577" s="22" t="s">
        <v>180</v>
      </c>
      <c r="AU577" s="22" t="s">
        <v>89</v>
      </c>
      <c r="AY577" s="22" t="s">
        <v>179</v>
      </c>
      <c r="BE577" s="117">
        <f>IF(U577="základní",N577,0)</f>
        <v>0</v>
      </c>
      <c r="BF577" s="117">
        <f>IF(U577="snížená",N577,0)</f>
        <v>0</v>
      </c>
      <c r="BG577" s="117">
        <f>IF(U577="zákl. přenesená",N577,0)</f>
        <v>0</v>
      </c>
      <c r="BH577" s="117">
        <f>IF(U577="sníž. přenesená",N577,0)</f>
        <v>0</v>
      </c>
      <c r="BI577" s="117">
        <f>IF(U577="nulová",N577,0)</f>
        <v>0</v>
      </c>
      <c r="BJ577" s="22" t="s">
        <v>35</v>
      </c>
      <c r="BK577" s="117">
        <f>ROUND(L577*K577,2)</f>
        <v>0</v>
      </c>
      <c r="BL577" s="22" t="s">
        <v>184</v>
      </c>
      <c r="BM577" s="22" t="s">
        <v>658</v>
      </c>
    </row>
    <row r="578" spans="2:65" s="11" customFormat="1" ht="25.5" customHeight="1">
      <c r="B578" s="176"/>
      <c r="C578" s="177"/>
      <c r="D578" s="177"/>
      <c r="E578" s="178" t="s">
        <v>5</v>
      </c>
      <c r="F578" s="303" t="s">
        <v>465</v>
      </c>
      <c r="G578" s="304"/>
      <c r="H578" s="304"/>
      <c r="I578" s="304"/>
      <c r="J578" s="177"/>
      <c r="K578" s="178" t="s">
        <v>5</v>
      </c>
      <c r="L578" s="177"/>
      <c r="M578" s="177"/>
      <c r="N578" s="177"/>
      <c r="O578" s="177"/>
      <c r="P578" s="177"/>
      <c r="Q578" s="177"/>
      <c r="R578" s="179"/>
      <c r="T578" s="180"/>
      <c r="U578" s="177"/>
      <c r="V578" s="177"/>
      <c r="W578" s="177"/>
      <c r="X578" s="177"/>
      <c r="Y578" s="177"/>
      <c r="Z578" s="177"/>
      <c r="AA578" s="181"/>
      <c r="AT578" s="182" t="s">
        <v>186</v>
      </c>
      <c r="AU578" s="182" t="s">
        <v>89</v>
      </c>
      <c r="AV578" s="11" t="s">
        <v>35</v>
      </c>
      <c r="AW578" s="11" t="s">
        <v>187</v>
      </c>
      <c r="AX578" s="11" t="s">
        <v>78</v>
      </c>
      <c r="AY578" s="182" t="s">
        <v>179</v>
      </c>
    </row>
    <row r="579" spans="2:65" s="12" customFormat="1" ht="16.5" customHeight="1">
      <c r="B579" s="183"/>
      <c r="C579" s="184"/>
      <c r="D579" s="184"/>
      <c r="E579" s="185" t="s">
        <v>5</v>
      </c>
      <c r="F579" s="277" t="s">
        <v>659</v>
      </c>
      <c r="G579" s="278"/>
      <c r="H579" s="278"/>
      <c r="I579" s="278"/>
      <c r="J579" s="184"/>
      <c r="K579" s="186">
        <v>16.5</v>
      </c>
      <c r="L579" s="184"/>
      <c r="M579" s="184"/>
      <c r="N579" s="184"/>
      <c r="O579" s="184"/>
      <c r="P579" s="184"/>
      <c r="Q579" s="184"/>
      <c r="R579" s="187"/>
      <c r="T579" s="188"/>
      <c r="U579" s="184"/>
      <c r="V579" s="184"/>
      <c r="W579" s="184"/>
      <c r="X579" s="184"/>
      <c r="Y579" s="184"/>
      <c r="Z579" s="184"/>
      <c r="AA579" s="189"/>
      <c r="AT579" s="190" t="s">
        <v>186</v>
      </c>
      <c r="AU579" s="190" t="s">
        <v>89</v>
      </c>
      <c r="AV579" s="12" t="s">
        <v>89</v>
      </c>
      <c r="AW579" s="12" t="s">
        <v>187</v>
      </c>
      <c r="AX579" s="12" t="s">
        <v>78</v>
      </c>
      <c r="AY579" s="190" t="s">
        <v>179</v>
      </c>
    </row>
    <row r="580" spans="2:65" s="12" customFormat="1" ht="16.5" customHeight="1">
      <c r="B580" s="183"/>
      <c r="C580" s="184"/>
      <c r="D580" s="184"/>
      <c r="E580" s="185" t="s">
        <v>5</v>
      </c>
      <c r="F580" s="277" t="s">
        <v>660</v>
      </c>
      <c r="G580" s="278"/>
      <c r="H580" s="278"/>
      <c r="I580" s="278"/>
      <c r="J580" s="184"/>
      <c r="K580" s="186">
        <v>68.5</v>
      </c>
      <c r="L580" s="184"/>
      <c r="M580" s="184"/>
      <c r="N580" s="184"/>
      <c r="O580" s="184"/>
      <c r="P580" s="184"/>
      <c r="Q580" s="184"/>
      <c r="R580" s="187"/>
      <c r="T580" s="188"/>
      <c r="U580" s="184"/>
      <c r="V580" s="184"/>
      <c r="W580" s="184"/>
      <c r="X580" s="184"/>
      <c r="Y580" s="184"/>
      <c r="Z580" s="184"/>
      <c r="AA580" s="189"/>
      <c r="AT580" s="190" t="s">
        <v>186</v>
      </c>
      <c r="AU580" s="190" t="s">
        <v>89</v>
      </c>
      <c r="AV580" s="12" t="s">
        <v>89</v>
      </c>
      <c r="AW580" s="12" t="s">
        <v>187</v>
      </c>
      <c r="AX580" s="12" t="s">
        <v>78</v>
      </c>
      <c r="AY580" s="190" t="s">
        <v>179</v>
      </c>
    </row>
    <row r="581" spans="2:65" s="12" customFormat="1" ht="16.5" customHeight="1">
      <c r="B581" s="183"/>
      <c r="C581" s="184"/>
      <c r="D581" s="184"/>
      <c r="E581" s="185" t="s">
        <v>5</v>
      </c>
      <c r="F581" s="277" t="s">
        <v>661</v>
      </c>
      <c r="G581" s="278"/>
      <c r="H581" s="278"/>
      <c r="I581" s="278"/>
      <c r="J581" s="184"/>
      <c r="K581" s="186">
        <v>4</v>
      </c>
      <c r="L581" s="184"/>
      <c r="M581" s="184"/>
      <c r="N581" s="184"/>
      <c r="O581" s="184"/>
      <c r="P581" s="184"/>
      <c r="Q581" s="184"/>
      <c r="R581" s="187"/>
      <c r="T581" s="188"/>
      <c r="U581" s="184"/>
      <c r="V581" s="184"/>
      <c r="W581" s="184"/>
      <c r="X581" s="184"/>
      <c r="Y581" s="184"/>
      <c r="Z581" s="184"/>
      <c r="AA581" s="189"/>
      <c r="AT581" s="190" t="s">
        <v>186</v>
      </c>
      <c r="AU581" s="190" t="s">
        <v>89</v>
      </c>
      <c r="AV581" s="12" t="s">
        <v>89</v>
      </c>
      <c r="AW581" s="12" t="s">
        <v>187</v>
      </c>
      <c r="AX581" s="12" t="s">
        <v>78</v>
      </c>
      <c r="AY581" s="190" t="s">
        <v>179</v>
      </c>
    </row>
    <row r="582" spans="2:65" s="12" customFormat="1" ht="16.5" customHeight="1">
      <c r="B582" s="183"/>
      <c r="C582" s="184"/>
      <c r="D582" s="184"/>
      <c r="E582" s="185" t="s">
        <v>5</v>
      </c>
      <c r="F582" s="277" t="s">
        <v>662</v>
      </c>
      <c r="G582" s="278"/>
      <c r="H582" s="278"/>
      <c r="I582" s="278"/>
      <c r="J582" s="184"/>
      <c r="K582" s="186">
        <v>70</v>
      </c>
      <c r="L582" s="184"/>
      <c r="M582" s="184"/>
      <c r="N582" s="184"/>
      <c r="O582" s="184"/>
      <c r="P582" s="184"/>
      <c r="Q582" s="184"/>
      <c r="R582" s="187"/>
      <c r="T582" s="188"/>
      <c r="U582" s="184"/>
      <c r="V582" s="184"/>
      <c r="W582" s="184"/>
      <c r="X582" s="184"/>
      <c r="Y582" s="184"/>
      <c r="Z582" s="184"/>
      <c r="AA582" s="189"/>
      <c r="AT582" s="190" t="s">
        <v>186</v>
      </c>
      <c r="AU582" s="190" t="s">
        <v>89</v>
      </c>
      <c r="AV582" s="12" t="s">
        <v>89</v>
      </c>
      <c r="AW582" s="12" t="s">
        <v>187</v>
      </c>
      <c r="AX582" s="12" t="s">
        <v>78</v>
      </c>
      <c r="AY582" s="190" t="s">
        <v>179</v>
      </c>
    </row>
    <row r="583" spans="2:65" s="12" customFormat="1" ht="16.5" customHeight="1">
      <c r="B583" s="183"/>
      <c r="C583" s="184"/>
      <c r="D583" s="184"/>
      <c r="E583" s="185" t="s">
        <v>5</v>
      </c>
      <c r="F583" s="277" t="s">
        <v>663</v>
      </c>
      <c r="G583" s="278"/>
      <c r="H583" s="278"/>
      <c r="I583" s="278"/>
      <c r="J583" s="184"/>
      <c r="K583" s="186">
        <v>8</v>
      </c>
      <c r="L583" s="184"/>
      <c r="M583" s="184"/>
      <c r="N583" s="184"/>
      <c r="O583" s="184"/>
      <c r="P583" s="184"/>
      <c r="Q583" s="184"/>
      <c r="R583" s="187"/>
      <c r="T583" s="188"/>
      <c r="U583" s="184"/>
      <c r="V583" s="184"/>
      <c r="W583" s="184"/>
      <c r="X583" s="184"/>
      <c r="Y583" s="184"/>
      <c r="Z583" s="184"/>
      <c r="AA583" s="189"/>
      <c r="AT583" s="190" t="s">
        <v>186</v>
      </c>
      <c r="AU583" s="190" t="s">
        <v>89</v>
      </c>
      <c r="AV583" s="12" t="s">
        <v>89</v>
      </c>
      <c r="AW583" s="12" t="s">
        <v>187</v>
      </c>
      <c r="AX583" s="12" t="s">
        <v>78</v>
      </c>
      <c r="AY583" s="190" t="s">
        <v>179</v>
      </c>
    </row>
    <row r="584" spans="2:65" s="12" customFormat="1" ht="16.5" customHeight="1">
      <c r="B584" s="183"/>
      <c r="C584" s="184"/>
      <c r="D584" s="184"/>
      <c r="E584" s="185" t="s">
        <v>5</v>
      </c>
      <c r="F584" s="277" t="s">
        <v>664</v>
      </c>
      <c r="G584" s="278"/>
      <c r="H584" s="278"/>
      <c r="I584" s="278"/>
      <c r="J584" s="184"/>
      <c r="K584" s="186">
        <v>43</v>
      </c>
      <c r="L584" s="184"/>
      <c r="M584" s="184"/>
      <c r="N584" s="184"/>
      <c r="O584" s="184"/>
      <c r="P584" s="184"/>
      <c r="Q584" s="184"/>
      <c r="R584" s="187"/>
      <c r="T584" s="188"/>
      <c r="U584" s="184"/>
      <c r="V584" s="184"/>
      <c r="W584" s="184"/>
      <c r="X584" s="184"/>
      <c r="Y584" s="184"/>
      <c r="Z584" s="184"/>
      <c r="AA584" s="189"/>
      <c r="AT584" s="190" t="s">
        <v>186</v>
      </c>
      <c r="AU584" s="190" t="s">
        <v>89</v>
      </c>
      <c r="AV584" s="12" t="s">
        <v>89</v>
      </c>
      <c r="AW584" s="12" t="s">
        <v>187</v>
      </c>
      <c r="AX584" s="12" t="s">
        <v>78</v>
      </c>
      <c r="AY584" s="190" t="s">
        <v>179</v>
      </c>
    </row>
    <row r="585" spans="2:65" s="12" customFormat="1" ht="16.5" customHeight="1">
      <c r="B585" s="183"/>
      <c r="C585" s="184"/>
      <c r="D585" s="184"/>
      <c r="E585" s="185" t="s">
        <v>5</v>
      </c>
      <c r="F585" s="277" t="s">
        <v>665</v>
      </c>
      <c r="G585" s="278"/>
      <c r="H585" s="278"/>
      <c r="I585" s="278"/>
      <c r="J585" s="184"/>
      <c r="K585" s="186">
        <v>91</v>
      </c>
      <c r="L585" s="184"/>
      <c r="M585" s="184"/>
      <c r="N585" s="184"/>
      <c r="O585" s="184"/>
      <c r="P585" s="184"/>
      <c r="Q585" s="184"/>
      <c r="R585" s="187"/>
      <c r="T585" s="188"/>
      <c r="U585" s="184"/>
      <c r="V585" s="184"/>
      <c r="W585" s="184"/>
      <c r="X585" s="184"/>
      <c r="Y585" s="184"/>
      <c r="Z585" s="184"/>
      <c r="AA585" s="189"/>
      <c r="AT585" s="190" t="s">
        <v>186</v>
      </c>
      <c r="AU585" s="190" t="s">
        <v>89</v>
      </c>
      <c r="AV585" s="12" t="s">
        <v>89</v>
      </c>
      <c r="AW585" s="12" t="s">
        <v>187</v>
      </c>
      <c r="AX585" s="12" t="s">
        <v>78</v>
      </c>
      <c r="AY585" s="190" t="s">
        <v>179</v>
      </c>
    </row>
    <row r="586" spans="2:65" s="12" customFormat="1" ht="16.5" customHeight="1">
      <c r="B586" s="183"/>
      <c r="C586" s="184"/>
      <c r="D586" s="184"/>
      <c r="E586" s="185" t="s">
        <v>5</v>
      </c>
      <c r="F586" s="277" t="s">
        <v>666</v>
      </c>
      <c r="G586" s="278"/>
      <c r="H586" s="278"/>
      <c r="I586" s="278"/>
      <c r="J586" s="184"/>
      <c r="K586" s="186">
        <v>73</v>
      </c>
      <c r="L586" s="184"/>
      <c r="M586" s="184"/>
      <c r="N586" s="184"/>
      <c r="O586" s="184"/>
      <c r="P586" s="184"/>
      <c r="Q586" s="184"/>
      <c r="R586" s="187"/>
      <c r="T586" s="188"/>
      <c r="U586" s="184"/>
      <c r="V586" s="184"/>
      <c r="W586" s="184"/>
      <c r="X586" s="184"/>
      <c r="Y586" s="184"/>
      <c r="Z586" s="184"/>
      <c r="AA586" s="189"/>
      <c r="AT586" s="190" t="s">
        <v>186</v>
      </c>
      <c r="AU586" s="190" t="s">
        <v>89</v>
      </c>
      <c r="AV586" s="12" t="s">
        <v>89</v>
      </c>
      <c r="AW586" s="12" t="s">
        <v>187</v>
      </c>
      <c r="AX586" s="12" t="s">
        <v>78</v>
      </c>
      <c r="AY586" s="190" t="s">
        <v>179</v>
      </c>
    </row>
    <row r="587" spans="2:65" s="12" customFormat="1" ht="16.5" customHeight="1">
      <c r="B587" s="183"/>
      <c r="C587" s="184"/>
      <c r="D587" s="184"/>
      <c r="E587" s="185" t="s">
        <v>5</v>
      </c>
      <c r="F587" s="277" t="s">
        <v>667</v>
      </c>
      <c r="G587" s="278"/>
      <c r="H587" s="278"/>
      <c r="I587" s="278"/>
      <c r="J587" s="184"/>
      <c r="K587" s="186">
        <v>36</v>
      </c>
      <c r="L587" s="184"/>
      <c r="M587" s="184"/>
      <c r="N587" s="184"/>
      <c r="O587" s="184"/>
      <c r="P587" s="184"/>
      <c r="Q587" s="184"/>
      <c r="R587" s="187"/>
      <c r="T587" s="188"/>
      <c r="U587" s="184"/>
      <c r="V587" s="184"/>
      <c r="W587" s="184"/>
      <c r="X587" s="184"/>
      <c r="Y587" s="184"/>
      <c r="Z587" s="184"/>
      <c r="AA587" s="189"/>
      <c r="AT587" s="190" t="s">
        <v>186</v>
      </c>
      <c r="AU587" s="190" t="s">
        <v>89</v>
      </c>
      <c r="AV587" s="12" t="s">
        <v>89</v>
      </c>
      <c r="AW587" s="12" t="s">
        <v>187</v>
      </c>
      <c r="AX587" s="12" t="s">
        <v>78</v>
      </c>
      <c r="AY587" s="190" t="s">
        <v>179</v>
      </c>
    </row>
    <row r="588" spans="2:65" s="12" customFormat="1" ht="16.5" customHeight="1">
      <c r="B588" s="183"/>
      <c r="C588" s="184"/>
      <c r="D588" s="184"/>
      <c r="E588" s="185" t="s">
        <v>5</v>
      </c>
      <c r="F588" s="277" t="s">
        <v>668</v>
      </c>
      <c r="G588" s="278"/>
      <c r="H588" s="278"/>
      <c r="I588" s="278"/>
      <c r="J588" s="184"/>
      <c r="K588" s="186">
        <v>7</v>
      </c>
      <c r="L588" s="184"/>
      <c r="M588" s="184"/>
      <c r="N588" s="184"/>
      <c r="O588" s="184"/>
      <c r="P588" s="184"/>
      <c r="Q588" s="184"/>
      <c r="R588" s="187"/>
      <c r="T588" s="188"/>
      <c r="U588" s="184"/>
      <c r="V588" s="184"/>
      <c r="W588" s="184"/>
      <c r="X588" s="184"/>
      <c r="Y588" s="184"/>
      <c r="Z588" s="184"/>
      <c r="AA588" s="189"/>
      <c r="AT588" s="190" t="s">
        <v>186</v>
      </c>
      <c r="AU588" s="190" t="s">
        <v>89</v>
      </c>
      <c r="AV588" s="12" t="s">
        <v>89</v>
      </c>
      <c r="AW588" s="12" t="s">
        <v>187</v>
      </c>
      <c r="AX588" s="12" t="s">
        <v>78</v>
      </c>
      <c r="AY588" s="190" t="s">
        <v>179</v>
      </c>
    </row>
    <row r="589" spans="2:65" s="12" customFormat="1" ht="16.5" customHeight="1">
      <c r="B589" s="183"/>
      <c r="C589" s="184"/>
      <c r="D589" s="184"/>
      <c r="E589" s="185" t="s">
        <v>5</v>
      </c>
      <c r="F589" s="277" t="s">
        <v>669</v>
      </c>
      <c r="G589" s="278"/>
      <c r="H589" s="278"/>
      <c r="I589" s="278"/>
      <c r="J589" s="184"/>
      <c r="K589" s="186">
        <v>69.5</v>
      </c>
      <c r="L589" s="184"/>
      <c r="M589" s="184"/>
      <c r="N589" s="184"/>
      <c r="O589" s="184"/>
      <c r="P589" s="184"/>
      <c r="Q589" s="184"/>
      <c r="R589" s="187"/>
      <c r="T589" s="188"/>
      <c r="U589" s="184"/>
      <c r="V589" s="184"/>
      <c r="W589" s="184"/>
      <c r="X589" s="184"/>
      <c r="Y589" s="184"/>
      <c r="Z589" s="184"/>
      <c r="AA589" s="189"/>
      <c r="AT589" s="190" t="s">
        <v>186</v>
      </c>
      <c r="AU589" s="190" t="s">
        <v>89</v>
      </c>
      <c r="AV589" s="12" t="s">
        <v>89</v>
      </c>
      <c r="AW589" s="12" t="s">
        <v>187</v>
      </c>
      <c r="AX589" s="12" t="s">
        <v>78</v>
      </c>
      <c r="AY589" s="190" t="s">
        <v>179</v>
      </c>
    </row>
    <row r="590" spans="2:65" s="12" customFormat="1" ht="16.5" customHeight="1">
      <c r="B590" s="183"/>
      <c r="C590" s="184"/>
      <c r="D590" s="184"/>
      <c r="E590" s="185" t="s">
        <v>5</v>
      </c>
      <c r="F590" s="277" t="s">
        <v>670</v>
      </c>
      <c r="G590" s="278"/>
      <c r="H590" s="278"/>
      <c r="I590" s="278"/>
      <c r="J590" s="184"/>
      <c r="K590" s="186">
        <v>62</v>
      </c>
      <c r="L590" s="184"/>
      <c r="M590" s="184"/>
      <c r="N590" s="184"/>
      <c r="O590" s="184"/>
      <c r="P590" s="184"/>
      <c r="Q590" s="184"/>
      <c r="R590" s="187"/>
      <c r="T590" s="188"/>
      <c r="U590" s="184"/>
      <c r="V590" s="184"/>
      <c r="W590" s="184"/>
      <c r="X590" s="184"/>
      <c r="Y590" s="184"/>
      <c r="Z590" s="184"/>
      <c r="AA590" s="189"/>
      <c r="AT590" s="190" t="s">
        <v>186</v>
      </c>
      <c r="AU590" s="190" t="s">
        <v>89</v>
      </c>
      <c r="AV590" s="12" t="s">
        <v>89</v>
      </c>
      <c r="AW590" s="12" t="s">
        <v>187</v>
      </c>
      <c r="AX590" s="12" t="s">
        <v>78</v>
      </c>
      <c r="AY590" s="190" t="s">
        <v>179</v>
      </c>
    </row>
    <row r="591" spans="2:65" s="13" customFormat="1" ht="16.5" customHeight="1">
      <c r="B591" s="191"/>
      <c r="C591" s="192"/>
      <c r="D591" s="192"/>
      <c r="E591" s="193" t="s">
        <v>5</v>
      </c>
      <c r="F591" s="261" t="s">
        <v>188</v>
      </c>
      <c r="G591" s="262"/>
      <c r="H591" s="262"/>
      <c r="I591" s="262"/>
      <c r="J591" s="192"/>
      <c r="K591" s="194">
        <v>548.5</v>
      </c>
      <c r="L591" s="192"/>
      <c r="M591" s="192"/>
      <c r="N591" s="192"/>
      <c r="O591" s="192"/>
      <c r="P591" s="192"/>
      <c r="Q591" s="192"/>
      <c r="R591" s="195"/>
      <c r="T591" s="196"/>
      <c r="U591" s="192"/>
      <c r="V591" s="192"/>
      <c r="W591" s="192"/>
      <c r="X591" s="192"/>
      <c r="Y591" s="192"/>
      <c r="Z591" s="192"/>
      <c r="AA591" s="197"/>
      <c r="AT591" s="198" t="s">
        <v>186</v>
      </c>
      <c r="AU591" s="198" t="s">
        <v>89</v>
      </c>
      <c r="AV591" s="13" t="s">
        <v>184</v>
      </c>
      <c r="AW591" s="13" t="s">
        <v>187</v>
      </c>
      <c r="AX591" s="13" t="s">
        <v>35</v>
      </c>
      <c r="AY591" s="198" t="s">
        <v>179</v>
      </c>
    </row>
    <row r="592" spans="2:65" s="1" customFormat="1" ht="16.5" customHeight="1">
      <c r="B592" s="140"/>
      <c r="C592" s="169" t="s">
        <v>671</v>
      </c>
      <c r="D592" s="169" t="s">
        <v>180</v>
      </c>
      <c r="E592" s="170" t="s">
        <v>672</v>
      </c>
      <c r="F592" s="264" t="s">
        <v>673</v>
      </c>
      <c r="G592" s="264"/>
      <c r="H592" s="264"/>
      <c r="I592" s="264"/>
      <c r="J592" s="171" t="s">
        <v>285</v>
      </c>
      <c r="K592" s="172">
        <v>548.5</v>
      </c>
      <c r="L592" s="265">
        <v>0</v>
      </c>
      <c r="M592" s="265"/>
      <c r="N592" s="266">
        <f>ROUND(L592*K592,2)</f>
        <v>0</v>
      </c>
      <c r="O592" s="266"/>
      <c r="P592" s="266"/>
      <c r="Q592" s="266"/>
      <c r="R592" s="143"/>
      <c r="T592" s="173" t="s">
        <v>5</v>
      </c>
      <c r="U592" s="47" t="s">
        <v>43</v>
      </c>
      <c r="V592" s="39"/>
      <c r="W592" s="174">
        <f>V592*K592</f>
        <v>0</v>
      </c>
      <c r="X592" s="174">
        <v>0</v>
      </c>
      <c r="Y592" s="174">
        <f>X592*K592</f>
        <v>0</v>
      </c>
      <c r="Z592" s="174">
        <v>0</v>
      </c>
      <c r="AA592" s="175">
        <f>Z592*K592</f>
        <v>0</v>
      </c>
      <c r="AR592" s="22" t="s">
        <v>184</v>
      </c>
      <c r="AT592" s="22" t="s">
        <v>180</v>
      </c>
      <c r="AU592" s="22" t="s">
        <v>89</v>
      </c>
      <c r="AY592" s="22" t="s">
        <v>179</v>
      </c>
      <c r="BE592" s="117">
        <f>IF(U592="základní",N592,0)</f>
        <v>0</v>
      </c>
      <c r="BF592" s="117">
        <f>IF(U592="snížená",N592,0)</f>
        <v>0</v>
      </c>
      <c r="BG592" s="117">
        <f>IF(U592="zákl. přenesená",N592,0)</f>
        <v>0</v>
      </c>
      <c r="BH592" s="117">
        <f>IF(U592="sníž. přenesená",N592,0)</f>
        <v>0</v>
      </c>
      <c r="BI592" s="117">
        <f>IF(U592="nulová",N592,0)</f>
        <v>0</v>
      </c>
      <c r="BJ592" s="22" t="s">
        <v>35</v>
      </c>
      <c r="BK592" s="117">
        <f>ROUND(L592*K592,2)</f>
        <v>0</v>
      </c>
      <c r="BL592" s="22" t="s">
        <v>184</v>
      </c>
      <c r="BM592" s="22" t="s">
        <v>674</v>
      </c>
    </row>
    <row r="593" spans="2:65" s="12" customFormat="1" ht="16.5" customHeight="1">
      <c r="B593" s="183"/>
      <c r="C593" s="184"/>
      <c r="D593" s="184"/>
      <c r="E593" s="185" t="s">
        <v>5</v>
      </c>
      <c r="F593" s="258" t="s">
        <v>675</v>
      </c>
      <c r="G593" s="259"/>
      <c r="H593" s="259"/>
      <c r="I593" s="259"/>
      <c r="J593" s="184"/>
      <c r="K593" s="186">
        <v>548.5</v>
      </c>
      <c r="L593" s="184"/>
      <c r="M593" s="184"/>
      <c r="N593" s="184"/>
      <c r="O593" s="184"/>
      <c r="P593" s="184"/>
      <c r="Q593" s="184"/>
      <c r="R593" s="187"/>
      <c r="T593" s="188"/>
      <c r="U593" s="184"/>
      <c r="V593" s="184"/>
      <c r="W593" s="184"/>
      <c r="X593" s="184"/>
      <c r="Y593" s="184"/>
      <c r="Z593" s="184"/>
      <c r="AA593" s="189"/>
      <c r="AT593" s="190" t="s">
        <v>186</v>
      </c>
      <c r="AU593" s="190" t="s">
        <v>89</v>
      </c>
      <c r="AV593" s="12" t="s">
        <v>89</v>
      </c>
      <c r="AW593" s="12" t="s">
        <v>187</v>
      </c>
      <c r="AX593" s="12" t="s">
        <v>78</v>
      </c>
      <c r="AY593" s="190" t="s">
        <v>179</v>
      </c>
    </row>
    <row r="594" spans="2:65" s="13" customFormat="1" ht="16.5" customHeight="1">
      <c r="B594" s="191"/>
      <c r="C594" s="192"/>
      <c r="D594" s="192"/>
      <c r="E594" s="193" t="s">
        <v>5</v>
      </c>
      <c r="F594" s="261" t="s">
        <v>188</v>
      </c>
      <c r="G594" s="262"/>
      <c r="H594" s="262"/>
      <c r="I594" s="262"/>
      <c r="J594" s="192"/>
      <c r="K594" s="194">
        <v>548.5</v>
      </c>
      <c r="L594" s="192"/>
      <c r="M594" s="192"/>
      <c r="N594" s="192"/>
      <c r="O594" s="192"/>
      <c r="P594" s="192"/>
      <c r="Q594" s="192"/>
      <c r="R594" s="195"/>
      <c r="T594" s="196"/>
      <c r="U594" s="192"/>
      <c r="V594" s="192"/>
      <c r="W594" s="192"/>
      <c r="X594" s="192"/>
      <c r="Y594" s="192"/>
      <c r="Z594" s="192"/>
      <c r="AA594" s="197"/>
      <c r="AT594" s="198" t="s">
        <v>186</v>
      </c>
      <c r="AU594" s="198" t="s">
        <v>89</v>
      </c>
      <c r="AV594" s="13" t="s">
        <v>184</v>
      </c>
      <c r="AW594" s="13" t="s">
        <v>187</v>
      </c>
      <c r="AX594" s="13" t="s">
        <v>35</v>
      </c>
      <c r="AY594" s="198" t="s">
        <v>179</v>
      </c>
    </row>
    <row r="595" spans="2:65" s="10" customFormat="1" ht="29.85" customHeight="1">
      <c r="B595" s="158"/>
      <c r="C595" s="159"/>
      <c r="D595" s="168" t="s">
        <v>145</v>
      </c>
      <c r="E595" s="168"/>
      <c r="F595" s="168"/>
      <c r="G595" s="168"/>
      <c r="H595" s="168"/>
      <c r="I595" s="168"/>
      <c r="J595" s="168"/>
      <c r="K595" s="168"/>
      <c r="L595" s="168"/>
      <c r="M595" s="168"/>
      <c r="N595" s="269">
        <f>BK595</f>
        <v>0</v>
      </c>
      <c r="O595" s="270"/>
      <c r="P595" s="270"/>
      <c r="Q595" s="270"/>
      <c r="R595" s="161"/>
      <c r="T595" s="162"/>
      <c r="U595" s="159"/>
      <c r="V595" s="159"/>
      <c r="W595" s="163">
        <f>SUM(W596:W717)</f>
        <v>0</v>
      </c>
      <c r="X595" s="159"/>
      <c r="Y595" s="163">
        <f>SUM(Y596:Y717)</f>
        <v>0</v>
      </c>
      <c r="Z595" s="159"/>
      <c r="AA595" s="164">
        <f>SUM(AA596:AA717)</f>
        <v>18.984000000000002</v>
      </c>
      <c r="AR595" s="165" t="s">
        <v>35</v>
      </c>
      <c r="AT595" s="166" t="s">
        <v>77</v>
      </c>
      <c r="AU595" s="166" t="s">
        <v>35</v>
      </c>
      <c r="AY595" s="165" t="s">
        <v>179</v>
      </c>
      <c r="BK595" s="167">
        <f>SUM(BK596:BK717)</f>
        <v>0</v>
      </c>
    </row>
    <row r="596" spans="2:65" s="1" customFormat="1" ht="25.5" customHeight="1">
      <c r="B596" s="140"/>
      <c r="C596" s="169" t="s">
        <v>448</v>
      </c>
      <c r="D596" s="169" t="s">
        <v>180</v>
      </c>
      <c r="E596" s="170" t="s">
        <v>676</v>
      </c>
      <c r="F596" s="264" t="s">
        <v>677</v>
      </c>
      <c r="G596" s="264"/>
      <c r="H596" s="264"/>
      <c r="I596" s="264"/>
      <c r="J596" s="171" t="s">
        <v>285</v>
      </c>
      <c r="K596" s="172">
        <v>52</v>
      </c>
      <c r="L596" s="265">
        <v>0</v>
      </c>
      <c r="M596" s="265"/>
      <c r="N596" s="266">
        <f>ROUND(L596*K596,2)</f>
        <v>0</v>
      </c>
      <c r="O596" s="266"/>
      <c r="P596" s="266"/>
      <c r="Q596" s="266"/>
      <c r="R596" s="143"/>
      <c r="T596" s="173" t="s">
        <v>5</v>
      </c>
      <c r="U596" s="47" t="s">
        <v>43</v>
      </c>
      <c r="V596" s="39"/>
      <c r="W596" s="174">
        <f>V596*K596</f>
        <v>0</v>
      </c>
      <c r="X596" s="174">
        <v>0</v>
      </c>
      <c r="Y596" s="174">
        <f>X596*K596</f>
        <v>0</v>
      </c>
      <c r="Z596" s="174">
        <v>0</v>
      </c>
      <c r="AA596" s="175">
        <f>Z596*K596</f>
        <v>0</v>
      </c>
      <c r="AR596" s="22" t="s">
        <v>184</v>
      </c>
      <c r="AT596" s="22" t="s">
        <v>180</v>
      </c>
      <c r="AU596" s="22" t="s">
        <v>89</v>
      </c>
      <c r="AY596" s="22" t="s">
        <v>179</v>
      </c>
      <c r="BE596" s="117">
        <f>IF(U596="základní",N596,0)</f>
        <v>0</v>
      </c>
      <c r="BF596" s="117">
        <f>IF(U596="snížená",N596,0)</f>
        <v>0</v>
      </c>
      <c r="BG596" s="117">
        <f>IF(U596="zákl. přenesená",N596,0)</f>
        <v>0</v>
      </c>
      <c r="BH596" s="117">
        <f>IF(U596="sníž. přenesená",N596,0)</f>
        <v>0</v>
      </c>
      <c r="BI596" s="117">
        <f>IF(U596="nulová",N596,0)</f>
        <v>0</v>
      </c>
      <c r="BJ596" s="22" t="s">
        <v>35</v>
      </c>
      <c r="BK596" s="117">
        <f>ROUND(L596*K596,2)</f>
        <v>0</v>
      </c>
      <c r="BL596" s="22" t="s">
        <v>184</v>
      </c>
      <c r="BM596" s="22" t="s">
        <v>678</v>
      </c>
    </row>
    <row r="597" spans="2:65" s="11" customFormat="1" ht="16.5" customHeight="1">
      <c r="B597" s="176"/>
      <c r="C597" s="177"/>
      <c r="D597" s="177"/>
      <c r="E597" s="178" t="s">
        <v>5</v>
      </c>
      <c r="F597" s="303" t="s">
        <v>185</v>
      </c>
      <c r="G597" s="304"/>
      <c r="H597" s="304"/>
      <c r="I597" s="304"/>
      <c r="J597" s="177"/>
      <c r="K597" s="178" t="s">
        <v>5</v>
      </c>
      <c r="L597" s="177"/>
      <c r="M597" s="177"/>
      <c r="N597" s="177"/>
      <c r="O597" s="177"/>
      <c r="P597" s="177"/>
      <c r="Q597" s="177"/>
      <c r="R597" s="179"/>
      <c r="T597" s="180"/>
      <c r="U597" s="177"/>
      <c r="V597" s="177"/>
      <c r="W597" s="177"/>
      <c r="X597" s="177"/>
      <c r="Y597" s="177"/>
      <c r="Z597" s="177"/>
      <c r="AA597" s="181"/>
      <c r="AT597" s="182" t="s">
        <v>186</v>
      </c>
      <c r="AU597" s="182" t="s">
        <v>89</v>
      </c>
      <c r="AV597" s="11" t="s">
        <v>35</v>
      </c>
      <c r="AW597" s="11" t="s">
        <v>187</v>
      </c>
      <c r="AX597" s="11" t="s">
        <v>78</v>
      </c>
      <c r="AY597" s="182" t="s">
        <v>179</v>
      </c>
    </row>
    <row r="598" spans="2:65" s="12" customFormat="1" ht="16.5" customHeight="1">
      <c r="B598" s="183"/>
      <c r="C598" s="184"/>
      <c r="D598" s="184"/>
      <c r="E598" s="185" t="s">
        <v>5</v>
      </c>
      <c r="F598" s="277" t="s">
        <v>679</v>
      </c>
      <c r="G598" s="278"/>
      <c r="H598" s="278"/>
      <c r="I598" s="278"/>
      <c r="J598" s="184"/>
      <c r="K598" s="186">
        <v>52</v>
      </c>
      <c r="L598" s="184"/>
      <c r="M598" s="184"/>
      <c r="N598" s="184"/>
      <c r="O598" s="184"/>
      <c r="P598" s="184"/>
      <c r="Q598" s="184"/>
      <c r="R598" s="187"/>
      <c r="T598" s="188"/>
      <c r="U598" s="184"/>
      <c r="V598" s="184"/>
      <c r="W598" s="184"/>
      <c r="X598" s="184"/>
      <c r="Y598" s="184"/>
      <c r="Z598" s="184"/>
      <c r="AA598" s="189"/>
      <c r="AT598" s="190" t="s">
        <v>186</v>
      </c>
      <c r="AU598" s="190" t="s">
        <v>89</v>
      </c>
      <c r="AV598" s="12" t="s">
        <v>89</v>
      </c>
      <c r="AW598" s="12" t="s">
        <v>187</v>
      </c>
      <c r="AX598" s="12" t="s">
        <v>78</v>
      </c>
      <c r="AY598" s="190" t="s">
        <v>179</v>
      </c>
    </row>
    <row r="599" spans="2:65" s="13" customFormat="1" ht="16.5" customHeight="1">
      <c r="B599" s="191"/>
      <c r="C599" s="192"/>
      <c r="D599" s="192"/>
      <c r="E599" s="193" t="s">
        <v>5</v>
      </c>
      <c r="F599" s="261" t="s">
        <v>188</v>
      </c>
      <c r="G599" s="262"/>
      <c r="H599" s="262"/>
      <c r="I599" s="262"/>
      <c r="J599" s="192"/>
      <c r="K599" s="194">
        <v>52</v>
      </c>
      <c r="L599" s="192"/>
      <c r="M599" s="192"/>
      <c r="N599" s="192"/>
      <c r="O599" s="192"/>
      <c r="P599" s="192"/>
      <c r="Q599" s="192"/>
      <c r="R599" s="195"/>
      <c r="T599" s="196"/>
      <c r="U599" s="192"/>
      <c r="V599" s="192"/>
      <c r="W599" s="192"/>
      <c r="X599" s="192"/>
      <c r="Y599" s="192"/>
      <c r="Z599" s="192"/>
      <c r="AA599" s="197"/>
      <c r="AT599" s="198" t="s">
        <v>186</v>
      </c>
      <c r="AU599" s="198" t="s">
        <v>89</v>
      </c>
      <c r="AV599" s="13" t="s">
        <v>184</v>
      </c>
      <c r="AW599" s="13" t="s">
        <v>187</v>
      </c>
      <c r="AX599" s="13" t="s">
        <v>35</v>
      </c>
      <c r="AY599" s="198" t="s">
        <v>179</v>
      </c>
    </row>
    <row r="600" spans="2:65" s="1" customFormat="1" ht="38.25" customHeight="1">
      <c r="B600" s="140"/>
      <c r="C600" s="169" t="s">
        <v>680</v>
      </c>
      <c r="D600" s="169" t="s">
        <v>180</v>
      </c>
      <c r="E600" s="170" t="s">
        <v>681</v>
      </c>
      <c r="F600" s="264" t="s">
        <v>682</v>
      </c>
      <c r="G600" s="264"/>
      <c r="H600" s="264"/>
      <c r="I600" s="264"/>
      <c r="J600" s="171" t="s">
        <v>285</v>
      </c>
      <c r="K600" s="172">
        <v>75</v>
      </c>
      <c r="L600" s="265">
        <v>0</v>
      </c>
      <c r="M600" s="265"/>
      <c r="N600" s="266">
        <f>ROUND(L600*K600,2)</f>
        <v>0</v>
      </c>
      <c r="O600" s="266"/>
      <c r="P600" s="266"/>
      <c r="Q600" s="266"/>
      <c r="R600" s="143"/>
      <c r="T600" s="173" t="s">
        <v>5</v>
      </c>
      <c r="U600" s="47" t="s">
        <v>43</v>
      </c>
      <c r="V600" s="39"/>
      <c r="W600" s="174">
        <f>V600*K600</f>
        <v>0</v>
      </c>
      <c r="X600" s="174">
        <v>0</v>
      </c>
      <c r="Y600" s="174">
        <f>X600*K600</f>
        <v>0</v>
      </c>
      <c r="Z600" s="174">
        <v>0</v>
      </c>
      <c r="AA600" s="175">
        <f>Z600*K600</f>
        <v>0</v>
      </c>
      <c r="AR600" s="22" t="s">
        <v>184</v>
      </c>
      <c r="AT600" s="22" t="s">
        <v>180</v>
      </c>
      <c r="AU600" s="22" t="s">
        <v>89</v>
      </c>
      <c r="AY600" s="22" t="s">
        <v>179</v>
      </c>
      <c r="BE600" s="117">
        <f>IF(U600="základní",N600,0)</f>
        <v>0</v>
      </c>
      <c r="BF600" s="117">
        <f>IF(U600="snížená",N600,0)</f>
        <v>0</v>
      </c>
      <c r="BG600" s="117">
        <f>IF(U600="zákl. přenesená",N600,0)</f>
        <v>0</v>
      </c>
      <c r="BH600" s="117">
        <f>IF(U600="sníž. přenesená",N600,0)</f>
        <v>0</v>
      </c>
      <c r="BI600" s="117">
        <f>IF(U600="nulová",N600,0)</f>
        <v>0</v>
      </c>
      <c r="BJ600" s="22" t="s">
        <v>35</v>
      </c>
      <c r="BK600" s="117">
        <f>ROUND(L600*K600,2)</f>
        <v>0</v>
      </c>
      <c r="BL600" s="22" t="s">
        <v>184</v>
      </c>
      <c r="BM600" s="22" t="s">
        <v>683</v>
      </c>
    </row>
    <row r="601" spans="2:65" s="11" customFormat="1" ht="16.5" customHeight="1">
      <c r="B601" s="176"/>
      <c r="C601" s="177"/>
      <c r="D601" s="177"/>
      <c r="E601" s="178" t="s">
        <v>5</v>
      </c>
      <c r="F601" s="303" t="s">
        <v>185</v>
      </c>
      <c r="G601" s="304"/>
      <c r="H601" s="304"/>
      <c r="I601" s="304"/>
      <c r="J601" s="177"/>
      <c r="K601" s="178" t="s">
        <v>5</v>
      </c>
      <c r="L601" s="177"/>
      <c r="M601" s="177"/>
      <c r="N601" s="177"/>
      <c r="O601" s="177"/>
      <c r="P601" s="177"/>
      <c r="Q601" s="177"/>
      <c r="R601" s="179"/>
      <c r="T601" s="180"/>
      <c r="U601" s="177"/>
      <c r="V601" s="177"/>
      <c r="W601" s="177"/>
      <c r="X601" s="177"/>
      <c r="Y601" s="177"/>
      <c r="Z601" s="177"/>
      <c r="AA601" s="181"/>
      <c r="AT601" s="182" t="s">
        <v>186</v>
      </c>
      <c r="AU601" s="182" t="s">
        <v>89</v>
      </c>
      <c r="AV601" s="11" t="s">
        <v>35</v>
      </c>
      <c r="AW601" s="11" t="s">
        <v>187</v>
      </c>
      <c r="AX601" s="11" t="s">
        <v>78</v>
      </c>
      <c r="AY601" s="182" t="s">
        <v>179</v>
      </c>
    </row>
    <row r="602" spans="2:65" s="12" customFormat="1" ht="16.5" customHeight="1">
      <c r="B602" s="183"/>
      <c r="C602" s="184"/>
      <c r="D602" s="184"/>
      <c r="E602" s="185" t="s">
        <v>5</v>
      </c>
      <c r="F602" s="277" t="s">
        <v>287</v>
      </c>
      <c r="G602" s="278"/>
      <c r="H602" s="278"/>
      <c r="I602" s="278"/>
      <c r="J602" s="184"/>
      <c r="K602" s="186">
        <v>5</v>
      </c>
      <c r="L602" s="184"/>
      <c r="M602" s="184"/>
      <c r="N602" s="184"/>
      <c r="O602" s="184"/>
      <c r="P602" s="184"/>
      <c r="Q602" s="184"/>
      <c r="R602" s="187"/>
      <c r="T602" s="188"/>
      <c r="U602" s="184"/>
      <c r="V602" s="184"/>
      <c r="W602" s="184"/>
      <c r="X602" s="184"/>
      <c r="Y602" s="184"/>
      <c r="Z602" s="184"/>
      <c r="AA602" s="189"/>
      <c r="AT602" s="190" t="s">
        <v>186</v>
      </c>
      <c r="AU602" s="190" t="s">
        <v>89</v>
      </c>
      <c r="AV602" s="12" t="s">
        <v>89</v>
      </c>
      <c r="AW602" s="12" t="s">
        <v>187</v>
      </c>
      <c r="AX602" s="12" t="s">
        <v>78</v>
      </c>
      <c r="AY602" s="190" t="s">
        <v>179</v>
      </c>
    </row>
    <row r="603" spans="2:65" s="12" customFormat="1" ht="16.5" customHeight="1">
      <c r="B603" s="183"/>
      <c r="C603" s="184"/>
      <c r="D603" s="184"/>
      <c r="E603" s="185" t="s">
        <v>5</v>
      </c>
      <c r="F603" s="277" t="s">
        <v>288</v>
      </c>
      <c r="G603" s="278"/>
      <c r="H603" s="278"/>
      <c r="I603" s="278"/>
      <c r="J603" s="184"/>
      <c r="K603" s="186">
        <v>27</v>
      </c>
      <c r="L603" s="184"/>
      <c r="M603" s="184"/>
      <c r="N603" s="184"/>
      <c r="O603" s="184"/>
      <c r="P603" s="184"/>
      <c r="Q603" s="184"/>
      <c r="R603" s="187"/>
      <c r="T603" s="188"/>
      <c r="U603" s="184"/>
      <c r="V603" s="184"/>
      <c r="W603" s="184"/>
      <c r="X603" s="184"/>
      <c r="Y603" s="184"/>
      <c r="Z603" s="184"/>
      <c r="AA603" s="189"/>
      <c r="AT603" s="190" t="s">
        <v>186</v>
      </c>
      <c r="AU603" s="190" t="s">
        <v>89</v>
      </c>
      <c r="AV603" s="12" t="s">
        <v>89</v>
      </c>
      <c r="AW603" s="12" t="s">
        <v>187</v>
      </c>
      <c r="AX603" s="12" t="s">
        <v>78</v>
      </c>
      <c r="AY603" s="190" t="s">
        <v>179</v>
      </c>
    </row>
    <row r="604" spans="2:65" s="12" customFormat="1" ht="16.5" customHeight="1">
      <c r="B604" s="183"/>
      <c r="C604" s="184"/>
      <c r="D604" s="184"/>
      <c r="E604" s="185" t="s">
        <v>5</v>
      </c>
      <c r="F604" s="277" t="s">
        <v>289</v>
      </c>
      <c r="G604" s="278"/>
      <c r="H604" s="278"/>
      <c r="I604" s="278"/>
      <c r="J604" s="184"/>
      <c r="K604" s="186">
        <v>12</v>
      </c>
      <c r="L604" s="184"/>
      <c r="M604" s="184"/>
      <c r="N604" s="184"/>
      <c r="O604" s="184"/>
      <c r="P604" s="184"/>
      <c r="Q604" s="184"/>
      <c r="R604" s="187"/>
      <c r="T604" s="188"/>
      <c r="U604" s="184"/>
      <c r="V604" s="184"/>
      <c r="W604" s="184"/>
      <c r="X604" s="184"/>
      <c r="Y604" s="184"/>
      <c r="Z604" s="184"/>
      <c r="AA604" s="189"/>
      <c r="AT604" s="190" t="s">
        <v>186</v>
      </c>
      <c r="AU604" s="190" t="s">
        <v>89</v>
      </c>
      <c r="AV604" s="12" t="s">
        <v>89</v>
      </c>
      <c r="AW604" s="12" t="s">
        <v>187</v>
      </c>
      <c r="AX604" s="12" t="s">
        <v>78</v>
      </c>
      <c r="AY604" s="190" t="s">
        <v>179</v>
      </c>
    </row>
    <row r="605" spans="2:65" s="12" customFormat="1" ht="16.5" customHeight="1">
      <c r="B605" s="183"/>
      <c r="C605" s="184"/>
      <c r="D605" s="184"/>
      <c r="E605" s="185" t="s">
        <v>5</v>
      </c>
      <c r="F605" s="277" t="s">
        <v>290</v>
      </c>
      <c r="G605" s="278"/>
      <c r="H605" s="278"/>
      <c r="I605" s="278"/>
      <c r="J605" s="184"/>
      <c r="K605" s="186">
        <v>19</v>
      </c>
      <c r="L605" s="184"/>
      <c r="M605" s="184"/>
      <c r="N605" s="184"/>
      <c r="O605" s="184"/>
      <c r="P605" s="184"/>
      <c r="Q605" s="184"/>
      <c r="R605" s="187"/>
      <c r="T605" s="188"/>
      <c r="U605" s="184"/>
      <c r="V605" s="184"/>
      <c r="W605" s="184"/>
      <c r="X605" s="184"/>
      <c r="Y605" s="184"/>
      <c r="Z605" s="184"/>
      <c r="AA605" s="189"/>
      <c r="AT605" s="190" t="s">
        <v>186</v>
      </c>
      <c r="AU605" s="190" t="s">
        <v>89</v>
      </c>
      <c r="AV605" s="12" t="s">
        <v>89</v>
      </c>
      <c r="AW605" s="12" t="s">
        <v>187</v>
      </c>
      <c r="AX605" s="12" t="s">
        <v>78</v>
      </c>
      <c r="AY605" s="190" t="s">
        <v>179</v>
      </c>
    </row>
    <row r="606" spans="2:65" s="12" customFormat="1" ht="16.5" customHeight="1">
      <c r="B606" s="183"/>
      <c r="C606" s="184"/>
      <c r="D606" s="184"/>
      <c r="E606" s="185" t="s">
        <v>5</v>
      </c>
      <c r="F606" s="277" t="s">
        <v>291</v>
      </c>
      <c r="G606" s="278"/>
      <c r="H606" s="278"/>
      <c r="I606" s="278"/>
      <c r="J606" s="184"/>
      <c r="K606" s="186">
        <v>2</v>
      </c>
      <c r="L606" s="184"/>
      <c r="M606" s="184"/>
      <c r="N606" s="184"/>
      <c r="O606" s="184"/>
      <c r="P606" s="184"/>
      <c r="Q606" s="184"/>
      <c r="R606" s="187"/>
      <c r="T606" s="188"/>
      <c r="U606" s="184"/>
      <c r="V606" s="184"/>
      <c r="W606" s="184"/>
      <c r="X606" s="184"/>
      <c r="Y606" s="184"/>
      <c r="Z606" s="184"/>
      <c r="AA606" s="189"/>
      <c r="AT606" s="190" t="s">
        <v>186</v>
      </c>
      <c r="AU606" s="190" t="s">
        <v>89</v>
      </c>
      <c r="AV606" s="12" t="s">
        <v>89</v>
      </c>
      <c r="AW606" s="12" t="s">
        <v>187</v>
      </c>
      <c r="AX606" s="12" t="s">
        <v>78</v>
      </c>
      <c r="AY606" s="190" t="s">
        <v>179</v>
      </c>
    </row>
    <row r="607" spans="2:65" s="12" customFormat="1" ht="16.5" customHeight="1">
      <c r="B607" s="183"/>
      <c r="C607" s="184"/>
      <c r="D607" s="184"/>
      <c r="E607" s="185" t="s">
        <v>5</v>
      </c>
      <c r="F607" s="277" t="s">
        <v>292</v>
      </c>
      <c r="G607" s="278"/>
      <c r="H607" s="278"/>
      <c r="I607" s="278"/>
      <c r="J607" s="184"/>
      <c r="K607" s="186">
        <v>10</v>
      </c>
      <c r="L607" s="184"/>
      <c r="M607" s="184"/>
      <c r="N607" s="184"/>
      <c r="O607" s="184"/>
      <c r="P607" s="184"/>
      <c r="Q607" s="184"/>
      <c r="R607" s="187"/>
      <c r="T607" s="188"/>
      <c r="U607" s="184"/>
      <c r="V607" s="184"/>
      <c r="W607" s="184"/>
      <c r="X607" s="184"/>
      <c r="Y607" s="184"/>
      <c r="Z607" s="184"/>
      <c r="AA607" s="189"/>
      <c r="AT607" s="190" t="s">
        <v>186</v>
      </c>
      <c r="AU607" s="190" t="s">
        <v>89</v>
      </c>
      <c r="AV607" s="12" t="s">
        <v>89</v>
      </c>
      <c r="AW607" s="12" t="s">
        <v>187</v>
      </c>
      <c r="AX607" s="12" t="s">
        <v>78</v>
      </c>
      <c r="AY607" s="190" t="s">
        <v>179</v>
      </c>
    </row>
    <row r="608" spans="2:65" s="13" customFormat="1" ht="16.5" customHeight="1">
      <c r="B608" s="191"/>
      <c r="C608" s="192"/>
      <c r="D608" s="192"/>
      <c r="E608" s="193" t="s">
        <v>5</v>
      </c>
      <c r="F608" s="261" t="s">
        <v>188</v>
      </c>
      <c r="G608" s="262"/>
      <c r="H608" s="262"/>
      <c r="I608" s="262"/>
      <c r="J608" s="192"/>
      <c r="K608" s="194">
        <v>75</v>
      </c>
      <c r="L608" s="192"/>
      <c r="M608" s="192"/>
      <c r="N608" s="192"/>
      <c r="O608" s="192"/>
      <c r="P608" s="192"/>
      <c r="Q608" s="192"/>
      <c r="R608" s="195"/>
      <c r="T608" s="196"/>
      <c r="U608" s="192"/>
      <c r="V608" s="192"/>
      <c r="W608" s="192"/>
      <c r="X608" s="192"/>
      <c r="Y608" s="192"/>
      <c r="Z608" s="192"/>
      <c r="AA608" s="197"/>
      <c r="AT608" s="198" t="s">
        <v>186</v>
      </c>
      <c r="AU608" s="198" t="s">
        <v>89</v>
      </c>
      <c r="AV608" s="13" t="s">
        <v>184</v>
      </c>
      <c r="AW608" s="13" t="s">
        <v>187</v>
      </c>
      <c r="AX608" s="13" t="s">
        <v>35</v>
      </c>
      <c r="AY608" s="198" t="s">
        <v>179</v>
      </c>
    </row>
    <row r="609" spans="2:65" s="1" customFormat="1" ht="25.5" customHeight="1">
      <c r="B609" s="140"/>
      <c r="C609" s="169" t="s">
        <v>453</v>
      </c>
      <c r="D609" s="169" t="s">
        <v>180</v>
      </c>
      <c r="E609" s="170" t="s">
        <v>684</v>
      </c>
      <c r="F609" s="264" t="s">
        <v>685</v>
      </c>
      <c r="G609" s="264"/>
      <c r="H609" s="264"/>
      <c r="I609" s="264"/>
      <c r="J609" s="171" t="s">
        <v>285</v>
      </c>
      <c r="K609" s="172">
        <v>112</v>
      </c>
      <c r="L609" s="265">
        <v>0</v>
      </c>
      <c r="M609" s="265"/>
      <c r="N609" s="266">
        <f>ROUND(L609*K609,2)</f>
        <v>0</v>
      </c>
      <c r="O609" s="266"/>
      <c r="P609" s="266"/>
      <c r="Q609" s="266"/>
      <c r="R609" s="143"/>
      <c r="T609" s="173" t="s">
        <v>5</v>
      </c>
      <c r="U609" s="47" t="s">
        <v>43</v>
      </c>
      <c r="V609" s="39"/>
      <c r="W609" s="174">
        <f>V609*K609</f>
        <v>0</v>
      </c>
      <c r="X609" s="174">
        <v>0</v>
      </c>
      <c r="Y609" s="174">
        <f>X609*K609</f>
        <v>0</v>
      </c>
      <c r="Z609" s="174">
        <v>0</v>
      </c>
      <c r="AA609" s="175">
        <f>Z609*K609</f>
        <v>0</v>
      </c>
      <c r="AR609" s="22" t="s">
        <v>184</v>
      </c>
      <c r="AT609" s="22" t="s">
        <v>180</v>
      </c>
      <c r="AU609" s="22" t="s">
        <v>89</v>
      </c>
      <c r="AY609" s="22" t="s">
        <v>179</v>
      </c>
      <c r="BE609" s="117">
        <f>IF(U609="základní",N609,0)</f>
        <v>0</v>
      </c>
      <c r="BF609" s="117">
        <f>IF(U609="snížená",N609,0)</f>
        <v>0</v>
      </c>
      <c r="BG609" s="117">
        <f>IF(U609="zákl. přenesená",N609,0)</f>
        <v>0</v>
      </c>
      <c r="BH609" s="117">
        <f>IF(U609="sníž. přenesená",N609,0)</f>
        <v>0</v>
      </c>
      <c r="BI609" s="117">
        <f>IF(U609="nulová",N609,0)</f>
        <v>0</v>
      </c>
      <c r="BJ609" s="22" t="s">
        <v>35</v>
      </c>
      <c r="BK609" s="117">
        <f>ROUND(L609*K609,2)</f>
        <v>0</v>
      </c>
      <c r="BL609" s="22" t="s">
        <v>184</v>
      </c>
      <c r="BM609" s="22" t="s">
        <v>686</v>
      </c>
    </row>
    <row r="610" spans="2:65" s="11" customFormat="1" ht="25.5" customHeight="1">
      <c r="B610" s="176"/>
      <c r="C610" s="177"/>
      <c r="D610" s="177"/>
      <c r="E610" s="178" t="s">
        <v>5</v>
      </c>
      <c r="F610" s="303" t="s">
        <v>202</v>
      </c>
      <c r="G610" s="304"/>
      <c r="H610" s="304"/>
      <c r="I610" s="304"/>
      <c r="J610" s="177"/>
      <c r="K610" s="178" t="s">
        <v>5</v>
      </c>
      <c r="L610" s="177"/>
      <c r="M610" s="177"/>
      <c r="N610" s="177"/>
      <c r="O610" s="177"/>
      <c r="P610" s="177"/>
      <c r="Q610" s="177"/>
      <c r="R610" s="179"/>
      <c r="T610" s="180"/>
      <c r="U610" s="177"/>
      <c r="V610" s="177"/>
      <c r="W610" s="177"/>
      <c r="X610" s="177"/>
      <c r="Y610" s="177"/>
      <c r="Z610" s="177"/>
      <c r="AA610" s="181"/>
      <c r="AT610" s="182" t="s">
        <v>186</v>
      </c>
      <c r="AU610" s="182" t="s">
        <v>89</v>
      </c>
      <c r="AV610" s="11" t="s">
        <v>35</v>
      </c>
      <c r="AW610" s="11" t="s">
        <v>187</v>
      </c>
      <c r="AX610" s="11" t="s">
        <v>78</v>
      </c>
      <c r="AY610" s="182" t="s">
        <v>179</v>
      </c>
    </row>
    <row r="611" spans="2:65" s="12" customFormat="1" ht="16.5" customHeight="1">
      <c r="B611" s="183"/>
      <c r="C611" s="184"/>
      <c r="D611" s="184"/>
      <c r="E611" s="185" t="s">
        <v>5</v>
      </c>
      <c r="F611" s="277" t="s">
        <v>687</v>
      </c>
      <c r="G611" s="278"/>
      <c r="H611" s="278"/>
      <c r="I611" s="278"/>
      <c r="J611" s="184"/>
      <c r="K611" s="186">
        <v>6</v>
      </c>
      <c r="L611" s="184"/>
      <c r="M611" s="184"/>
      <c r="N611" s="184"/>
      <c r="O611" s="184"/>
      <c r="P611" s="184"/>
      <c r="Q611" s="184"/>
      <c r="R611" s="187"/>
      <c r="T611" s="188"/>
      <c r="U611" s="184"/>
      <c r="V611" s="184"/>
      <c r="W611" s="184"/>
      <c r="X611" s="184"/>
      <c r="Y611" s="184"/>
      <c r="Z611" s="184"/>
      <c r="AA611" s="189"/>
      <c r="AT611" s="190" t="s">
        <v>186</v>
      </c>
      <c r="AU611" s="190" t="s">
        <v>89</v>
      </c>
      <c r="AV611" s="12" t="s">
        <v>89</v>
      </c>
      <c r="AW611" s="12" t="s">
        <v>187</v>
      </c>
      <c r="AX611" s="12" t="s">
        <v>78</v>
      </c>
      <c r="AY611" s="190" t="s">
        <v>179</v>
      </c>
    </row>
    <row r="612" spans="2:65" s="12" customFormat="1" ht="16.5" customHeight="1">
      <c r="B612" s="183"/>
      <c r="C612" s="184"/>
      <c r="D612" s="184"/>
      <c r="E612" s="185" t="s">
        <v>5</v>
      </c>
      <c r="F612" s="277" t="s">
        <v>688</v>
      </c>
      <c r="G612" s="278"/>
      <c r="H612" s="278"/>
      <c r="I612" s="278"/>
      <c r="J612" s="184"/>
      <c r="K612" s="186">
        <v>106</v>
      </c>
      <c r="L612" s="184"/>
      <c r="M612" s="184"/>
      <c r="N612" s="184"/>
      <c r="O612" s="184"/>
      <c r="P612" s="184"/>
      <c r="Q612" s="184"/>
      <c r="R612" s="187"/>
      <c r="T612" s="188"/>
      <c r="U612" s="184"/>
      <c r="V612" s="184"/>
      <c r="W612" s="184"/>
      <c r="X612" s="184"/>
      <c r="Y612" s="184"/>
      <c r="Z612" s="184"/>
      <c r="AA612" s="189"/>
      <c r="AT612" s="190" t="s">
        <v>186</v>
      </c>
      <c r="AU612" s="190" t="s">
        <v>89</v>
      </c>
      <c r="AV612" s="12" t="s">
        <v>89</v>
      </c>
      <c r="AW612" s="12" t="s">
        <v>187</v>
      </c>
      <c r="AX612" s="12" t="s">
        <v>78</v>
      </c>
      <c r="AY612" s="190" t="s">
        <v>179</v>
      </c>
    </row>
    <row r="613" spans="2:65" s="13" customFormat="1" ht="16.5" customHeight="1">
      <c r="B613" s="191"/>
      <c r="C613" s="192"/>
      <c r="D613" s="192"/>
      <c r="E613" s="193" t="s">
        <v>5</v>
      </c>
      <c r="F613" s="261" t="s">
        <v>188</v>
      </c>
      <c r="G613" s="262"/>
      <c r="H613" s="262"/>
      <c r="I613" s="262"/>
      <c r="J613" s="192"/>
      <c r="K613" s="194">
        <v>112</v>
      </c>
      <c r="L613" s="192"/>
      <c r="M613" s="192"/>
      <c r="N613" s="192"/>
      <c r="O613" s="192"/>
      <c r="P613" s="192"/>
      <c r="Q613" s="192"/>
      <c r="R613" s="195"/>
      <c r="T613" s="196"/>
      <c r="U613" s="192"/>
      <c r="V613" s="192"/>
      <c r="W613" s="192"/>
      <c r="X613" s="192"/>
      <c r="Y613" s="192"/>
      <c r="Z613" s="192"/>
      <c r="AA613" s="197"/>
      <c r="AT613" s="198" t="s">
        <v>186</v>
      </c>
      <c r="AU613" s="198" t="s">
        <v>89</v>
      </c>
      <c r="AV613" s="13" t="s">
        <v>184</v>
      </c>
      <c r="AW613" s="13" t="s">
        <v>187</v>
      </c>
      <c r="AX613" s="13" t="s">
        <v>35</v>
      </c>
      <c r="AY613" s="198" t="s">
        <v>179</v>
      </c>
    </row>
    <row r="614" spans="2:65" s="1" customFormat="1" ht="25.5" customHeight="1">
      <c r="B614" s="140"/>
      <c r="C614" s="169" t="s">
        <v>689</v>
      </c>
      <c r="D614" s="169" t="s">
        <v>180</v>
      </c>
      <c r="E614" s="170" t="s">
        <v>690</v>
      </c>
      <c r="F614" s="264" t="s">
        <v>691</v>
      </c>
      <c r="G614" s="264"/>
      <c r="H614" s="264"/>
      <c r="I614" s="264"/>
      <c r="J614" s="171" t="s">
        <v>285</v>
      </c>
      <c r="K614" s="172">
        <v>305</v>
      </c>
      <c r="L614" s="265">
        <v>0</v>
      </c>
      <c r="M614" s="265"/>
      <c r="N614" s="266">
        <f>ROUND(L614*K614,2)</f>
        <v>0</v>
      </c>
      <c r="O614" s="266"/>
      <c r="P614" s="266"/>
      <c r="Q614" s="266"/>
      <c r="R614" s="143"/>
      <c r="T614" s="173" t="s">
        <v>5</v>
      </c>
      <c r="U614" s="47" t="s">
        <v>43</v>
      </c>
      <c r="V614" s="39"/>
      <c r="W614" s="174">
        <f>V614*K614</f>
        <v>0</v>
      </c>
      <c r="X614" s="174">
        <v>0</v>
      </c>
      <c r="Y614" s="174">
        <f>X614*K614</f>
        <v>0</v>
      </c>
      <c r="Z614" s="174">
        <v>0</v>
      </c>
      <c r="AA614" s="175">
        <f>Z614*K614</f>
        <v>0</v>
      </c>
      <c r="AR614" s="22" t="s">
        <v>184</v>
      </c>
      <c r="AT614" s="22" t="s">
        <v>180</v>
      </c>
      <c r="AU614" s="22" t="s">
        <v>89</v>
      </c>
      <c r="AY614" s="22" t="s">
        <v>179</v>
      </c>
      <c r="BE614" s="117">
        <f>IF(U614="základní",N614,0)</f>
        <v>0</v>
      </c>
      <c r="BF614" s="117">
        <f>IF(U614="snížená",N614,0)</f>
        <v>0</v>
      </c>
      <c r="BG614" s="117">
        <f>IF(U614="zákl. přenesená",N614,0)</f>
        <v>0</v>
      </c>
      <c r="BH614" s="117">
        <f>IF(U614="sníž. přenesená",N614,0)</f>
        <v>0</v>
      </c>
      <c r="BI614" s="117">
        <f>IF(U614="nulová",N614,0)</f>
        <v>0</v>
      </c>
      <c r="BJ614" s="22" t="s">
        <v>35</v>
      </c>
      <c r="BK614" s="117">
        <f>ROUND(L614*K614,2)</f>
        <v>0</v>
      </c>
      <c r="BL614" s="22" t="s">
        <v>184</v>
      </c>
      <c r="BM614" s="22" t="s">
        <v>692</v>
      </c>
    </row>
    <row r="615" spans="2:65" s="11" customFormat="1" ht="16.5" customHeight="1">
      <c r="B615" s="176"/>
      <c r="C615" s="177"/>
      <c r="D615" s="177"/>
      <c r="E615" s="178" t="s">
        <v>5</v>
      </c>
      <c r="F615" s="303" t="s">
        <v>185</v>
      </c>
      <c r="G615" s="304"/>
      <c r="H615" s="304"/>
      <c r="I615" s="304"/>
      <c r="J615" s="177"/>
      <c r="K615" s="178" t="s">
        <v>5</v>
      </c>
      <c r="L615" s="177"/>
      <c r="M615" s="177"/>
      <c r="N615" s="177"/>
      <c r="O615" s="177"/>
      <c r="P615" s="177"/>
      <c r="Q615" s="177"/>
      <c r="R615" s="179"/>
      <c r="T615" s="180"/>
      <c r="U615" s="177"/>
      <c r="V615" s="177"/>
      <c r="W615" s="177"/>
      <c r="X615" s="177"/>
      <c r="Y615" s="177"/>
      <c r="Z615" s="177"/>
      <c r="AA615" s="181"/>
      <c r="AT615" s="182" t="s">
        <v>186</v>
      </c>
      <c r="AU615" s="182" t="s">
        <v>89</v>
      </c>
      <c r="AV615" s="11" t="s">
        <v>35</v>
      </c>
      <c r="AW615" s="11" t="s">
        <v>187</v>
      </c>
      <c r="AX615" s="11" t="s">
        <v>78</v>
      </c>
      <c r="AY615" s="182" t="s">
        <v>179</v>
      </c>
    </row>
    <row r="616" spans="2:65" s="12" customFormat="1" ht="16.5" customHeight="1">
      <c r="B616" s="183"/>
      <c r="C616" s="184"/>
      <c r="D616" s="184"/>
      <c r="E616" s="185" t="s">
        <v>5</v>
      </c>
      <c r="F616" s="277" t="s">
        <v>693</v>
      </c>
      <c r="G616" s="278"/>
      <c r="H616" s="278"/>
      <c r="I616" s="278"/>
      <c r="J616" s="184"/>
      <c r="K616" s="186">
        <v>16</v>
      </c>
      <c r="L616" s="184"/>
      <c r="M616" s="184"/>
      <c r="N616" s="184"/>
      <c r="O616" s="184"/>
      <c r="P616" s="184"/>
      <c r="Q616" s="184"/>
      <c r="R616" s="187"/>
      <c r="T616" s="188"/>
      <c r="U616" s="184"/>
      <c r="V616" s="184"/>
      <c r="W616" s="184"/>
      <c r="X616" s="184"/>
      <c r="Y616" s="184"/>
      <c r="Z616" s="184"/>
      <c r="AA616" s="189"/>
      <c r="AT616" s="190" t="s">
        <v>186</v>
      </c>
      <c r="AU616" s="190" t="s">
        <v>89</v>
      </c>
      <c r="AV616" s="12" t="s">
        <v>89</v>
      </c>
      <c r="AW616" s="12" t="s">
        <v>187</v>
      </c>
      <c r="AX616" s="12" t="s">
        <v>78</v>
      </c>
      <c r="AY616" s="190" t="s">
        <v>179</v>
      </c>
    </row>
    <row r="617" spans="2:65" s="12" customFormat="1" ht="16.5" customHeight="1">
      <c r="B617" s="183"/>
      <c r="C617" s="184"/>
      <c r="D617" s="184"/>
      <c r="E617" s="185" t="s">
        <v>5</v>
      </c>
      <c r="F617" s="277" t="s">
        <v>694</v>
      </c>
      <c r="G617" s="278"/>
      <c r="H617" s="278"/>
      <c r="I617" s="278"/>
      <c r="J617" s="184"/>
      <c r="K617" s="186">
        <v>72</v>
      </c>
      <c r="L617" s="184"/>
      <c r="M617" s="184"/>
      <c r="N617" s="184"/>
      <c r="O617" s="184"/>
      <c r="P617" s="184"/>
      <c r="Q617" s="184"/>
      <c r="R617" s="187"/>
      <c r="T617" s="188"/>
      <c r="U617" s="184"/>
      <c r="V617" s="184"/>
      <c r="W617" s="184"/>
      <c r="X617" s="184"/>
      <c r="Y617" s="184"/>
      <c r="Z617" s="184"/>
      <c r="AA617" s="189"/>
      <c r="AT617" s="190" t="s">
        <v>186</v>
      </c>
      <c r="AU617" s="190" t="s">
        <v>89</v>
      </c>
      <c r="AV617" s="12" t="s">
        <v>89</v>
      </c>
      <c r="AW617" s="12" t="s">
        <v>187</v>
      </c>
      <c r="AX617" s="12" t="s">
        <v>78</v>
      </c>
      <c r="AY617" s="190" t="s">
        <v>179</v>
      </c>
    </row>
    <row r="618" spans="2:65" s="12" customFormat="1" ht="16.5" customHeight="1">
      <c r="B618" s="183"/>
      <c r="C618" s="184"/>
      <c r="D618" s="184"/>
      <c r="E618" s="185" t="s">
        <v>5</v>
      </c>
      <c r="F618" s="277" t="s">
        <v>695</v>
      </c>
      <c r="G618" s="278"/>
      <c r="H618" s="278"/>
      <c r="I618" s="278"/>
      <c r="J618" s="184"/>
      <c r="K618" s="186">
        <v>9</v>
      </c>
      <c r="L618" s="184"/>
      <c r="M618" s="184"/>
      <c r="N618" s="184"/>
      <c r="O618" s="184"/>
      <c r="P618" s="184"/>
      <c r="Q618" s="184"/>
      <c r="R618" s="187"/>
      <c r="T618" s="188"/>
      <c r="U618" s="184"/>
      <c r="V618" s="184"/>
      <c r="W618" s="184"/>
      <c r="X618" s="184"/>
      <c r="Y618" s="184"/>
      <c r="Z618" s="184"/>
      <c r="AA618" s="189"/>
      <c r="AT618" s="190" t="s">
        <v>186</v>
      </c>
      <c r="AU618" s="190" t="s">
        <v>89</v>
      </c>
      <c r="AV618" s="12" t="s">
        <v>89</v>
      </c>
      <c r="AW618" s="12" t="s">
        <v>187</v>
      </c>
      <c r="AX618" s="12" t="s">
        <v>78</v>
      </c>
      <c r="AY618" s="190" t="s">
        <v>179</v>
      </c>
    </row>
    <row r="619" spans="2:65" s="12" customFormat="1" ht="16.5" customHeight="1">
      <c r="B619" s="183"/>
      <c r="C619" s="184"/>
      <c r="D619" s="184"/>
      <c r="E619" s="185" t="s">
        <v>5</v>
      </c>
      <c r="F619" s="277" t="s">
        <v>696</v>
      </c>
      <c r="G619" s="278"/>
      <c r="H619" s="278"/>
      <c r="I619" s="278"/>
      <c r="J619" s="184"/>
      <c r="K619" s="186">
        <v>62</v>
      </c>
      <c r="L619" s="184"/>
      <c r="M619" s="184"/>
      <c r="N619" s="184"/>
      <c r="O619" s="184"/>
      <c r="P619" s="184"/>
      <c r="Q619" s="184"/>
      <c r="R619" s="187"/>
      <c r="T619" s="188"/>
      <c r="U619" s="184"/>
      <c r="V619" s="184"/>
      <c r="W619" s="184"/>
      <c r="X619" s="184"/>
      <c r="Y619" s="184"/>
      <c r="Z619" s="184"/>
      <c r="AA619" s="189"/>
      <c r="AT619" s="190" t="s">
        <v>186</v>
      </c>
      <c r="AU619" s="190" t="s">
        <v>89</v>
      </c>
      <c r="AV619" s="12" t="s">
        <v>89</v>
      </c>
      <c r="AW619" s="12" t="s">
        <v>187</v>
      </c>
      <c r="AX619" s="12" t="s">
        <v>78</v>
      </c>
      <c r="AY619" s="190" t="s">
        <v>179</v>
      </c>
    </row>
    <row r="620" spans="2:65" s="12" customFormat="1" ht="16.5" customHeight="1">
      <c r="B620" s="183"/>
      <c r="C620" s="184"/>
      <c r="D620" s="184"/>
      <c r="E620" s="185" t="s">
        <v>5</v>
      </c>
      <c r="F620" s="277" t="s">
        <v>697</v>
      </c>
      <c r="G620" s="278"/>
      <c r="H620" s="278"/>
      <c r="I620" s="278"/>
      <c r="J620" s="184"/>
      <c r="K620" s="186">
        <v>7</v>
      </c>
      <c r="L620" s="184"/>
      <c r="M620" s="184"/>
      <c r="N620" s="184"/>
      <c r="O620" s="184"/>
      <c r="P620" s="184"/>
      <c r="Q620" s="184"/>
      <c r="R620" s="187"/>
      <c r="T620" s="188"/>
      <c r="U620" s="184"/>
      <c r="V620" s="184"/>
      <c r="W620" s="184"/>
      <c r="X620" s="184"/>
      <c r="Y620" s="184"/>
      <c r="Z620" s="184"/>
      <c r="AA620" s="189"/>
      <c r="AT620" s="190" t="s">
        <v>186</v>
      </c>
      <c r="AU620" s="190" t="s">
        <v>89</v>
      </c>
      <c r="AV620" s="12" t="s">
        <v>89</v>
      </c>
      <c r="AW620" s="12" t="s">
        <v>187</v>
      </c>
      <c r="AX620" s="12" t="s">
        <v>78</v>
      </c>
      <c r="AY620" s="190" t="s">
        <v>179</v>
      </c>
    </row>
    <row r="621" spans="2:65" s="12" customFormat="1" ht="16.5" customHeight="1">
      <c r="B621" s="183"/>
      <c r="C621" s="184"/>
      <c r="D621" s="184"/>
      <c r="E621" s="185" t="s">
        <v>5</v>
      </c>
      <c r="F621" s="277" t="s">
        <v>698</v>
      </c>
      <c r="G621" s="278"/>
      <c r="H621" s="278"/>
      <c r="I621" s="278"/>
      <c r="J621" s="184"/>
      <c r="K621" s="186">
        <v>139</v>
      </c>
      <c r="L621" s="184"/>
      <c r="M621" s="184"/>
      <c r="N621" s="184"/>
      <c r="O621" s="184"/>
      <c r="P621" s="184"/>
      <c r="Q621" s="184"/>
      <c r="R621" s="187"/>
      <c r="T621" s="188"/>
      <c r="U621" s="184"/>
      <c r="V621" s="184"/>
      <c r="W621" s="184"/>
      <c r="X621" s="184"/>
      <c r="Y621" s="184"/>
      <c r="Z621" s="184"/>
      <c r="AA621" s="189"/>
      <c r="AT621" s="190" t="s">
        <v>186</v>
      </c>
      <c r="AU621" s="190" t="s">
        <v>89</v>
      </c>
      <c r="AV621" s="12" t="s">
        <v>89</v>
      </c>
      <c r="AW621" s="12" t="s">
        <v>187</v>
      </c>
      <c r="AX621" s="12" t="s">
        <v>78</v>
      </c>
      <c r="AY621" s="190" t="s">
        <v>179</v>
      </c>
    </row>
    <row r="622" spans="2:65" s="13" customFormat="1" ht="16.5" customHeight="1">
      <c r="B622" s="191"/>
      <c r="C622" s="192"/>
      <c r="D622" s="192"/>
      <c r="E622" s="193" t="s">
        <v>5</v>
      </c>
      <c r="F622" s="261" t="s">
        <v>188</v>
      </c>
      <c r="G622" s="262"/>
      <c r="H622" s="262"/>
      <c r="I622" s="262"/>
      <c r="J622" s="192"/>
      <c r="K622" s="194">
        <v>305</v>
      </c>
      <c r="L622" s="192"/>
      <c r="M622" s="192"/>
      <c r="N622" s="192"/>
      <c r="O622" s="192"/>
      <c r="P622" s="192"/>
      <c r="Q622" s="192"/>
      <c r="R622" s="195"/>
      <c r="T622" s="196"/>
      <c r="U622" s="192"/>
      <c r="V622" s="192"/>
      <c r="W622" s="192"/>
      <c r="X622" s="192"/>
      <c r="Y622" s="192"/>
      <c r="Z622" s="192"/>
      <c r="AA622" s="197"/>
      <c r="AT622" s="198" t="s">
        <v>186</v>
      </c>
      <c r="AU622" s="198" t="s">
        <v>89</v>
      </c>
      <c r="AV622" s="13" t="s">
        <v>184</v>
      </c>
      <c r="AW622" s="13" t="s">
        <v>187</v>
      </c>
      <c r="AX622" s="13" t="s">
        <v>35</v>
      </c>
      <c r="AY622" s="198" t="s">
        <v>179</v>
      </c>
    </row>
    <row r="623" spans="2:65" s="1" customFormat="1" ht="38.25" customHeight="1">
      <c r="B623" s="140"/>
      <c r="C623" s="169" t="s">
        <v>456</v>
      </c>
      <c r="D623" s="169" t="s">
        <v>180</v>
      </c>
      <c r="E623" s="170" t="s">
        <v>699</v>
      </c>
      <c r="F623" s="264" t="s">
        <v>700</v>
      </c>
      <c r="G623" s="264"/>
      <c r="H623" s="264"/>
      <c r="I623" s="264"/>
      <c r="J623" s="171" t="s">
        <v>183</v>
      </c>
      <c r="K623" s="172">
        <v>10</v>
      </c>
      <c r="L623" s="265">
        <v>0</v>
      </c>
      <c r="M623" s="265"/>
      <c r="N623" s="266">
        <f>ROUND(L623*K623,2)</f>
        <v>0</v>
      </c>
      <c r="O623" s="266"/>
      <c r="P623" s="266"/>
      <c r="Q623" s="266"/>
      <c r="R623" s="143"/>
      <c r="T623" s="173" t="s">
        <v>5</v>
      </c>
      <c r="U623" s="47" t="s">
        <v>43</v>
      </c>
      <c r="V623" s="39"/>
      <c r="W623" s="174">
        <f>V623*K623</f>
        <v>0</v>
      </c>
      <c r="X623" s="174">
        <v>0</v>
      </c>
      <c r="Y623" s="174">
        <f>X623*K623</f>
        <v>0</v>
      </c>
      <c r="Z623" s="174">
        <v>0</v>
      </c>
      <c r="AA623" s="175">
        <f>Z623*K623</f>
        <v>0</v>
      </c>
      <c r="AR623" s="22" t="s">
        <v>184</v>
      </c>
      <c r="AT623" s="22" t="s">
        <v>180</v>
      </c>
      <c r="AU623" s="22" t="s">
        <v>89</v>
      </c>
      <c r="AY623" s="22" t="s">
        <v>179</v>
      </c>
      <c r="BE623" s="117">
        <f>IF(U623="základní",N623,0)</f>
        <v>0</v>
      </c>
      <c r="BF623" s="117">
        <f>IF(U623="snížená",N623,0)</f>
        <v>0</v>
      </c>
      <c r="BG623" s="117">
        <f>IF(U623="zákl. přenesená",N623,0)</f>
        <v>0</v>
      </c>
      <c r="BH623" s="117">
        <f>IF(U623="sníž. přenesená",N623,0)</f>
        <v>0</v>
      </c>
      <c r="BI623" s="117">
        <f>IF(U623="nulová",N623,0)</f>
        <v>0</v>
      </c>
      <c r="BJ623" s="22" t="s">
        <v>35</v>
      </c>
      <c r="BK623" s="117">
        <f>ROUND(L623*K623,2)</f>
        <v>0</v>
      </c>
      <c r="BL623" s="22" t="s">
        <v>184</v>
      </c>
      <c r="BM623" s="22" t="s">
        <v>701</v>
      </c>
    </row>
    <row r="624" spans="2:65" s="11" customFormat="1" ht="16.5" customHeight="1">
      <c r="B624" s="176"/>
      <c r="C624" s="177"/>
      <c r="D624" s="177"/>
      <c r="E624" s="178" t="s">
        <v>5</v>
      </c>
      <c r="F624" s="303" t="s">
        <v>298</v>
      </c>
      <c r="G624" s="304"/>
      <c r="H624" s="304"/>
      <c r="I624" s="304"/>
      <c r="J624" s="177"/>
      <c r="K624" s="178" t="s">
        <v>5</v>
      </c>
      <c r="L624" s="177"/>
      <c r="M624" s="177"/>
      <c r="N624" s="177"/>
      <c r="O624" s="177"/>
      <c r="P624" s="177"/>
      <c r="Q624" s="177"/>
      <c r="R624" s="179"/>
      <c r="T624" s="180"/>
      <c r="U624" s="177"/>
      <c r="V624" s="177"/>
      <c r="W624" s="177"/>
      <c r="X624" s="177"/>
      <c r="Y624" s="177"/>
      <c r="Z624" s="177"/>
      <c r="AA624" s="181"/>
      <c r="AT624" s="182" t="s">
        <v>186</v>
      </c>
      <c r="AU624" s="182" t="s">
        <v>89</v>
      </c>
      <c r="AV624" s="11" t="s">
        <v>35</v>
      </c>
      <c r="AW624" s="11" t="s">
        <v>187</v>
      </c>
      <c r="AX624" s="11" t="s">
        <v>78</v>
      </c>
      <c r="AY624" s="182" t="s">
        <v>179</v>
      </c>
    </row>
    <row r="625" spans="2:65" s="12" customFormat="1" ht="16.5" customHeight="1">
      <c r="B625" s="183"/>
      <c r="C625" s="184"/>
      <c r="D625" s="184"/>
      <c r="E625" s="185" t="s">
        <v>5</v>
      </c>
      <c r="F625" s="277" t="s">
        <v>702</v>
      </c>
      <c r="G625" s="278"/>
      <c r="H625" s="278"/>
      <c r="I625" s="278"/>
      <c r="J625" s="184"/>
      <c r="K625" s="186">
        <v>2</v>
      </c>
      <c r="L625" s="184"/>
      <c r="M625" s="184"/>
      <c r="N625" s="184"/>
      <c r="O625" s="184"/>
      <c r="P625" s="184"/>
      <c r="Q625" s="184"/>
      <c r="R625" s="187"/>
      <c r="T625" s="188"/>
      <c r="U625" s="184"/>
      <c r="V625" s="184"/>
      <c r="W625" s="184"/>
      <c r="X625" s="184"/>
      <c r="Y625" s="184"/>
      <c r="Z625" s="184"/>
      <c r="AA625" s="189"/>
      <c r="AT625" s="190" t="s">
        <v>186</v>
      </c>
      <c r="AU625" s="190" t="s">
        <v>89</v>
      </c>
      <c r="AV625" s="12" t="s">
        <v>89</v>
      </c>
      <c r="AW625" s="12" t="s">
        <v>187</v>
      </c>
      <c r="AX625" s="12" t="s">
        <v>78</v>
      </c>
      <c r="AY625" s="190" t="s">
        <v>179</v>
      </c>
    </row>
    <row r="626" spans="2:65" s="12" customFormat="1" ht="16.5" customHeight="1">
      <c r="B626" s="183"/>
      <c r="C626" s="184"/>
      <c r="D626" s="184"/>
      <c r="E626" s="185" t="s">
        <v>5</v>
      </c>
      <c r="F626" s="277" t="s">
        <v>703</v>
      </c>
      <c r="G626" s="278"/>
      <c r="H626" s="278"/>
      <c r="I626" s="278"/>
      <c r="J626" s="184"/>
      <c r="K626" s="186">
        <v>2</v>
      </c>
      <c r="L626" s="184"/>
      <c r="M626" s="184"/>
      <c r="N626" s="184"/>
      <c r="O626" s="184"/>
      <c r="P626" s="184"/>
      <c r="Q626" s="184"/>
      <c r="R626" s="187"/>
      <c r="T626" s="188"/>
      <c r="U626" s="184"/>
      <c r="V626" s="184"/>
      <c r="W626" s="184"/>
      <c r="X626" s="184"/>
      <c r="Y626" s="184"/>
      <c r="Z626" s="184"/>
      <c r="AA626" s="189"/>
      <c r="AT626" s="190" t="s">
        <v>186</v>
      </c>
      <c r="AU626" s="190" t="s">
        <v>89</v>
      </c>
      <c r="AV626" s="12" t="s">
        <v>89</v>
      </c>
      <c r="AW626" s="12" t="s">
        <v>187</v>
      </c>
      <c r="AX626" s="12" t="s">
        <v>78</v>
      </c>
      <c r="AY626" s="190" t="s">
        <v>179</v>
      </c>
    </row>
    <row r="627" spans="2:65" s="12" customFormat="1" ht="16.5" customHeight="1">
      <c r="B627" s="183"/>
      <c r="C627" s="184"/>
      <c r="D627" s="184"/>
      <c r="E627" s="185" t="s">
        <v>5</v>
      </c>
      <c r="F627" s="277" t="s">
        <v>204</v>
      </c>
      <c r="G627" s="278"/>
      <c r="H627" s="278"/>
      <c r="I627" s="278"/>
      <c r="J627" s="184"/>
      <c r="K627" s="186">
        <v>1</v>
      </c>
      <c r="L627" s="184"/>
      <c r="M627" s="184"/>
      <c r="N627" s="184"/>
      <c r="O627" s="184"/>
      <c r="P627" s="184"/>
      <c r="Q627" s="184"/>
      <c r="R627" s="187"/>
      <c r="T627" s="188"/>
      <c r="U627" s="184"/>
      <c r="V627" s="184"/>
      <c r="W627" s="184"/>
      <c r="X627" s="184"/>
      <c r="Y627" s="184"/>
      <c r="Z627" s="184"/>
      <c r="AA627" s="189"/>
      <c r="AT627" s="190" t="s">
        <v>186</v>
      </c>
      <c r="AU627" s="190" t="s">
        <v>89</v>
      </c>
      <c r="AV627" s="12" t="s">
        <v>89</v>
      </c>
      <c r="AW627" s="12" t="s">
        <v>187</v>
      </c>
      <c r="AX627" s="12" t="s">
        <v>78</v>
      </c>
      <c r="AY627" s="190" t="s">
        <v>179</v>
      </c>
    </row>
    <row r="628" spans="2:65" s="12" customFormat="1" ht="16.5" customHeight="1">
      <c r="B628" s="183"/>
      <c r="C628" s="184"/>
      <c r="D628" s="184"/>
      <c r="E628" s="185" t="s">
        <v>5</v>
      </c>
      <c r="F628" s="277" t="s">
        <v>704</v>
      </c>
      <c r="G628" s="278"/>
      <c r="H628" s="278"/>
      <c r="I628" s="278"/>
      <c r="J628" s="184"/>
      <c r="K628" s="186">
        <v>5</v>
      </c>
      <c r="L628" s="184"/>
      <c r="M628" s="184"/>
      <c r="N628" s="184"/>
      <c r="O628" s="184"/>
      <c r="P628" s="184"/>
      <c r="Q628" s="184"/>
      <c r="R628" s="187"/>
      <c r="T628" s="188"/>
      <c r="U628" s="184"/>
      <c r="V628" s="184"/>
      <c r="W628" s="184"/>
      <c r="X628" s="184"/>
      <c r="Y628" s="184"/>
      <c r="Z628" s="184"/>
      <c r="AA628" s="189"/>
      <c r="AT628" s="190" t="s">
        <v>186</v>
      </c>
      <c r="AU628" s="190" t="s">
        <v>89</v>
      </c>
      <c r="AV628" s="12" t="s">
        <v>89</v>
      </c>
      <c r="AW628" s="12" t="s">
        <v>187</v>
      </c>
      <c r="AX628" s="12" t="s">
        <v>78</v>
      </c>
      <c r="AY628" s="190" t="s">
        <v>179</v>
      </c>
    </row>
    <row r="629" spans="2:65" s="13" customFormat="1" ht="16.5" customHeight="1">
      <c r="B629" s="191"/>
      <c r="C629" s="192"/>
      <c r="D629" s="192"/>
      <c r="E629" s="193" t="s">
        <v>5</v>
      </c>
      <c r="F629" s="261" t="s">
        <v>188</v>
      </c>
      <c r="G629" s="262"/>
      <c r="H629" s="262"/>
      <c r="I629" s="262"/>
      <c r="J629" s="192"/>
      <c r="K629" s="194">
        <v>10</v>
      </c>
      <c r="L629" s="192"/>
      <c r="M629" s="192"/>
      <c r="N629" s="192"/>
      <c r="O629" s="192"/>
      <c r="P629" s="192"/>
      <c r="Q629" s="192"/>
      <c r="R629" s="195"/>
      <c r="T629" s="196"/>
      <c r="U629" s="192"/>
      <c r="V629" s="192"/>
      <c r="W629" s="192"/>
      <c r="X629" s="192"/>
      <c r="Y629" s="192"/>
      <c r="Z629" s="192"/>
      <c r="AA629" s="197"/>
      <c r="AT629" s="198" t="s">
        <v>186</v>
      </c>
      <c r="AU629" s="198" t="s">
        <v>89</v>
      </c>
      <c r="AV629" s="13" t="s">
        <v>184</v>
      </c>
      <c r="AW629" s="13" t="s">
        <v>187</v>
      </c>
      <c r="AX629" s="13" t="s">
        <v>35</v>
      </c>
      <c r="AY629" s="198" t="s">
        <v>179</v>
      </c>
    </row>
    <row r="630" spans="2:65" s="1" customFormat="1" ht="16.5" customHeight="1">
      <c r="B630" s="140"/>
      <c r="C630" s="199" t="s">
        <v>705</v>
      </c>
      <c r="D630" s="199" t="s">
        <v>458</v>
      </c>
      <c r="E630" s="200" t="s">
        <v>706</v>
      </c>
      <c r="F630" s="260" t="s">
        <v>707</v>
      </c>
      <c r="G630" s="260"/>
      <c r="H630" s="260"/>
      <c r="I630" s="260"/>
      <c r="J630" s="201" t="s">
        <v>183</v>
      </c>
      <c r="K630" s="202">
        <v>10</v>
      </c>
      <c r="L630" s="263">
        <v>0</v>
      </c>
      <c r="M630" s="263"/>
      <c r="N630" s="309">
        <f>ROUND(L630*K630,2)</f>
        <v>0</v>
      </c>
      <c r="O630" s="266"/>
      <c r="P630" s="266"/>
      <c r="Q630" s="266"/>
      <c r="R630" s="143"/>
      <c r="T630" s="173" t="s">
        <v>5</v>
      </c>
      <c r="U630" s="47" t="s">
        <v>43</v>
      </c>
      <c r="V630" s="39"/>
      <c r="W630" s="174">
        <f>V630*K630</f>
        <v>0</v>
      </c>
      <c r="X630" s="174">
        <v>0</v>
      </c>
      <c r="Y630" s="174">
        <f>X630*K630</f>
        <v>0</v>
      </c>
      <c r="Z630" s="174">
        <v>0</v>
      </c>
      <c r="AA630" s="175">
        <f>Z630*K630</f>
        <v>0</v>
      </c>
      <c r="AR630" s="22" t="s">
        <v>207</v>
      </c>
      <c r="AT630" s="22" t="s">
        <v>458</v>
      </c>
      <c r="AU630" s="22" t="s">
        <v>89</v>
      </c>
      <c r="AY630" s="22" t="s">
        <v>179</v>
      </c>
      <c r="BE630" s="117">
        <f>IF(U630="základní",N630,0)</f>
        <v>0</v>
      </c>
      <c r="BF630" s="117">
        <f>IF(U630="snížená",N630,0)</f>
        <v>0</v>
      </c>
      <c r="BG630" s="117">
        <f>IF(U630="zákl. přenesená",N630,0)</f>
        <v>0</v>
      </c>
      <c r="BH630" s="117">
        <f>IF(U630="sníž. přenesená",N630,0)</f>
        <v>0</v>
      </c>
      <c r="BI630" s="117">
        <f>IF(U630="nulová",N630,0)</f>
        <v>0</v>
      </c>
      <c r="BJ630" s="22" t="s">
        <v>35</v>
      </c>
      <c r="BK630" s="117">
        <f>ROUND(L630*K630,2)</f>
        <v>0</v>
      </c>
      <c r="BL630" s="22" t="s">
        <v>184</v>
      </c>
      <c r="BM630" s="22" t="s">
        <v>708</v>
      </c>
    </row>
    <row r="631" spans="2:65" s="12" customFormat="1" ht="16.5" customHeight="1">
      <c r="B631" s="183"/>
      <c r="C631" s="184"/>
      <c r="D631" s="184"/>
      <c r="E631" s="185" t="s">
        <v>5</v>
      </c>
      <c r="F631" s="258" t="s">
        <v>213</v>
      </c>
      <c r="G631" s="259"/>
      <c r="H631" s="259"/>
      <c r="I631" s="259"/>
      <c r="J631" s="184"/>
      <c r="K631" s="186">
        <v>10</v>
      </c>
      <c r="L631" s="184"/>
      <c r="M631" s="184"/>
      <c r="N631" s="184"/>
      <c r="O631" s="184"/>
      <c r="P631" s="184"/>
      <c r="Q631" s="184"/>
      <c r="R631" s="187"/>
      <c r="T631" s="188"/>
      <c r="U631" s="184"/>
      <c r="V631" s="184"/>
      <c r="W631" s="184"/>
      <c r="X631" s="184"/>
      <c r="Y631" s="184"/>
      <c r="Z631" s="184"/>
      <c r="AA631" s="189"/>
      <c r="AT631" s="190" t="s">
        <v>186</v>
      </c>
      <c r="AU631" s="190" t="s">
        <v>89</v>
      </c>
      <c r="AV631" s="12" t="s">
        <v>89</v>
      </c>
      <c r="AW631" s="12" t="s">
        <v>187</v>
      </c>
      <c r="AX631" s="12" t="s">
        <v>78</v>
      </c>
      <c r="AY631" s="190" t="s">
        <v>179</v>
      </c>
    </row>
    <row r="632" spans="2:65" s="13" customFormat="1" ht="16.5" customHeight="1">
      <c r="B632" s="191"/>
      <c r="C632" s="192"/>
      <c r="D632" s="192"/>
      <c r="E632" s="193" t="s">
        <v>5</v>
      </c>
      <c r="F632" s="261" t="s">
        <v>188</v>
      </c>
      <c r="G632" s="262"/>
      <c r="H632" s="262"/>
      <c r="I632" s="262"/>
      <c r="J632" s="192"/>
      <c r="K632" s="194">
        <v>10</v>
      </c>
      <c r="L632" s="192"/>
      <c r="M632" s="192"/>
      <c r="N632" s="192"/>
      <c r="O632" s="192"/>
      <c r="P632" s="192"/>
      <c r="Q632" s="192"/>
      <c r="R632" s="195"/>
      <c r="T632" s="196"/>
      <c r="U632" s="192"/>
      <c r="V632" s="192"/>
      <c r="W632" s="192"/>
      <c r="X632" s="192"/>
      <c r="Y632" s="192"/>
      <c r="Z632" s="192"/>
      <c r="AA632" s="197"/>
      <c r="AT632" s="198" t="s">
        <v>186</v>
      </c>
      <c r="AU632" s="198" t="s">
        <v>89</v>
      </c>
      <c r="AV632" s="13" t="s">
        <v>184</v>
      </c>
      <c r="AW632" s="13" t="s">
        <v>187</v>
      </c>
      <c r="AX632" s="13" t="s">
        <v>35</v>
      </c>
      <c r="AY632" s="198" t="s">
        <v>179</v>
      </c>
    </row>
    <row r="633" spans="2:65" s="1" customFormat="1" ht="16.5" customHeight="1">
      <c r="B633" s="140"/>
      <c r="C633" s="169" t="s">
        <v>461</v>
      </c>
      <c r="D633" s="169" t="s">
        <v>180</v>
      </c>
      <c r="E633" s="170" t="s">
        <v>709</v>
      </c>
      <c r="F633" s="264" t="s">
        <v>710</v>
      </c>
      <c r="G633" s="264"/>
      <c r="H633" s="264"/>
      <c r="I633" s="264"/>
      <c r="J633" s="171" t="s">
        <v>183</v>
      </c>
      <c r="K633" s="172">
        <v>3</v>
      </c>
      <c r="L633" s="265">
        <v>0</v>
      </c>
      <c r="M633" s="265"/>
      <c r="N633" s="266">
        <f>ROUND(L633*K633,2)</f>
        <v>0</v>
      </c>
      <c r="O633" s="266"/>
      <c r="P633" s="266"/>
      <c r="Q633" s="266"/>
      <c r="R633" s="143"/>
      <c r="T633" s="173" t="s">
        <v>5</v>
      </c>
      <c r="U633" s="47" t="s">
        <v>43</v>
      </c>
      <c r="V633" s="39"/>
      <c r="W633" s="174">
        <f>V633*K633</f>
        <v>0</v>
      </c>
      <c r="X633" s="174">
        <v>0</v>
      </c>
      <c r="Y633" s="174">
        <f>X633*K633</f>
        <v>0</v>
      </c>
      <c r="Z633" s="174">
        <v>0</v>
      </c>
      <c r="AA633" s="175">
        <f>Z633*K633</f>
        <v>0</v>
      </c>
      <c r="AR633" s="22" t="s">
        <v>184</v>
      </c>
      <c r="AT633" s="22" t="s">
        <v>180</v>
      </c>
      <c r="AU633" s="22" t="s">
        <v>89</v>
      </c>
      <c r="AY633" s="22" t="s">
        <v>179</v>
      </c>
      <c r="BE633" s="117">
        <f>IF(U633="základní",N633,0)</f>
        <v>0</v>
      </c>
      <c r="BF633" s="117">
        <f>IF(U633="snížená",N633,0)</f>
        <v>0</v>
      </c>
      <c r="BG633" s="117">
        <f>IF(U633="zákl. přenesená",N633,0)</f>
        <v>0</v>
      </c>
      <c r="BH633" s="117">
        <f>IF(U633="sníž. přenesená",N633,0)</f>
        <v>0</v>
      </c>
      <c r="BI633" s="117">
        <f>IF(U633="nulová",N633,0)</f>
        <v>0</v>
      </c>
      <c r="BJ633" s="22" t="s">
        <v>35</v>
      </c>
      <c r="BK633" s="117">
        <f>ROUND(L633*K633,2)</f>
        <v>0</v>
      </c>
      <c r="BL633" s="22" t="s">
        <v>184</v>
      </c>
      <c r="BM633" s="22" t="s">
        <v>711</v>
      </c>
    </row>
    <row r="634" spans="2:65" s="11" customFormat="1" ht="25.5" customHeight="1">
      <c r="B634" s="176"/>
      <c r="C634" s="177"/>
      <c r="D634" s="177"/>
      <c r="E634" s="178" t="s">
        <v>5</v>
      </c>
      <c r="F634" s="303" t="s">
        <v>244</v>
      </c>
      <c r="G634" s="304"/>
      <c r="H634" s="304"/>
      <c r="I634" s="304"/>
      <c r="J634" s="177"/>
      <c r="K634" s="178" t="s">
        <v>5</v>
      </c>
      <c r="L634" s="177"/>
      <c r="M634" s="177"/>
      <c r="N634" s="177"/>
      <c r="O634" s="177"/>
      <c r="P634" s="177"/>
      <c r="Q634" s="177"/>
      <c r="R634" s="179"/>
      <c r="T634" s="180"/>
      <c r="U634" s="177"/>
      <c r="V634" s="177"/>
      <c r="W634" s="177"/>
      <c r="X634" s="177"/>
      <c r="Y634" s="177"/>
      <c r="Z634" s="177"/>
      <c r="AA634" s="181"/>
      <c r="AT634" s="182" t="s">
        <v>186</v>
      </c>
      <c r="AU634" s="182" t="s">
        <v>89</v>
      </c>
      <c r="AV634" s="11" t="s">
        <v>35</v>
      </c>
      <c r="AW634" s="11" t="s">
        <v>187</v>
      </c>
      <c r="AX634" s="11" t="s">
        <v>78</v>
      </c>
      <c r="AY634" s="182" t="s">
        <v>179</v>
      </c>
    </row>
    <row r="635" spans="2:65" s="12" customFormat="1" ht="16.5" customHeight="1">
      <c r="B635" s="183"/>
      <c r="C635" s="184"/>
      <c r="D635" s="184"/>
      <c r="E635" s="185" t="s">
        <v>5</v>
      </c>
      <c r="F635" s="277" t="s">
        <v>712</v>
      </c>
      <c r="G635" s="278"/>
      <c r="H635" s="278"/>
      <c r="I635" s="278"/>
      <c r="J635" s="184"/>
      <c r="K635" s="186">
        <v>3</v>
      </c>
      <c r="L635" s="184"/>
      <c r="M635" s="184"/>
      <c r="N635" s="184"/>
      <c r="O635" s="184"/>
      <c r="P635" s="184"/>
      <c r="Q635" s="184"/>
      <c r="R635" s="187"/>
      <c r="T635" s="188"/>
      <c r="U635" s="184"/>
      <c r="V635" s="184"/>
      <c r="W635" s="184"/>
      <c r="X635" s="184"/>
      <c r="Y635" s="184"/>
      <c r="Z635" s="184"/>
      <c r="AA635" s="189"/>
      <c r="AT635" s="190" t="s">
        <v>186</v>
      </c>
      <c r="AU635" s="190" t="s">
        <v>89</v>
      </c>
      <c r="AV635" s="12" t="s">
        <v>89</v>
      </c>
      <c r="AW635" s="12" t="s">
        <v>187</v>
      </c>
      <c r="AX635" s="12" t="s">
        <v>78</v>
      </c>
      <c r="AY635" s="190" t="s">
        <v>179</v>
      </c>
    </row>
    <row r="636" spans="2:65" s="13" customFormat="1" ht="16.5" customHeight="1">
      <c r="B636" s="191"/>
      <c r="C636" s="192"/>
      <c r="D636" s="192"/>
      <c r="E636" s="193" t="s">
        <v>5</v>
      </c>
      <c r="F636" s="261" t="s">
        <v>188</v>
      </c>
      <c r="G636" s="262"/>
      <c r="H636" s="262"/>
      <c r="I636" s="262"/>
      <c r="J636" s="192"/>
      <c r="K636" s="194">
        <v>3</v>
      </c>
      <c r="L636" s="192"/>
      <c r="M636" s="192"/>
      <c r="N636" s="192"/>
      <c r="O636" s="192"/>
      <c r="P636" s="192"/>
      <c r="Q636" s="192"/>
      <c r="R636" s="195"/>
      <c r="T636" s="196"/>
      <c r="U636" s="192"/>
      <c r="V636" s="192"/>
      <c r="W636" s="192"/>
      <c r="X636" s="192"/>
      <c r="Y636" s="192"/>
      <c r="Z636" s="192"/>
      <c r="AA636" s="197"/>
      <c r="AT636" s="198" t="s">
        <v>186</v>
      </c>
      <c r="AU636" s="198" t="s">
        <v>89</v>
      </c>
      <c r="AV636" s="13" t="s">
        <v>184</v>
      </c>
      <c r="AW636" s="13" t="s">
        <v>187</v>
      </c>
      <c r="AX636" s="13" t="s">
        <v>35</v>
      </c>
      <c r="AY636" s="198" t="s">
        <v>179</v>
      </c>
    </row>
    <row r="637" spans="2:65" s="1" customFormat="1" ht="16.5" customHeight="1">
      <c r="B637" s="140"/>
      <c r="C637" s="199" t="s">
        <v>713</v>
      </c>
      <c r="D637" s="199" t="s">
        <v>458</v>
      </c>
      <c r="E637" s="200" t="s">
        <v>714</v>
      </c>
      <c r="F637" s="260" t="s">
        <v>715</v>
      </c>
      <c r="G637" s="260"/>
      <c r="H637" s="260"/>
      <c r="I637" s="260"/>
      <c r="J637" s="201" t="s">
        <v>183</v>
      </c>
      <c r="K637" s="202">
        <v>3</v>
      </c>
      <c r="L637" s="263">
        <v>0</v>
      </c>
      <c r="M637" s="263"/>
      <c r="N637" s="309">
        <f>ROUND(L637*K637,2)</f>
        <v>0</v>
      </c>
      <c r="O637" s="266"/>
      <c r="P637" s="266"/>
      <c r="Q637" s="266"/>
      <c r="R637" s="143"/>
      <c r="T637" s="173" t="s">
        <v>5</v>
      </c>
      <c r="U637" s="47" t="s">
        <v>43</v>
      </c>
      <c r="V637" s="39"/>
      <c r="W637" s="174">
        <f>V637*K637</f>
        <v>0</v>
      </c>
      <c r="X637" s="174">
        <v>0</v>
      </c>
      <c r="Y637" s="174">
        <f>X637*K637</f>
        <v>0</v>
      </c>
      <c r="Z637" s="174">
        <v>0</v>
      </c>
      <c r="AA637" s="175">
        <f>Z637*K637</f>
        <v>0</v>
      </c>
      <c r="AR637" s="22" t="s">
        <v>207</v>
      </c>
      <c r="AT637" s="22" t="s">
        <v>458</v>
      </c>
      <c r="AU637" s="22" t="s">
        <v>89</v>
      </c>
      <c r="AY637" s="22" t="s">
        <v>179</v>
      </c>
      <c r="BE637" s="117">
        <f>IF(U637="základní",N637,0)</f>
        <v>0</v>
      </c>
      <c r="BF637" s="117">
        <f>IF(U637="snížená",N637,0)</f>
        <v>0</v>
      </c>
      <c r="BG637" s="117">
        <f>IF(U637="zákl. přenesená",N637,0)</f>
        <v>0</v>
      </c>
      <c r="BH637" s="117">
        <f>IF(U637="sníž. přenesená",N637,0)</f>
        <v>0</v>
      </c>
      <c r="BI637" s="117">
        <f>IF(U637="nulová",N637,0)</f>
        <v>0</v>
      </c>
      <c r="BJ637" s="22" t="s">
        <v>35</v>
      </c>
      <c r="BK637" s="117">
        <f>ROUND(L637*K637,2)</f>
        <v>0</v>
      </c>
      <c r="BL637" s="22" t="s">
        <v>184</v>
      </c>
      <c r="BM637" s="22" t="s">
        <v>716</v>
      </c>
    </row>
    <row r="638" spans="2:65" s="1" customFormat="1" ht="38.25" customHeight="1">
      <c r="B638" s="140"/>
      <c r="C638" s="169" t="s">
        <v>464</v>
      </c>
      <c r="D638" s="169" t="s">
        <v>180</v>
      </c>
      <c r="E638" s="170" t="s">
        <v>717</v>
      </c>
      <c r="F638" s="264" t="s">
        <v>718</v>
      </c>
      <c r="G638" s="264"/>
      <c r="H638" s="264"/>
      <c r="I638" s="264"/>
      <c r="J638" s="171" t="s">
        <v>183</v>
      </c>
      <c r="K638" s="172">
        <v>2</v>
      </c>
      <c r="L638" s="265">
        <v>0</v>
      </c>
      <c r="M638" s="265"/>
      <c r="N638" s="266">
        <f>ROUND(L638*K638,2)</f>
        <v>0</v>
      </c>
      <c r="O638" s="266"/>
      <c r="P638" s="266"/>
      <c r="Q638" s="266"/>
      <c r="R638" s="143"/>
      <c r="T638" s="173" t="s">
        <v>5</v>
      </c>
      <c r="U638" s="47" t="s">
        <v>43</v>
      </c>
      <c r="V638" s="39"/>
      <c r="W638" s="174">
        <f>V638*K638</f>
        <v>0</v>
      </c>
      <c r="X638" s="174">
        <v>0</v>
      </c>
      <c r="Y638" s="174">
        <f>X638*K638</f>
        <v>0</v>
      </c>
      <c r="Z638" s="174">
        <v>0</v>
      </c>
      <c r="AA638" s="175">
        <f>Z638*K638</f>
        <v>0</v>
      </c>
      <c r="AR638" s="22" t="s">
        <v>184</v>
      </c>
      <c r="AT638" s="22" t="s">
        <v>180</v>
      </c>
      <c r="AU638" s="22" t="s">
        <v>89</v>
      </c>
      <c r="AY638" s="22" t="s">
        <v>179</v>
      </c>
      <c r="BE638" s="117">
        <f>IF(U638="základní",N638,0)</f>
        <v>0</v>
      </c>
      <c r="BF638" s="117">
        <f>IF(U638="snížená",N638,0)</f>
        <v>0</v>
      </c>
      <c r="BG638" s="117">
        <f>IF(U638="zákl. přenesená",N638,0)</f>
        <v>0</v>
      </c>
      <c r="BH638" s="117">
        <f>IF(U638="sníž. přenesená",N638,0)</f>
        <v>0</v>
      </c>
      <c r="BI638" s="117">
        <f>IF(U638="nulová",N638,0)</f>
        <v>0</v>
      </c>
      <c r="BJ638" s="22" t="s">
        <v>35</v>
      </c>
      <c r="BK638" s="117">
        <f>ROUND(L638*K638,2)</f>
        <v>0</v>
      </c>
      <c r="BL638" s="22" t="s">
        <v>184</v>
      </c>
      <c r="BM638" s="22" t="s">
        <v>719</v>
      </c>
    </row>
    <row r="639" spans="2:65" s="1" customFormat="1" ht="16.5" customHeight="1">
      <c r="B639" s="140"/>
      <c r="C639" s="169" t="s">
        <v>593</v>
      </c>
      <c r="D639" s="169" t="s">
        <v>180</v>
      </c>
      <c r="E639" s="170" t="s">
        <v>720</v>
      </c>
      <c r="F639" s="264" t="s">
        <v>721</v>
      </c>
      <c r="G639" s="264"/>
      <c r="H639" s="264"/>
      <c r="I639" s="264"/>
      <c r="J639" s="171" t="s">
        <v>191</v>
      </c>
      <c r="K639" s="172">
        <v>949.2</v>
      </c>
      <c r="L639" s="265">
        <v>0</v>
      </c>
      <c r="M639" s="265"/>
      <c r="N639" s="266">
        <f>ROUND(L639*K639,2)</f>
        <v>0</v>
      </c>
      <c r="O639" s="266"/>
      <c r="P639" s="266"/>
      <c r="Q639" s="266"/>
      <c r="R639" s="143"/>
      <c r="T639" s="173" t="s">
        <v>5</v>
      </c>
      <c r="U639" s="47" t="s">
        <v>43</v>
      </c>
      <c r="V639" s="39"/>
      <c r="W639" s="174">
        <f>V639*K639</f>
        <v>0</v>
      </c>
      <c r="X639" s="174">
        <v>0</v>
      </c>
      <c r="Y639" s="174">
        <f>X639*K639</f>
        <v>0</v>
      </c>
      <c r="Z639" s="174">
        <v>0.02</v>
      </c>
      <c r="AA639" s="175">
        <f>Z639*K639</f>
        <v>18.984000000000002</v>
      </c>
      <c r="AR639" s="22" t="s">
        <v>184</v>
      </c>
      <c r="AT639" s="22" t="s">
        <v>180</v>
      </c>
      <c r="AU639" s="22" t="s">
        <v>89</v>
      </c>
      <c r="AY639" s="22" t="s">
        <v>179</v>
      </c>
      <c r="BE639" s="117">
        <f>IF(U639="základní",N639,0)</f>
        <v>0</v>
      </c>
      <c r="BF639" s="117">
        <f>IF(U639="snížená",N639,0)</f>
        <v>0</v>
      </c>
      <c r="BG639" s="117">
        <f>IF(U639="zákl. přenesená",N639,0)</f>
        <v>0</v>
      </c>
      <c r="BH639" s="117">
        <f>IF(U639="sníž. přenesená",N639,0)</f>
        <v>0</v>
      </c>
      <c r="BI639" s="117">
        <f>IF(U639="nulová",N639,0)</f>
        <v>0</v>
      </c>
      <c r="BJ639" s="22" t="s">
        <v>35</v>
      </c>
      <c r="BK639" s="117">
        <f>ROUND(L639*K639,2)</f>
        <v>0</v>
      </c>
      <c r="BL639" s="22" t="s">
        <v>184</v>
      </c>
      <c r="BM639" s="22" t="s">
        <v>722</v>
      </c>
    </row>
    <row r="640" spans="2:65" s="1" customFormat="1" ht="25.5" customHeight="1">
      <c r="B640" s="140"/>
      <c r="C640" s="169" t="s">
        <v>723</v>
      </c>
      <c r="D640" s="169" t="s">
        <v>180</v>
      </c>
      <c r="E640" s="170" t="s">
        <v>724</v>
      </c>
      <c r="F640" s="264" t="s">
        <v>725</v>
      </c>
      <c r="G640" s="264"/>
      <c r="H640" s="264"/>
      <c r="I640" s="264"/>
      <c r="J640" s="171" t="s">
        <v>191</v>
      </c>
      <c r="K640" s="172">
        <v>15.61</v>
      </c>
      <c r="L640" s="265">
        <v>0</v>
      </c>
      <c r="M640" s="265"/>
      <c r="N640" s="266">
        <f>ROUND(L640*K640,2)</f>
        <v>0</v>
      </c>
      <c r="O640" s="266"/>
      <c r="P640" s="266"/>
      <c r="Q640" s="266"/>
      <c r="R640" s="143"/>
      <c r="T640" s="173" t="s">
        <v>5</v>
      </c>
      <c r="U640" s="47" t="s">
        <v>43</v>
      </c>
      <c r="V640" s="39"/>
      <c r="W640" s="174">
        <f>V640*K640</f>
        <v>0</v>
      </c>
      <c r="X640" s="174">
        <v>0</v>
      </c>
      <c r="Y640" s="174">
        <f>X640*K640</f>
        <v>0</v>
      </c>
      <c r="Z640" s="174">
        <v>0</v>
      </c>
      <c r="AA640" s="175">
        <f>Z640*K640</f>
        <v>0</v>
      </c>
      <c r="AR640" s="22" t="s">
        <v>184</v>
      </c>
      <c r="AT640" s="22" t="s">
        <v>180</v>
      </c>
      <c r="AU640" s="22" t="s">
        <v>89</v>
      </c>
      <c r="AY640" s="22" t="s">
        <v>179</v>
      </c>
      <c r="BE640" s="117">
        <f>IF(U640="základní",N640,0)</f>
        <v>0</v>
      </c>
      <c r="BF640" s="117">
        <f>IF(U640="snížená",N640,0)</f>
        <v>0</v>
      </c>
      <c r="BG640" s="117">
        <f>IF(U640="zákl. přenesená",N640,0)</f>
        <v>0</v>
      </c>
      <c r="BH640" s="117">
        <f>IF(U640="sníž. přenesená",N640,0)</f>
        <v>0</v>
      </c>
      <c r="BI640" s="117">
        <f>IF(U640="nulová",N640,0)</f>
        <v>0</v>
      </c>
      <c r="BJ640" s="22" t="s">
        <v>35</v>
      </c>
      <c r="BK640" s="117">
        <f>ROUND(L640*K640,2)</f>
        <v>0</v>
      </c>
      <c r="BL640" s="22" t="s">
        <v>184</v>
      </c>
      <c r="BM640" s="22" t="s">
        <v>726</v>
      </c>
    </row>
    <row r="641" spans="2:65" s="11" customFormat="1" ht="25.5" customHeight="1">
      <c r="B641" s="176"/>
      <c r="C641" s="177"/>
      <c r="D641" s="177"/>
      <c r="E641" s="178" t="s">
        <v>5</v>
      </c>
      <c r="F641" s="303" t="s">
        <v>654</v>
      </c>
      <c r="G641" s="304"/>
      <c r="H641" s="304"/>
      <c r="I641" s="304"/>
      <c r="J641" s="177"/>
      <c r="K641" s="178" t="s">
        <v>5</v>
      </c>
      <c r="L641" s="177"/>
      <c r="M641" s="177"/>
      <c r="N641" s="177"/>
      <c r="O641" s="177"/>
      <c r="P641" s="177"/>
      <c r="Q641" s="177"/>
      <c r="R641" s="179"/>
      <c r="T641" s="180"/>
      <c r="U641" s="177"/>
      <c r="V641" s="177"/>
      <c r="W641" s="177"/>
      <c r="X641" s="177"/>
      <c r="Y641" s="177"/>
      <c r="Z641" s="177"/>
      <c r="AA641" s="181"/>
      <c r="AT641" s="182" t="s">
        <v>186</v>
      </c>
      <c r="AU641" s="182" t="s">
        <v>89</v>
      </c>
      <c r="AV641" s="11" t="s">
        <v>35</v>
      </c>
      <c r="AW641" s="11" t="s">
        <v>187</v>
      </c>
      <c r="AX641" s="11" t="s">
        <v>78</v>
      </c>
      <c r="AY641" s="182" t="s">
        <v>179</v>
      </c>
    </row>
    <row r="642" spans="2:65" s="12" customFormat="1" ht="16.5" customHeight="1">
      <c r="B642" s="183"/>
      <c r="C642" s="184"/>
      <c r="D642" s="184"/>
      <c r="E642" s="185" t="s">
        <v>5</v>
      </c>
      <c r="F642" s="277" t="s">
        <v>727</v>
      </c>
      <c r="G642" s="278"/>
      <c r="H642" s="278"/>
      <c r="I642" s="278"/>
      <c r="J642" s="184"/>
      <c r="K642" s="186">
        <v>5.76</v>
      </c>
      <c r="L642" s="184"/>
      <c r="M642" s="184"/>
      <c r="N642" s="184"/>
      <c r="O642" s="184"/>
      <c r="P642" s="184"/>
      <c r="Q642" s="184"/>
      <c r="R642" s="187"/>
      <c r="T642" s="188"/>
      <c r="U642" s="184"/>
      <c r="V642" s="184"/>
      <c r="W642" s="184"/>
      <c r="X642" s="184"/>
      <c r="Y642" s="184"/>
      <c r="Z642" s="184"/>
      <c r="AA642" s="189"/>
      <c r="AT642" s="190" t="s">
        <v>186</v>
      </c>
      <c r="AU642" s="190" t="s">
        <v>89</v>
      </c>
      <c r="AV642" s="12" t="s">
        <v>89</v>
      </c>
      <c r="AW642" s="12" t="s">
        <v>187</v>
      </c>
      <c r="AX642" s="12" t="s">
        <v>78</v>
      </c>
      <c r="AY642" s="190" t="s">
        <v>179</v>
      </c>
    </row>
    <row r="643" spans="2:65" s="12" customFormat="1" ht="16.5" customHeight="1">
      <c r="B643" s="183"/>
      <c r="C643" s="184"/>
      <c r="D643" s="184"/>
      <c r="E643" s="185" t="s">
        <v>5</v>
      </c>
      <c r="F643" s="277" t="s">
        <v>728</v>
      </c>
      <c r="G643" s="278"/>
      <c r="H643" s="278"/>
      <c r="I643" s="278"/>
      <c r="J643" s="184"/>
      <c r="K643" s="186">
        <v>0.85</v>
      </c>
      <c r="L643" s="184"/>
      <c r="M643" s="184"/>
      <c r="N643" s="184"/>
      <c r="O643" s="184"/>
      <c r="P643" s="184"/>
      <c r="Q643" s="184"/>
      <c r="R643" s="187"/>
      <c r="T643" s="188"/>
      <c r="U643" s="184"/>
      <c r="V643" s="184"/>
      <c r="W643" s="184"/>
      <c r="X643" s="184"/>
      <c r="Y643" s="184"/>
      <c r="Z643" s="184"/>
      <c r="AA643" s="189"/>
      <c r="AT643" s="190" t="s">
        <v>186</v>
      </c>
      <c r="AU643" s="190" t="s">
        <v>89</v>
      </c>
      <c r="AV643" s="12" t="s">
        <v>89</v>
      </c>
      <c r="AW643" s="12" t="s">
        <v>187</v>
      </c>
      <c r="AX643" s="12" t="s">
        <v>78</v>
      </c>
      <c r="AY643" s="190" t="s">
        <v>179</v>
      </c>
    </row>
    <row r="644" spans="2:65" s="12" customFormat="1" ht="16.5" customHeight="1">
      <c r="B644" s="183"/>
      <c r="C644" s="184"/>
      <c r="D644" s="184"/>
      <c r="E644" s="185" t="s">
        <v>5</v>
      </c>
      <c r="F644" s="277" t="s">
        <v>729</v>
      </c>
      <c r="G644" s="278"/>
      <c r="H644" s="278"/>
      <c r="I644" s="278"/>
      <c r="J644" s="184"/>
      <c r="K644" s="186">
        <v>6</v>
      </c>
      <c r="L644" s="184"/>
      <c r="M644" s="184"/>
      <c r="N644" s="184"/>
      <c r="O644" s="184"/>
      <c r="P644" s="184"/>
      <c r="Q644" s="184"/>
      <c r="R644" s="187"/>
      <c r="T644" s="188"/>
      <c r="U644" s="184"/>
      <c r="V644" s="184"/>
      <c r="W644" s="184"/>
      <c r="X644" s="184"/>
      <c r="Y644" s="184"/>
      <c r="Z644" s="184"/>
      <c r="AA644" s="189"/>
      <c r="AT644" s="190" t="s">
        <v>186</v>
      </c>
      <c r="AU644" s="190" t="s">
        <v>89</v>
      </c>
      <c r="AV644" s="12" t="s">
        <v>89</v>
      </c>
      <c r="AW644" s="12" t="s">
        <v>187</v>
      </c>
      <c r="AX644" s="12" t="s">
        <v>78</v>
      </c>
      <c r="AY644" s="190" t="s">
        <v>179</v>
      </c>
    </row>
    <row r="645" spans="2:65" s="12" customFormat="1" ht="16.5" customHeight="1">
      <c r="B645" s="183"/>
      <c r="C645" s="184"/>
      <c r="D645" s="184"/>
      <c r="E645" s="185" t="s">
        <v>5</v>
      </c>
      <c r="F645" s="277" t="s">
        <v>730</v>
      </c>
      <c r="G645" s="278"/>
      <c r="H645" s="278"/>
      <c r="I645" s="278"/>
      <c r="J645" s="184"/>
      <c r="K645" s="186">
        <v>3</v>
      </c>
      <c r="L645" s="184"/>
      <c r="M645" s="184"/>
      <c r="N645" s="184"/>
      <c r="O645" s="184"/>
      <c r="P645" s="184"/>
      <c r="Q645" s="184"/>
      <c r="R645" s="187"/>
      <c r="T645" s="188"/>
      <c r="U645" s="184"/>
      <c r="V645" s="184"/>
      <c r="W645" s="184"/>
      <c r="X645" s="184"/>
      <c r="Y645" s="184"/>
      <c r="Z645" s="184"/>
      <c r="AA645" s="189"/>
      <c r="AT645" s="190" t="s">
        <v>186</v>
      </c>
      <c r="AU645" s="190" t="s">
        <v>89</v>
      </c>
      <c r="AV645" s="12" t="s">
        <v>89</v>
      </c>
      <c r="AW645" s="12" t="s">
        <v>187</v>
      </c>
      <c r="AX645" s="12" t="s">
        <v>78</v>
      </c>
      <c r="AY645" s="190" t="s">
        <v>179</v>
      </c>
    </row>
    <row r="646" spans="2:65" s="13" customFormat="1" ht="16.5" customHeight="1">
      <c r="B646" s="191"/>
      <c r="C646" s="192"/>
      <c r="D646" s="192"/>
      <c r="E646" s="193" t="s">
        <v>5</v>
      </c>
      <c r="F646" s="261" t="s">
        <v>188</v>
      </c>
      <c r="G646" s="262"/>
      <c r="H646" s="262"/>
      <c r="I646" s="262"/>
      <c r="J646" s="192"/>
      <c r="K646" s="194">
        <v>15.61</v>
      </c>
      <c r="L646" s="192"/>
      <c r="M646" s="192"/>
      <c r="N646" s="192"/>
      <c r="O646" s="192"/>
      <c r="P646" s="192"/>
      <c r="Q646" s="192"/>
      <c r="R646" s="195"/>
      <c r="T646" s="196"/>
      <c r="U646" s="192"/>
      <c r="V646" s="192"/>
      <c r="W646" s="192"/>
      <c r="X646" s="192"/>
      <c r="Y646" s="192"/>
      <c r="Z646" s="192"/>
      <c r="AA646" s="197"/>
      <c r="AT646" s="198" t="s">
        <v>186</v>
      </c>
      <c r="AU646" s="198" t="s">
        <v>89</v>
      </c>
      <c r="AV646" s="13" t="s">
        <v>184</v>
      </c>
      <c r="AW646" s="13" t="s">
        <v>187</v>
      </c>
      <c r="AX646" s="13" t="s">
        <v>35</v>
      </c>
      <c r="AY646" s="198" t="s">
        <v>179</v>
      </c>
    </row>
    <row r="647" spans="2:65" s="1" customFormat="1" ht="25.5" customHeight="1">
      <c r="B647" s="140"/>
      <c r="C647" s="169" t="s">
        <v>482</v>
      </c>
      <c r="D647" s="169" t="s">
        <v>180</v>
      </c>
      <c r="E647" s="170" t="s">
        <v>731</v>
      </c>
      <c r="F647" s="264" t="s">
        <v>732</v>
      </c>
      <c r="G647" s="264"/>
      <c r="H647" s="264"/>
      <c r="I647" s="264"/>
      <c r="J647" s="171" t="s">
        <v>191</v>
      </c>
      <c r="K647" s="172">
        <v>10.218999999999999</v>
      </c>
      <c r="L647" s="265">
        <v>0</v>
      </c>
      <c r="M647" s="265"/>
      <c r="N647" s="266">
        <f>ROUND(L647*K647,2)</f>
        <v>0</v>
      </c>
      <c r="O647" s="266"/>
      <c r="P647" s="266"/>
      <c r="Q647" s="266"/>
      <c r="R647" s="143"/>
      <c r="T647" s="173" t="s">
        <v>5</v>
      </c>
      <c r="U647" s="47" t="s">
        <v>43</v>
      </c>
      <c r="V647" s="39"/>
      <c r="W647" s="174">
        <f>V647*K647</f>
        <v>0</v>
      </c>
      <c r="X647" s="174">
        <v>0</v>
      </c>
      <c r="Y647" s="174">
        <f>X647*K647</f>
        <v>0</v>
      </c>
      <c r="Z647" s="174">
        <v>0</v>
      </c>
      <c r="AA647" s="175">
        <f>Z647*K647</f>
        <v>0</v>
      </c>
      <c r="AR647" s="22" t="s">
        <v>184</v>
      </c>
      <c r="AT647" s="22" t="s">
        <v>180</v>
      </c>
      <c r="AU647" s="22" t="s">
        <v>89</v>
      </c>
      <c r="AY647" s="22" t="s">
        <v>179</v>
      </c>
      <c r="BE647" s="117">
        <f>IF(U647="základní",N647,0)</f>
        <v>0</v>
      </c>
      <c r="BF647" s="117">
        <f>IF(U647="snížená",N647,0)</f>
        <v>0</v>
      </c>
      <c r="BG647" s="117">
        <f>IF(U647="zákl. přenesená",N647,0)</f>
        <v>0</v>
      </c>
      <c r="BH647" s="117">
        <f>IF(U647="sníž. přenesená",N647,0)</f>
        <v>0</v>
      </c>
      <c r="BI647" s="117">
        <f>IF(U647="nulová",N647,0)</f>
        <v>0</v>
      </c>
      <c r="BJ647" s="22" t="s">
        <v>35</v>
      </c>
      <c r="BK647" s="117">
        <f>ROUND(L647*K647,2)</f>
        <v>0</v>
      </c>
      <c r="BL647" s="22" t="s">
        <v>184</v>
      </c>
      <c r="BM647" s="22" t="s">
        <v>733</v>
      </c>
    </row>
    <row r="648" spans="2:65" s="11" customFormat="1" ht="25.5" customHeight="1">
      <c r="B648" s="176"/>
      <c r="C648" s="177"/>
      <c r="D648" s="177"/>
      <c r="E648" s="178" t="s">
        <v>5</v>
      </c>
      <c r="F648" s="303" t="s">
        <v>654</v>
      </c>
      <c r="G648" s="304"/>
      <c r="H648" s="304"/>
      <c r="I648" s="304"/>
      <c r="J648" s="177"/>
      <c r="K648" s="178" t="s">
        <v>5</v>
      </c>
      <c r="L648" s="177"/>
      <c r="M648" s="177"/>
      <c r="N648" s="177"/>
      <c r="O648" s="177"/>
      <c r="P648" s="177"/>
      <c r="Q648" s="177"/>
      <c r="R648" s="179"/>
      <c r="T648" s="180"/>
      <c r="U648" s="177"/>
      <c r="V648" s="177"/>
      <c r="W648" s="177"/>
      <c r="X648" s="177"/>
      <c r="Y648" s="177"/>
      <c r="Z648" s="177"/>
      <c r="AA648" s="181"/>
      <c r="AT648" s="182" t="s">
        <v>186</v>
      </c>
      <c r="AU648" s="182" t="s">
        <v>89</v>
      </c>
      <c r="AV648" s="11" t="s">
        <v>35</v>
      </c>
      <c r="AW648" s="11" t="s">
        <v>187</v>
      </c>
      <c r="AX648" s="11" t="s">
        <v>78</v>
      </c>
      <c r="AY648" s="182" t="s">
        <v>179</v>
      </c>
    </row>
    <row r="649" spans="2:65" s="12" customFormat="1" ht="16.5" customHeight="1">
      <c r="B649" s="183"/>
      <c r="C649" s="184"/>
      <c r="D649" s="184"/>
      <c r="E649" s="185" t="s">
        <v>5</v>
      </c>
      <c r="F649" s="277" t="s">
        <v>734</v>
      </c>
      <c r="G649" s="278"/>
      <c r="H649" s="278"/>
      <c r="I649" s="278"/>
      <c r="J649" s="184"/>
      <c r="K649" s="186">
        <v>10.218999999999999</v>
      </c>
      <c r="L649" s="184"/>
      <c r="M649" s="184"/>
      <c r="N649" s="184"/>
      <c r="O649" s="184"/>
      <c r="P649" s="184"/>
      <c r="Q649" s="184"/>
      <c r="R649" s="187"/>
      <c r="T649" s="188"/>
      <c r="U649" s="184"/>
      <c r="V649" s="184"/>
      <c r="W649" s="184"/>
      <c r="X649" s="184"/>
      <c r="Y649" s="184"/>
      <c r="Z649" s="184"/>
      <c r="AA649" s="189"/>
      <c r="AT649" s="190" t="s">
        <v>186</v>
      </c>
      <c r="AU649" s="190" t="s">
        <v>89</v>
      </c>
      <c r="AV649" s="12" t="s">
        <v>89</v>
      </c>
      <c r="AW649" s="12" t="s">
        <v>187</v>
      </c>
      <c r="AX649" s="12" t="s">
        <v>78</v>
      </c>
      <c r="AY649" s="190" t="s">
        <v>179</v>
      </c>
    </row>
    <row r="650" spans="2:65" s="13" customFormat="1" ht="16.5" customHeight="1">
      <c r="B650" s="191"/>
      <c r="C650" s="192"/>
      <c r="D650" s="192"/>
      <c r="E650" s="193" t="s">
        <v>5</v>
      </c>
      <c r="F650" s="261" t="s">
        <v>188</v>
      </c>
      <c r="G650" s="262"/>
      <c r="H650" s="262"/>
      <c r="I650" s="262"/>
      <c r="J650" s="192"/>
      <c r="K650" s="194">
        <v>10.218999999999999</v>
      </c>
      <c r="L650" s="192"/>
      <c r="M650" s="192"/>
      <c r="N650" s="192"/>
      <c r="O650" s="192"/>
      <c r="P650" s="192"/>
      <c r="Q650" s="192"/>
      <c r="R650" s="195"/>
      <c r="T650" s="196"/>
      <c r="U650" s="192"/>
      <c r="V650" s="192"/>
      <c r="W650" s="192"/>
      <c r="X650" s="192"/>
      <c r="Y650" s="192"/>
      <c r="Z650" s="192"/>
      <c r="AA650" s="197"/>
      <c r="AT650" s="198" t="s">
        <v>186</v>
      </c>
      <c r="AU650" s="198" t="s">
        <v>89</v>
      </c>
      <c r="AV650" s="13" t="s">
        <v>184</v>
      </c>
      <c r="AW650" s="13" t="s">
        <v>187</v>
      </c>
      <c r="AX650" s="13" t="s">
        <v>35</v>
      </c>
      <c r="AY650" s="198" t="s">
        <v>179</v>
      </c>
    </row>
    <row r="651" spans="2:65" s="1" customFormat="1" ht="38.25" customHeight="1">
      <c r="B651" s="140"/>
      <c r="C651" s="169" t="s">
        <v>735</v>
      </c>
      <c r="D651" s="169" t="s">
        <v>180</v>
      </c>
      <c r="E651" s="170" t="s">
        <v>736</v>
      </c>
      <c r="F651" s="264" t="s">
        <v>737</v>
      </c>
      <c r="G651" s="264"/>
      <c r="H651" s="264"/>
      <c r="I651" s="264"/>
      <c r="J651" s="171" t="s">
        <v>296</v>
      </c>
      <c r="K651" s="172">
        <v>1.2689999999999999</v>
      </c>
      <c r="L651" s="265">
        <v>0</v>
      </c>
      <c r="M651" s="265"/>
      <c r="N651" s="266">
        <f>ROUND(L651*K651,2)</f>
        <v>0</v>
      </c>
      <c r="O651" s="266"/>
      <c r="P651" s="266"/>
      <c r="Q651" s="266"/>
      <c r="R651" s="143"/>
      <c r="T651" s="173" t="s">
        <v>5</v>
      </c>
      <c r="U651" s="47" t="s">
        <v>43</v>
      </c>
      <c r="V651" s="39"/>
      <c r="W651" s="174">
        <f>V651*K651</f>
        <v>0</v>
      </c>
      <c r="X651" s="174">
        <v>0</v>
      </c>
      <c r="Y651" s="174">
        <f>X651*K651</f>
        <v>0</v>
      </c>
      <c r="Z651" s="174">
        <v>0</v>
      </c>
      <c r="AA651" s="175">
        <f>Z651*K651</f>
        <v>0</v>
      </c>
      <c r="AR651" s="22" t="s">
        <v>184</v>
      </c>
      <c r="AT651" s="22" t="s">
        <v>180</v>
      </c>
      <c r="AU651" s="22" t="s">
        <v>89</v>
      </c>
      <c r="AY651" s="22" t="s">
        <v>179</v>
      </c>
      <c r="BE651" s="117">
        <f>IF(U651="základní",N651,0)</f>
        <v>0</v>
      </c>
      <c r="BF651" s="117">
        <f>IF(U651="snížená",N651,0)</f>
        <v>0</v>
      </c>
      <c r="BG651" s="117">
        <f>IF(U651="zákl. přenesená",N651,0)</f>
        <v>0</v>
      </c>
      <c r="BH651" s="117">
        <f>IF(U651="sníž. přenesená",N651,0)</f>
        <v>0</v>
      </c>
      <c r="BI651" s="117">
        <f>IF(U651="nulová",N651,0)</f>
        <v>0</v>
      </c>
      <c r="BJ651" s="22" t="s">
        <v>35</v>
      </c>
      <c r="BK651" s="117">
        <f>ROUND(L651*K651,2)</f>
        <v>0</v>
      </c>
      <c r="BL651" s="22" t="s">
        <v>184</v>
      </c>
      <c r="BM651" s="22" t="s">
        <v>738</v>
      </c>
    </row>
    <row r="652" spans="2:65" s="11" customFormat="1" ht="25.5" customHeight="1">
      <c r="B652" s="176"/>
      <c r="C652" s="177"/>
      <c r="D652" s="177"/>
      <c r="E652" s="178" t="s">
        <v>5</v>
      </c>
      <c r="F652" s="303" t="s">
        <v>202</v>
      </c>
      <c r="G652" s="304"/>
      <c r="H652" s="304"/>
      <c r="I652" s="304"/>
      <c r="J652" s="177"/>
      <c r="K652" s="178" t="s">
        <v>5</v>
      </c>
      <c r="L652" s="177"/>
      <c r="M652" s="177"/>
      <c r="N652" s="177"/>
      <c r="O652" s="177"/>
      <c r="P652" s="177"/>
      <c r="Q652" s="177"/>
      <c r="R652" s="179"/>
      <c r="T652" s="180"/>
      <c r="U652" s="177"/>
      <c r="V652" s="177"/>
      <c r="W652" s="177"/>
      <c r="X652" s="177"/>
      <c r="Y652" s="177"/>
      <c r="Z652" s="177"/>
      <c r="AA652" s="181"/>
      <c r="AT652" s="182" t="s">
        <v>186</v>
      </c>
      <c r="AU652" s="182" t="s">
        <v>89</v>
      </c>
      <c r="AV652" s="11" t="s">
        <v>35</v>
      </c>
      <c r="AW652" s="11" t="s">
        <v>187</v>
      </c>
      <c r="AX652" s="11" t="s">
        <v>78</v>
      </c>
      <c r="AY652" s="182" t="s">
        <v>179</v>
      </c>
    </row>
    <row r="653" spans="2:65" s="12" customFormat="1" ht="25.5" customHeight="1">
      <c r="B653" s="183"/>
      <c r="C653" s="184"/>
      <c r="D653" s="184"/>
      <c r="E653" s="185" t="s">
        <v>5</v>
      </c>
      <c r="F653" s="277" t="s">
        <v>739</v>
      </c>
      <c r="G653" s="278"/>
      <c r="H653" s="278"/>
      <c r="I653" s="278"/>
      <c r="J653" s="184"/>
      <c r="K653" s="186">
        <v>1.2689999999999999</v>
      </c>
      <c r="L653" s="184"/>
      <c r="M653" s="184"/>
      <c r="N653" s="184"/>
      <c r="O653" s="184"/>
      <c r="P653" s="184"/>
      <c r="Q653" s="184"/>
      <c r="R653" s="187"/>
      <c r="T653" s="188"/>
      <c r="U653" s="184"/>
      <c r="V653" s="184"/>
      <c r="W653" s="184"/>
      <c r="X653" s="184"/>
      <c r="Y653" s="184"/>
      <c r="Z653" s="184"/>
      <c r="AA653" s="189"/>
      <c r="AT653" s="190" t="s">
        <v>186</v>
      </c>
      <c r="AU653" s="190" t="s">
        <v>89</v>
      </c>
      <c r="AV653" s="12" t="s">
        <v>89</v>
      </c>
      <c r="AW653" s="12" t="s">
        <v>187</v>
      </c>
      <c r="AX653" s="12" t="s">
        <v>78</v>
      </c>
      <c r="AY653" s="190" t="s">
        <v>179</v>
      </c>
    </row>
    <row r="654" spans="2:65" s="13" customFormat="1" ht="16.5" customHeight="1">
      <c r="B654" s="191"/>
      <c r="C654" s="192"/>
      <c r="D654" s="192"/>
      <c r="E654" s="193" t="s">
        <v>5</v>
      </c>
      <c r="F654" s="261" t="s">
        <v>188</v>
      </c>
      <c r="G654" s="262"/>
      <c r="H654" s="262"/>
      <c r="I654" s="262"/>
      <c r="J654" s="192"/>
      <c r="K654" s="194">
        <v>1.2689999999999999</v>
      </c>
      <c r="L654" s="192"/>
      <c r="M654" s="192"/>
      <c r="N654" s="192"/>
      <c r="O654" s="192"/>
      <c r="P654" s="192"/>
      <c r="Q654" s="192"/>
      <c r="R654" s="195"/>
      <c r="T654" s="196"/>
      <c r="U654" s="192"/>
      <c r="V654" s="192"/>
      <c r="W654" s="192"/>
      <c r="X654" s="192"/>
      <c r="Y654" s="192"/>
      <c r="Z654" s="192"/>
      <c r="AA654" s="197"/>
      <c r="AT654" s="198" t="s">
        <v>186</v>
      </c>
      <c r="AU654" s="198" t="s">
        <v>89</v>
      </c>
      <c r="AV654" s="13" t="s">
        <v>184</v>
      </c>
      <c r="AW654" s="13" t="s">
        <v>187</v>
      </c>
      <c r="AX654" s="13" t="s">
        <v>35</v>
      </c>
      <c r="AY654" s="198" t="s">
        <v>179</v>
      </c>
    </row>
    <row r="655" spans="2:65" s="1" customFormat="1" ht="25.5" customHeight="1">
      <c r="B655" s="140"/>
      <c r="C655" s="169" t="s">
        <v>490</v>
      </c>
      <c r="D655" s="169" t="s">
        <v>180</v>
      </c>
      <c r="E655" s="170" t="s">
        <v>740</v>
      </c>
      <c r="F655" s="264" t="s">
        <v>741</v>
      </c>
      <c r="G655" s="264"/>
      <c r="H655" s="264"/>
      <c r="I655" s="264"/>
      <c r="J655" s="171" t="s">
        <v>296</v>
      </c>
      <c r="K655" s="172">
        <v>2.6110000000000002</v>
      </c>
      <c r="L655" s="265">
        <v>0</v>
      </c>
      <c r="M655" s="265"/>
      <c r="N655" s="266">
        <f>ROUND(L655*K655,2)</f>
        <v>0</v>
      </c>
      <c r="O655" s="266"/>
      <c r="P655" s="266"/>
      <c r="Q655" s="266"/>
      <c r="R655" s="143"/>
      <c r="T655" s="173" t="s">
        <v>5</v>
      </c>
      <c r="U655" s="47" t="s">
        <v>43</v>
      </c>
      <c r="V655" s="39"/>
      <c r="W655" s="174">
        <f>V655*K655</f>
        <v>0</v>
      </c>
      <c r="X655" s="174">
        <v>0</v>
      </c>
      <c r="Y655" s="174">
        <f>X655*K655</f>
        <v>0</v>
      </c>
      <c r="Z655" s="174">
        <v>0</v>
      </c>
      <c r="AA655" s="175">
        <f>Z655*K655</f>
        <v>0</v>
      </c>
      <c r="AR655" s="22" t="s">
        <v>184</v>
      </c>
      <c r="AT655" s="22" t="s">
        <v>180</v>
      </c>
      <c r="AU655" s="22" t="s">
        <v>89</v>
      </c>
      <c r="AY655" s="22" t="s">
        <v>179</v>
      </c>
      <c r="BE655" s="117">
        <f>IF(U655="základní",N655,0)</f>
        <v>0</v>
      </c>
      <c r="BF655" s="117">
        <f>IF(U655="snížená",N655,0)</f>
        <v>0</v>
      </c>
      <c r="BG655" s="117">
        <f>IF(U655="zákl. přenesená",N655,0)</f>
        <v>0</v>
      </c>
      <c r="BH655" s="117">
        <f>IF(U655="sníž. přenesená",N655,0)</f>
        <v>0</v>
      </c>
      <c r="BI655" s="117">
        <f>IF(U655="nulová",N655,0)</f>
        <v>0</v>
      </c>
      <c r="BJ655" s="22" t="s">
        <v>35</v>
      </c>
      <c r="BK655" s="117">
        <f>ROUND(L655*K655,2)</f>
        <v>0</v>
      </c>
      <c r="BL655" s="22" t="s">
        <v>184</v>
      </c>
      <c r="BM655" s="22" t="s">
        <v>742</v>
      </c>
    </row>
    <row r="656" spans="2:65" s="1" customFormat="1" ht="25.5" customHeight="1">
      <c r="B656" s="140"/>
      <c r="C656" s="169" t="s">
        <v>743</v>
      </c>
      <c r="D656" s="169" t="s">
        <v>180</v>
      </c>
      <c r="E656" s="170" t="s">
        <v>744</v>
      </c>
      <c r="F656" s="264" t="s">
        <v>745</v>
      </c>
      <c r="G656" s="264"/>
      <c r="H656" s="264"/>
      <c r="I656" s="264"/>
      <c r="J656" s="171" t="s">
        <v>183</v>
      </c>
      <c r="K656" s="172">
        <v>10</v>
      </c>
      <c r="L656" s="265">
        <v>0</v>
      </c>
      <c r="M656" s="265"/>
      <c r="N656" s="266">
        <f>ROUND(L656*K656,2)</f>
        <v>0</v>
      </c>
      <c r="O656" s="266"/>
      <c r="P656" s="266"/>
      <c r="Q656" s="266"/>
      <c r="R656" s="143"/>
      <c r="T656" s="173" t="s">
        <v>5</v>
      </c>
      <c r="U656" s="47" t="s">
        <v>43</v>
      </c>
      <c r="V656" s="39"/>
      <c r="W656" s="174">
        <f>V656*K656</f>
        <v>0</v>
      </c>
      <c r="X656" s="174">
        <v>0</v>
      </c>
      <c r="Y656" s="174">
        <f>X656*K656</f>
        <v>0</v>
      </c>
      <c r="Z656" s="174">
        <v>0</v>
      </c>
      <c r="AA656" s="175">
        <f>Z656*K656</f>
        <v>0</v>
      </c>
      <c r="AR656" s="22" t="s">
        <v>184</v>
      </c>
      <c r="AT656" s="22" t="s">
        <v>180</v>
      </c>
      <c r="AU656" s="22" t="s">
        <v>89</v>
      </c>
      <c r="AY656" s="22" t="s">
        <v>179</v>
      </c>
      <c r="BE656" s="117">
        <f>IF(U656="základní",N656,0)</f>
        <v>0</v>
      </c>
      <c r="BF656" s="117">
        <f>IF(U656="snížená",N656,0)</f>
        <v>0</v>
      </c>
      <c r="BG656" s="117">
        <f>IF(U656="zákl. přenesená",N656,0)</f>
        <v>0</v>
      </c>
      <c r="BH656" s="117">
        <f>IF(U656="sníž. přenesená",N656,0)</f>
        <v>0</v>
      </c>
      <c r="BI656" s="117">
        <f>IF(U656="nulová",N656,0)</f>
        <v>0</v>
      </c>
      <c r="BJ656" s="22" t="s">
        <v>35</v>
      </c>
      <c r="BK656" s="117">
        <f>ROUND(L656*K656,2)</f>
        <v>0</v>
      </c>
      <c r="BL656" s="22" t="s">
        <v>184</v>
      </c>
      <c r="BM656" s="22" t="s">
        <v>746</v>
      </c>
    </row>
    <row r="657" spans="2:65" s="11" customFormat="1" ht="16.5" customHeight="1">
      <c r="B657" s="176"/>
      <c r="C657" s="177"/>
      <c r="D657" s="177"/>
      <c r="E657" s="178" t="s">
        <v>5</v>
      </c>
      <c r="F657" s="303" t="s">
        <v>185</v>
      </c>
      <c r="G657" s="304"/>
      <c r="H657" s="304"/>
      <c r="I657" s="304"/>
      <c r="J657" s="177"/>
      <c r="K657" s="178" t="s">
        <v>5</v>
      </c>
      <c r="L657" s="177"/>
      <c r="M657" s="177"/>
      <c r="N657" s="177"/>
      <c r="O657" s="177"/>
      <c r="P657" s="177"/>
      <c r="Q657" s="177"/>
      <c r="R657" s="179"/>
      <c r="T657" s="180"/>
      <c r="U657" s="177"/>
      <c r="V657" s="177"/>
      <c r="W657" s="177"/>
      <c r="X657" s="177"/>
      <c r="Y657" s="177"/>
      <c r="Z657" s="177"/>
      <c r="AA657" s="181"/>
      <c r="AT657" s="182" t="s">
        <v>186</v>
      </c>
      <c r="AU657" s="182" t="s">
        <v>89</v>
      </c>
      <c r="AV657" s="11" t="s">
        <v>35</v>
      </c>
      <c r="AW657" s="11" t="s">
        <v>187</v>
      </c>
      <c r="AX657" s="11" t="s">
        <v>78</v>
      </c>
      <c r="AY657" s="182" t="s">
        <v>179</v>
      </c>
    </row>
    <row r="658" spans="2:65" s="12" customFormat="1" ht="16.5" customHeight="1">
      <c r="B658" s="183"/>
      <c r="C658" s="184"/>
      <c r="D658" s="184"/>
      <c r="E658" s="185" t="s">
        <v>5</v>
      </c>
      <c r="F658" s="277" t="s">
        <v>747</v>
      </c>
      <c r="G658" s="278"/>
      <c r="H658" s="278"/>
      <c r="I658" s="278"/>
      <c r="J658" s="184"/>
      <c r="K658" s="186">
        <v>10</v>
      </c>
      <c r="L658" s="184"/>
      <c r="M658" s="184"/>
      <c r="N658" s="184"/>
      <c r="O658" s="184"/>
      <c r="P658" s="184"/>
      <c r="Q658" s="184"/>
      <c r="R658" s="187"/>
      <c r="T658" s="188"/>
      <c r="U658" s="184"/>
      <c r="V658" s="184"/>
      <c r="W658" s="184"/>
      <c r="X658" s="184"/>
      <c r="Y658" s="184"/>
      <c r="Z658" s="184"/>
      <c r="AA658" s="189"/>
      <c r="AT658" s="190" t="s">
        <v>186</v>
      </c>
      <c r="AU658" s="190" t="s">
        <v>89</v>
      </c>
      <c r="AV658" s="12" t="s">
        <v>89</v>
      </c>
      <c r="AW658" s="12" t="s">
        <v>187</v>
      </c>
      <c r="AX658" s="12" t="s">
        <v>78</v>
      </c>
      <c r="AY658" s="190" t="s">
        <v>179</v>
      </c>
    </row>
    <row r="659" spans="2:65" s="13" customFormat="1" ht="16.5" customHeight="1">
      <c r="B659" s="191"/>
      <c r="C659" s="192"/>
      <c r="D659" s="192"/>
      <c r="E659" s="193" t="s">
        <v>5</v>
      </c>
      <c r="F659" s="261" t="s">
        <v>188</v>
      </c>
      <c r="G659" s="262"/>
      <c r="H659" s="262"/>
      <c r="I659" s="262"/>
      <c r="J659" s="192"/>
      <c r="K659" s="194">
        <v>10</v>
      </c>
      <c r="L659" s="192"/>
      <c r="M659" s="192"/>
      <c r="N659" s="192"/>
      <c r="O659" s="192"/>
      <c r="P659" s="192"/>
      <c r="Q659" s="192"/>
      <c r="R659" s="195"/>
      <c r="T659" s="196"/>
      <c r="U659" s="192"/>
      <c r="V659" s="192"/>
      <c r="W659" s="192"/>
      <c r="X659" s="192"/>
      <c r="Y659" s="192"/>
      <c r="Z659" s="192"/>
      <c r="AA659" s="197"/>
      <c r="AT659" s="198" t="s">
        <v>186</v>
      </c>
      <c r="AU659" s="198" t="s">
        <v>89</v>
      </c>
      <c r="AV659" s="13" t="s">
        <v>184</v>
      </c>
      <c r="AW659" s="13" t="s">
        <v>187</v>
      </c>
      <c r="AX659" s="13" t="s">
        <v>35</v>
      </c>
      <c r="AY659" s="198" t="s">
        <v>179</v>
      </c>
    </row>
    <row r="660" spans="2:65" s="1" customFormat="1" ht="25.5" customHeight="1">
      <c r="B660" s="140"/>
      <c r="C660" s="169" t="s">
        <v>495</v>
      </c>
      <c r="D660" s="169" t="s">
        <v>180</v>
      </c>
      <c r="E660" s="170" t="s">
        <v>748</v>
      </c>
      <c r="F660" s="264" t="s">
        <v>749</v>
      </c>
      <c r="G660" s="264"/>
      <c r="H660" s="264"/>
      <c r="I660" s="264"/>
      <c r="J660" s="171" t="s">
        <v>296</v>
      </c>
      <c r="K660" s="172">
        <v>113.533</v>
      </c>
      <c r="L660" s="265">
        <v>0</v>
      </c>
      <c r="M660" s="265"/>
      <c r="N660" s="266">
        <f>ROUND(L660*K660,2)</f>
        <v>0</v>
      </c>
      <c r="O660" s="266"/>
      <c r="P660" s="266"/>
      <c r="Q660" s="266"/>
      <c r="R660" s="143"/>
      <c r="T660" s="173" t="s">
        <v>5</v>
      </c>
      <c r="U660" s="47" t="s">
        <v>43</v>
      </c>
      <c r="V660" s="39"/>
      <c r="W660" s="174">
        <f>V660*K660</f>
        <v>0</v>
      </c>
      <c r="X660" s="174">
        <v>0</v>
      </c>
      <c r="Y660" s="174">
        <f>X660*K660</f>
        <v>0</v>
      </c>
      <c r="Z660" s="174">
        <v>0</v>
      </c>
      <c r="AA660" s="175">
        <f>Z660*K660</f>
        <v>0</v>
      </c>
      <c r="AR660" s="22" t="s">
        <v>184</v>
      </c>
      <c r="AT660" s="22" t="s">
        <v>180</v>
      </c>
      <c r="AU660" s="22" t="s">
        <v>89</v>
      </c>
      <c r="AY660" s="22" t="s">
        <v>179</v>
      </c>
      <c r="BE660" s="117">
        <f>IF(U660="základní",N660,0)</f>
        <v>0</v>
      </c>
      <c r="BF660" s="117">
        <f>IF(U660="snížená",N660,0)</f>
        <v>0</v>
      </c>
      <c r="BG660" s="117">
        <f>IF(U660="zákl. přenesená",N660,0)</f>
        <v>0</v>
      </c>
      <c r="BH660" s="117">
        <f>IF(U660="sníž. přenesená",N660,0)</f>
        <v>0</v>
      </c>
      <c r="BI660" s="117">
        <f>IF(U660="nulová",N660,0)</f>
        <v>0</v>
      </c>
      <c r="BJ660" s="22" t="s">
        <v>35</v>
      </c>
      <c r="BK660" s="117">
        <f>ROUND(L660*K660,2)</f>
        <v>0</v>
      </c>
      <c r="BL660" s="22" t="s">
        <v>184</v>
      </c>
      <c r="BM660" s="22" t="s">
        <v>750</v>
      </c>
    </row>
    <row r="661" spans="2:65" s="1" customFormat="1" ht="38.25" customHeight="1">
      <c r="B661" s="140"/>
      <c r="C661" s="169" t="s">
        <v>751</v>
      </c>
      <c r="D661" s="169" t="s">
        <v>180</v>
      </c>
      <c r="E661" s="170" t="s">
        <v>752</v>
      </c>
      <c r="F661" s="264" t="s">
        <v>753</v>
      </c>
      <c r="G661" s="264"/>
      <c r="H661" s="264"/>
      <c r="I661" s="264"/>
      <c r="J661" s="171" t="s">
        <v>296</v>
      </c>
      <c r="K661" s="172">
        <v>82.191999999999993</v>
      </c>
      <c r="L661" s="265">
        <v>0</v>
      </c>
      <c r="M661" s="265"/>
      <c r="N661" s="266">
        <f>ROUND(L661*K661,2)</f>
        <v>0</v>
      </c>
      <c r="O661" s="266"/>
      <c r="P661" s="266"/>
      <c r="Q661" s="266"/>
      <c r="R661" s="143"/>
      <c r="T661" s="173" t="s">
        <v>5</v>
      </c>
      <c r="U661" s="47" t="s">
        <v>43</v>
      </c>
      <c r="V661" s="39"/>
      <c r="W661" s="174">
        <f>V661*K661</f>
        <v>0</v>
      </c>
      <c r="X661" s="174">
        <v>0</v>
      </c>
      <c r="Y661" s="174">
        <f>X661*K661</f>
        <v>0</v>
      </c>
      <c r="Z661" s="174">
        <v>0</v>
      </c>
      <c r="AA661" s="175">
        <f>Z661*K661</f>
        <v>0</v>
      </c>
      <c r="AR661" s="22" t="s">
        <v>184</v>
      </c>
      <c r="AT661" s="22" t="s">
        <v>180</v>
      </c>
      <c r="AU661" s="22" t="s">
        <v>89</v>
      </c>
      <c r="AY661" s="22" t="s">
        <v>179</v>
      </c>
      <c r="BE661" s="117">
        <f>IF(U661="základní",N661,0)</f>
        <v>0</v>
      </c>
      <c r="BF661" s="117">
        <f>IF(U661="snížená",N661,0)</f>
        <v>0</v>
      </c>
      <c r="BG661" s="117">
        <f>IF(U661="zákl. přenesená",N661,0)</f>
        <v>0</v>
      </c>
      <c r="BH661" s="117">
        <f>IF(U661="sníž. přenesená",N661,0)</f>
        <v>0</v>
      </c>
      <c r="BI661" s="117">
        <f>IF(U661="nulová",N661,0)</f>
        <v>0</v>
      </c>
      <c r="BJ661" s="22" t="s">
        <v>35</v>
      </c>
      <c r="BK661" s="117">
        <f>ROUND(L661*K661,2)</f>
        <v>0</v>
      </c>
      <c r="BL661" s="22" t="s">
        <v>184</v>
      </c>
      <c r="BM661" s="22" t="s">
        <v>754</v>
      </c>
    </row>
    <row r="662" spans="2:65" s="11" customFormat="1" ht="25.5" customHeight="1">
      <c r="B662" s="176"/>
      <c r="C662" s="177"/>
      <c r="D662" s="177"/>
      <c r="E662" s="178" t="s">
        <v>5</v>
      </c>
      <c r="F662" s="303" t="s">
        <v>654</v>
      </c>
      <c r="G662" s="304"/>
      <c r="H662" s="304"/>
      <c r="I662" s="304"/>
      <c r="J662" s="177"/>
      <c r="K662" s="178" t="s">
        <v>5</v>
      </c>
      <c r="L662" s="177"/>
      <c r="M662" s="177"/>
      <c r="N662" s="177"/>
      <c r="O662" s="177"/>
      <c r="P662" s="177"/>
      <c r="Q662" s="177"/>
      <c r="R662" s="179"/>
      <c r="T662" s="180"/>
      <c r="U662" s="177"/>
      <c r="V662" s="177"/>
      <c r="W662" s="177"/>
      <c r="X662" s="177"/>
      <c r="Y662" s="177"/>
      <c r="Z662" s="177"/>
      <c r="AA662" s="181"/>
      <c r="AT662" s="182" t="s">
        <v>186</v>
      </c>
      <c r="AU662" s="182" t="s">
        <v>89</v>
      </c>
      <c r="AV662" s="11" t="s">
        <v>35</v>
      </c>
      <c r="AW662" s="11" t="s">
        <v>187</v>
      </c>
      <c r="AX662" s="11" t="s">
        <v>78</v>
      </c>
      <c r="AY662" s="182" t="s">
        <v>179</v>
      </c>
    </row>
    <row r="663" spans="2:65" s="12" customFormat="1" ht="16.5" customHeight="1">
      <c r="B663" s="183"/>
      <c r="C663" s="184"/>
      <c r="D663" s="184"/>
      <c r="E663" s="185" t="s">
        <v>5</v>
      </c>
      <c r="F663" s="277" t="s">
        <v>755</v>
      </c>
      <c r="G663" s="278"/>
      <c r="H663" s="278"/>
      <c r="I663" s="278"/>
      <c r="J663" s="184"/>
      <c r="K663" s="186">
        <v>2.6779999999999999</v>
      </c>
      <c r="L663" s="184"/>
      <c r="M663" s="184"/>
      <c r="N663" s="184"/>
      <c r="O663" s="184"/>
      <c r="P663" s="184"/>
      <c r="Q663" s="184"/>
      <c r="R663" s="187"/>
      <c r="T663" s="188"/>
      <c r="U663" s="184"/>
      <c r="V663" s="184"/>
      <c r="W663" s="184"/>
      <c r="X663" s="184"/>
      <c r="Y663" s="184"/>
      <c r="Z663" s="184"/>
      <c r="AA663" s="189"/>
      <c r="AT663" s="190" t="s">
        <v>186</v>
      </c>
      <c r="AU663" s="190" t="s">
        <v>89</v>
      </c>
      <c r="AV663" s="12" t="s">
        <v>89</v>
      </c>
      <c r="AW663" s="12" t="s">
        <v>187</v>
      </c>
      <c r="AX663" s="12" t="s">
        <v>78</v>
      </c>
      <c r="AY663" s="190" t="s">
        <v>179</v>
      </c>
    </row>
    <row r="664" spans="2:65" s="12" customFormat="1" ht="16.5" customHeight="1">
      <c r="B664" s="183"/>
      <c r="C664" s="184"/>
      <c r="D664" s="184"/>
      <c r="E664" s="185" t="s">
        <v>5</v>
      </c>
      <c r="F664" s="277" t="s">
        <v>756</v>
      </c>
      <c r="G664" s="278"/>
      <c r="H664" s="278"/>
      <c r="I664" s="278"/>
      <c r="J664" s="184"/>
      <c r="K664" s="186">
        <v>0.28899999999999998</v>
      </c>
      <c r="L664" s="184"/>
      <c r="M664" s="184"/>
      <c r="N664" s="184"/>
      <c r="O664" s="184"/>
      <c r="P664" s="184"/>
      <c r="Q664" s="184"/>
      <c r="R664" s="187"/>
      <c r="T664" s="188"/>
      <c r="U664" s="184"/>
      <c r="V664" s="184"/>
      <c r="W664" s="184"/>
      <c r="X664" s="184"/>
      <c r="Y664" s="184"/>
      <c r="Z664" s="184"/>
      <c r="AA664" s="189"/>
      <c r="AT664" s="190" t="s">
        <v>186</v>
      </c>
      <c r="AU664" s="190" t="s">
        <v>89</v>
      </c>
      <c r="AV664" s="12" t="s">
        <v>89</v>
      </c>
      <c r="AW664" s="12" t="s">
        <v>187</v>
      </c>
      <c r="AX664" s="12" t="s">
        <v>78</v>
      </c>
      <c r="AY664" s="190" t="s">
        <v>179</v>
      </c>
    </row>
    <row r="665" spans="2:65" s="12" customFormat="1" ht="16.5" customHeight="1">
      <c r="B665" s="183"/>
      <c r="C665" s="184"/>
      <c r="D665" s="184"/>
      <c r="E665" s="185" t="s">
        <v>5</v>
      </c>
      <c r="F665" s="277" t="s">
        <v>757</v>
      </c>
      <c r="G665" s="278"/>
      <c r="H665" s="278"/>
      <c r="I665" s="278"/>
      <c r="J665" s="184"/>
      <c r="K665" s="186">
        <v>0.42499999999999999</v>
      </c>
      <c r="L665" s="184"/>
      <c r="M665" s="184"/>
      <c r="N665" s="184"/>
      <c r="O665" s="184"/>
      <c r="P665" s="184"/>
      <c r="Q665" s="184"/>
      <c r="R665" s="187"/>
      <c r="T665" s="188"/>
      <c r="U665" s="184"/>
      <c r="V665" s="184"/>
      <c r="W665" s="184"/>
      <c r="X665" s="184"/>
      <c r="Y665" s="184"/>
      <c r="Z665" s="184"/>
      <c r="AA665" s="189"/>
      <c r="AT665" s="190" t="s">
        <v>186</v>
      </c>
      <c r="AU665" s="190" t="s">
        <v>89</v>
      </c>
      <c r="AV665" s="12" t="s">
        <v>89</v>
      </c>
      <c r="AW665" s="12" t="s">
        <v>187</v>
      </c>
      <c r="AX665" s="12" t="s">
        <v>78</v>
      </c>
      <c r="AY665" s="190" t="s">
        <v>179</v>
      </c>
    </row>
    <row r="666" spans="2:65" s="12" customFormat="1" ht="16.5" customHeight="1">
      <c r="B666" s="183"/>
      <c r="C666" s="184"/>
      <c r="D666" s="184"/>
      <c r="E666" s="185" t="s">
        <v>5</v>
      </c>
      <c r="F666" s="277" t="s">
        <v>315</v>
      </c>
      <c r="G666" s="278"/>
      <c r="H666" s="278"/>
      <c r="I666" s="278"/>
      <c r="J666" s="184"/>
      <c r="K666" s="186">
        <v>2.4750000000000001</v>
      </c>
      <c r="L666" s="184"/>
      <c r="M666" s="184"/>
      <c r="N666" s="184"/>
      <c r="O666" s="184"/>
      <c r="P666" s="184"/>
      <c r="Q666" s="184"/>
      <c r="R666" s="187"/>
      <c r="T666" s="188"/>
      <c r="U666" s="184"/>
      <c r="V666" s="184"/>
      <c r="W666" s="184"/>
      <c r="X666" s="184"/>
      <c r="Y666" s="184"/>
      <c r="Z666" s="184"/>
      <c r="AA666" s="189"/>
      <c r="AT666" s="190" t="s">
        <v>186</v>
      </c>
      <c r="AU666" s="190" t="s">
        <v>89</v>
      </c>
      <c r="AV666" s="12" t="s">
        <v>89</v>
      </c>
      <c r="AW666" s="12" t="s">
        <v>187</v>
      </c>
      <c r="AX666" s="12" t="s">
        <v>78</v>
      </c>
      <c r="AY666" s="190" t="s">
        <v>179</v>
      </c>
    </row>
    <row r="667" spans="2:65" s="12" customFormat="1" ht="16.5" customHeight="1">
      <c r="B667" s="183"/>
      <c r="C667" s="184"/>
      <c r="D667" s="184"/>
      <c r="E667" s="185" t="s">
        <v>5</v>
      </c>
      <c r="F667" s="277" t="s">
        <v>609</v>
      </c>
      <c r="G667" s="278"/>
      <c r="H667" s="278"/>
      <c r="I667" s="278"/>
      <c r="J667" s="184"/>
      <c r="K667" s="186">
        <v>3.5</v>
      </c>
      <c r="L667" s="184"/>
      <c r="M667" s="184"/>
      <c r="N667" s="184"/>
      <c r="O667" s="184"/>
      <c r="P667" s="184"/>
      <c r="Q667" s="184"/>
      <c r="R667" s="187"/>
      <c r="T667" s="188"/>
      <c r="U667" s="184"/>
      <c r="V667" s="184"/>
      <c r="W667" s="184"/>
      <c r="X667" s="184"/>
      <c r="Y667" s="184"/>
      <c r="Z667" s="184"/>
      <c r="AA667" s="189"/>
      <c r="AT667" s="190" t="s">
        <v>186</v>
      </c>
      <c r="AU667" s="190" t="s">
        <v>89</v>
      </c>
      <c r="AV667" s="12" t="s">
        <v>89</v>
      </c>
      <c r="AW667" s="12" t="s">
        <v>187</v>
      </c>
      <c r="AX667" s="12" t="s">
        <v>78</v>
      </c>
      <c r="AY667" s="190" t="s">
        <v>179</v>
      </c>
    </row>
    <row r="668" spans="2:65" s="12" customFormat="1" ht="16.5" customHeight="1">
      <c r="B668" s="183"/>
      <c r="C668" s="184"/>
      <c r="D668" s="184"/>
      <c r="E668" s="185" t="s">
        <v>5</v>
      </c>
      <c r="F668" s="277" t="s">
        <v>316</v>
      </c>
      <c r="G668" s="278"/>
      <c r="H668" s="278"/>
      <c r="I668" s="278"/>
      <c r="J668" s="184"/>
      <c r="K668" s="186">
        <v>10.275</v>
      </c>
      <c r="L668" s="184"/>
      <c r="M668" s="184"/>
      <c r="N668" s="184"/>
      <c r="O668" s="184"/>
      <c r="P668" s="184"/>
      <c r="Q668" s="184"/>
      <c r="R668" s="187"/>
      <c r="T668" s="188"/>
      <c r="U668" s="184"/>
      <c r="V668" s="184"/>
      <c r="W668" s="184"/>
      <c r="X668" s="184"/>
      <c r="Y668" s="184"/>
      <c r="Z668" s="184"/>
      <c r="AA668" s="189"/>
      <c r="AT668" s="190" t="s">
        <v>186</v>
      </c>
      <c r="AU668" s="190" t="s">
        <v>89</v>
      </c>
      <c r="AV668" s="12" t="s">
        <v>89</v>
      </c>
      <c r="AW668" s="12" t="s">
        <v>187</v>
      </c>
      <c r="AX668" s="12" t="s">
        <v>78</v>
      </c>
      <c r="AY668" s="190" t="s">
        <v>179</v>
      </c>
    </row>
    <row r="669" spans="2:65" s="12" customFormat="1" ht="16.5" customHeight="1">
      <c r="B669" s="183"/>
      <c r="C669" s="184"/>
      <c r="D669" s="184"/>
      <c r="E669" s="185" t="s">
        <v>5</v>
      </c>
      <c r="F669" s="277" t="s">
        <v>758</v>
      </c>
      <c r="G669" s="278"/>
      <c r="H669" s="278"/>
      <c r="I669" s="278"/>
      <c r="J669" s="184"/>
      <c r="K669" s="186">
        <v>0.4</v>
      </c>
      <c r="L669" s="184"/>
      <c r="M669" s="184"/>
      <c r="N669" s="184"/>
      <c r="O669" s="184"/>
      <c r="P669" s="184"/>
      <c r="Q669" s="184"/>
      <c r="R669" s="187"/>
      <c r="T669" s="188"/>
      <c r="U669" s="184"/>
      <c r="V669" s="184"/>
      <c r="W669" s="184"/>
      <c r="X669" s="184"/>
      <c r="Y669" s="184"/>
      <c r="Z669" s="184"/>
      <c r="AA669" s="189"/>
      <c r="AT669" s="190" t="s">
        <v>186</v>
      </c>
      <c r="AU669" s="190" t="s">
        <v>89</v>
      </c>
      <c r="AV669" s="12" t="s">
        <v>89</v>
      </c>
      <c r="AW669" s="12" t="s">
        <v>187</v>
      </c>
      <c r="AX669" s="12" t="s">
        <v>78</v>
      </c>
      <c r="AY669" s="190" t="s">
        <v>179</v>
      </c>
    </row>
    <row r="670" spans="2:65" s="12" customFormat="1" ht="16.5" customHeight="1">
      <c r="B670" s="183"/>
      <c r="C670" s="184"/>
      <c r="D670" s="184"/>
      <c r="E670" s="185" t="s">
        <v>5</v>
      </c>
      <c r="F670" s="277" t="s">
        <v>759</v>
      </c>
      <c r="G670" s="278"/>
      <c r="H670" s="278"/>
      <c r="I670" s="278"/>
      <c r="J670" s="184"/>
      <c r="K670" s="186">
        <v>14.7</v>
      </c>
      <c r="L670" s="184"/>
      <c r="M670" s="184"/>
      <c r="N670" s="184"/>
      <c r="O670" s="184"/>
      <c r="P670" s="184"/>
      <c r="Q670" s="184"/>
      <c r="R670" s="187"/>
      <c r="T670" s="188"/>
      <c r="U670" s="184"/>
      <c r="V670" s="184"/>
      <c r="W670" s="184"/>
      <c r="X670" s="184"/>
      <c r="Y670" s="184"/>
      <c r="Z670" s="184"/>
      <c r="AA670" s="189"/>
      <c r="AT670" s="190" t="s">
        <v>186</v>
      </c>
      <c r="AU670" s="190" t="s">
        <v>89</v>
      </c>
      <c r="AV670" s="12" t="s">
        <v>89</v>
      </c>
      <c r="AW670" s="12" t="s">
        <v>187</v>
      </c>
      <c r="AX670" s="12" t="s">
        <v>78</v>
      </c>
      <c r="AY670" s="190" t="s">
        <v>179</v>
      </c>
    </row>
    <row r="671" spans="2:65" s="12" customFormat="1" ht="16.5" customHeight="1">
      <c r="B671" s="183"/>
      <c r="C671" s="184"/>
      <c r="D671" s="184"/>
      <c r="E671" s="185" t="s">
        <v>5</v>
      </c>
      <c r="F671" s="277" t="s">
        <v>319</v>
      </c>
      <c r="G671" s="278"/>
      <c r="H671" s="278"/>
      <c r="I671" s="278"/>
      <c r="J671" s="184"/>
      <c r="K671" s="186">
        <v>0.8</v>
      </c>
      <c r="L671" s="184"/>
      <c r="M671" s="184"/>
      <c r="N671" s="184"/>
      <c r="O671" s="184"/>
      <c r="P671" s="184"/>
      <c r="Q671" s="184"/>
      <c r="R671" s="187"/>
      <c r="T671" s="188"/>
      <c r="U671" s="184"/>
      <c r="V671" s="184"/>
      <c r="W671" s="184"/>
      <c r="X671" s="184"/>
      <c r="Y671" s="184"/>
      <c r="Z671" s="184"/>
      <c r="AA671" s="189"/>
      <c r="AT671" s="190" t="s">
        <v>186</v>
      </c>
      <c r="AU671" s="190" t="s">
        <v>89</v>
      </c>
      <c r="AV671" s="12" t="s">
        <v>89</v>
      </c>
      <c r="AW671" s="12" t="s">
        <v>187</v>
      </c>
      <c r="AX671" s="12" t="s">
        <v>78</v>
      </c>
      <c r="AY671" s="190" t="s">
        <v>179</v>
      </c>
    </row>
    <row r="672" spans="2:65" s="12" customFormat="1" ht="16.5" customHeight="1">
      <c r="B672" s="183"/>
      <c r="C672" s="184"/>
      <c r="D672" s="184"/>
      <c r="E672" s="185" t="s">
        <v>5</v>
      </c>
      <c r="F672" s="277" t="s">
        <v>760</v>
      </c>
      <c r="G672" s="278"/>
      <c r="H672" s="278"/>
      <c r="I672" s="278"/>
      <c r="J672" s="184"/>
      <c r="K672" s="186">
        <v>6.45</v>
      </c>
      <c r="L672" s="184"/>
      <c r="M672" s="184"/>
      <c r="N672" s="184"/>
      <c r="O672" s="184"/>
      <c r="P672" s="184"/>
      <c r="Q672" s="184"/>
      <c r="R672" s="187"/>
      <c r="T672" s="188"/>
      <c r="U672" s="184"/>
      <c r="V672" s="184"/>
      <c r="W672" s="184"/>
      <c r="X672" s="184"/>
      <c r="Y672" s="184"/>
      <c r="Z672" s="184"/>
      <c r="AA672" s="189"/>
      <c r="AT672" s="190" t="s">
        <v>186</v>
      </c>
      <c r="AU672" s="190" t="s">
        <v>89</v>
      </c>
      <c r="AV672" s="12" t="s">
        <v>89</v>
      </c>
      <c r="AW672" s="12" t="s">
        <v>187</v>
      </c>
      <c r="AX672" s="12" t="s">
        <v>78</v>
      </c>
      <c r="AY672" s="190" t="s">
        <v>179</v>
      </c>
    </row>
    <row r="673" spans="2:65" s="12" customFormat="1" ht="16.5" customHeight="1">
      <c r="B673" s="183"/>
      <c r="C673" s="184"/>
      <c r="D673" s="184"/>
      <c r="E673" s="185" t="s">
        <v>5</v>
      </c>
      <c r="F673" s="277" t="s">
        <v>761</v>
      </c>
      <c r="G673" s="278"/>
      <c r="H673" s="278"/>
      <c r="I673" s="278"/>
      <c r="J673" s="184"/>
      <c r="K673" s="186">
        <v>13.65</v>
      </c>
      <c r="L673" s="184"/>
      <c r="M673" s="184"/>
      <c r="N673" s="184"/>
      <c r="O673" s="184"/>
      <c r="P673" s="184"/>
      <c r="Q673" s="184"/>
      <c r="R673" s="187"/>
      <c r="T673" s="188"/>
      <c r="U673" s="184"/>
      <c r="V673" s="184"/>
      <c r="W673" s="184"/>
      <c r="X673" s="184"/>
      <c r="Y673" s="184"/>
      <c r="Z673" s="184"/>
      <c r="AA673" s="189"/>
      <c r="AT673" s="190" t="s">
        <v>186</v>
      </c>
      <c r="AU673" s="190" t="s">
        <v>89</v>
      </c>
      <c r="AV673" s="12" t="s">
        <v>89</v>
      </c>
      <c r="AW673" s="12" t="s">
        <v>187</v>
      </c>
      <c r="AX673" s="12" t="s">
        <v>78</v>
      </c>
      <c r="AY673" s="190" t="s">
        <v>179</v>
      </c>
    </row>
    <row r="674" spans="2:65" s="12" customFormat="1" ht="16.5" customHeight="1">
      <c r="B674" s="183"/>
      <c r="C674" s="184"/>
      <c r="D674" s="184"/>
      <c r="E674" s="185" t="s">
        <v>5</v>
      </c>
      <c r="F674" s="277" t="s">
        <v>762</v>
      </c>
      <c r="G674" s="278"/>
      <c r="H674" s="278"/>
      <c r="I674" s="278"/>
      <c r="J674" s="184"/>
      <c r="K674" s="186">
        <v>0.55000000000000004</v>
      </c>
      <c r="L674" s="184"/>
      <c r="M674" s="184"/>
      <c r="N674" s="184"/>
      <c r="O674" s="184"/>
      <c r="P674" s="184"/>
      <c r="Q674" s="184"/>
      <c r="R674" s="187"/>
      <c r="T674" s="188"/>
      <c r="U674" s="184"/>
      <c r="V674" s="184"/>
      <c r="W674" s="184"/>
      <c r="X674" s="184"/>
      <c r="Y674" s="184"/>
      <c r="Z674" s="184"/>
      <c r="AA674" s="189"/>
      <c r="AT674" s="190" t="s">
        <v>186</v>
      </c>
      <c r="AU674" s="190" t="s">
        <v>89</v>
      </c>
      <c r="AV674" s="12" t="s">
        <v>89</v>
      </c>
      <c r="AW674" s="12" t="s">
        <v>187</v>
      </c>
      <c r="AX674" s="12" t="s">
        <v>78</v>
      </c>
      <c r="AY674" s="190" t="s">
        <v>179</v>
      </c>
    </row>
    <row r="675" spans="2:65" s="12" customFormat="1" ht="16.5" customHeight="1">
      <c r="B675" s="183"/>
      <c r="C675" s="184"/>
      <c r="D675" s="184"/>
      <c r="E675" s="185" t="s">
        <v>5</v>
      </c>
      <c r="F675" s="277" t="s">
        <v>763</v>
      </c>
      <c r="G675" s="278"/>
      <c r="H675" s="278"/>
      <c r="I675" s="278"/>
      <c r="J675" s="184"/>
      <c r="K675" s="186">
        <v>1.25</v>
      </c>
      <c r="L675" s="184"/>
      <c r="M675" s="184"/>
      <c r="N675" s="184"/>
      <c r="O675" s="184"/>
      <c r="P675" s="184"/>
      <c r="Q675" s="184"/>
      <c r="R675" s="187"/>
      <c r="T675" s="188"/>
      <c r="U675" s="184"/>
      <c r="V675" s="184"/>
      <c r="W675" s="184"/>
      <c r="X675" s="184"/>
      <c r="Y675" s="184"/>
      <c r="Z675" s="184"/>
      <c r="AA675" s="189"/>
      <c r="AT675" s="190" t="s">
        <v>186</v>
      </c>
      <c r="AU675" s="190" t="s">
        <v>89</v>
      </c>
      <c r="AV675" s="12" t="s">
        <v>89</v>
      </c>
      <c r="AW675" s="12" t="s">
        <v>187</v>
      </c>
      <c r="AX675" s="12" t="s">
        <v>78</v>
      </c>
      <c r="AY675" s="190" t="s">
        <v>179</v>
      </c>
    </row>
    <row r="676" spans="2:65" s="12" customFormat="1" ht="16.5" customHeight="1">
      <c r="B676" s="183"/>
      <c r="C676" s="184"/>
      <c r="D676" s="184"/>
      <c r="E676" s="185" t="s">
        <v>5</v>
      </c>
      <c r="F676" s="277" t="s">
        <v>764</v>
      </c>
      <c r="G676" s="278"/>
      <c r="H676" s="278"/>
      <c r="I676" s="278"/>
      <c r="J676" s="184"/>
      <c r="K676" s="186">
        <v>7.3</v>
      </c>
      <c r="L676" s="184"/>
      <c r="M676" s="184"/>
      <c r="N676" s="184"/>
      <c r="O676" s="184"/>
      <c r="P676" s="184"/>
      <c r="Q676" s="184"/>
      <c r="R676" s="187"/>
      <c r="T676" s="188"/>
      <c r="U676" s="184"/>
      <c r="V676" s="184"/>
      <c r="W676" s="184"/>
      <c r="X676" s="184"/>
      <c r="Y676" s="184"/>
      <c r="Z676" s="184"/>
      <c r="AA676" s="189"/>
      <c r="AT676" s="190" t="s">
        <v>186</v>
      </c>
      <c r="AU676" s="190" t="s">
        <v>89</v>
      </c>
      <c r="AV676" s="12" t="s">
        <v>89</v>
      </c>
      <c r="AW676" s="12" t="s">
        <v>187</v>
      </c>
      <c r="AX676" s="12" t="s">
        <v>78</v>
      </c>
      <c r="AY676" s="190" t="s">
        <v>179</v>
      </c>
    </row>
    <row r="677" spans="2:65" s="12" customFormat="1" ht="16.5" customHeight="1">
      <c r="B677" s="183"/>
      <c r="C677" s="184"/>
      <c r="D677" s="184"/>
      <c r="E677" s="185" t="s">
        <v>5</v>
      </c>
      <c r="F677" s="277" t="s">
        <v>765</v>
      </c>
      <c r="G677" s="278"/>
      <c r="H677" s="278"/>
      <c r="I677" s="278"/>
      <c r="J677" s="184"/>
      <c r="K677" s="186">
        <v>3.6</v>
      </c>
      <c r="L677" s="184"/>
      <c r="M677" s="184"/>
      <c r="N677" s="184"/>
      <c r="O677" s="184"/>
      <c r="P677" s="184"/>
      <c r="Q677" s="184"/>
      <c r="R677" s="187"/>
      <c r="T677" s="188"/>
      <c r="U677" s="184"/>
      <c r="V677" s="184"/>
      <c r="W677" s="184"/>
      <c r="X677" s="184"/>
      <c r="Y677" s="184"/>
      <c r="Z677" s="184"/>
      <c r="AA677" s="189"/>
      <c r="AT677" s="190" t="s">
        <v>186</v>
      </c>
      <c r="AU677" s="190" t="s">
        <v>89</v>
      </c>
      <c r="AV677" s="12" t="s">
        <v>89</v>
      </c>
      <c r="AW677" s="12" t="s">
        <v>187</v>
      </c>
      <c r="AX677" s="12" t="s">
        <v>78</v>
      </c>
      <c r="AY677" s="190" t="s">
        <v>179</v>
      </c>
    </row>
    <row r="678" spans="2:65" s="12" customFormat="1" ht="16.5" customHeight="1">
      <c r="B678" s="183"/>
      <c r="C678" s="184"/>
      <c r="D678" s="184"/>
      <c r="E678" s="185" t="s">
        <v>5</v>
      </c>
      <c r="F678" s="277" t="s">
        <v>766</v>
      </c>
      <c r="G678" s="278"/>
      <c r="H678" s="278"/>
      <c r="I678" s="278"/>
      <c r="J678" s="184"/>
      <c r="K678" s="186">
        <v>0.7</v>
      </c>
      <c r="L678" s="184"/>
      <c r="M678" s="184"/>
      <c r="N678" s="184"/>
      <c r="O678" s="184"/>
      <c r="P678" s="184"/>
      <c r="Q678" s="184"/>
      <c r="R678" s="187"/>
      <c r="T678" s="188"/>
      <c r="U678" s="184"/>
      <c r="V678" s="184"/>
      <c r="W678" s="184"/>
      <c r="X678" s="184"/>
      <c r="Y678" s="184"/>
      <c r="Z678" s="184"/>
      <c r="AA678" s="189"/>
      <c r="AT678" s="190" t="s">
        <v>186</v>
      </c>
      <c r="AU678" s="190" t="s">
        <v>89</v>
      </c>
      <c r="AV678" s="12" t="s">
        <v>89</v>
      </c>
      <c r="AW678" s="12" t="s">
        <v>187</v>
      </c>
      <c r="AX678" s="12" t="s">
        <v>78</v>
      </c>
      <c r="AY678" s="190" t="s">
        <v>179</v>
      </c>
    </row>
    <row r="679" spans="2:65" s="12" customFormat="1" ht="16.5" customHeight="1">
      <c r="B679" s="183"/>
      <c r="C679" s="184"/>
      <c r="D679" s="184"/>
      <c r="E679" s="185" t="s">
        <v>5</v>
      </c>
      <c r="F679" s="277" t="s">
        <v>767</v>
      </c>
      <c r="G679" s="278"/>
      <c r="H679" s="278"/>
      <c r="I679" s="278"/>
      <c r="J679" s="184"/>
      <c r="K679" s="186">
        <v>6.95</v>
      </c>
      <c r="L679" s="184"/>
      <c r="M679" s="184"/>
      <c r="N679" s="184"/>
      <c r="O679" s="184"/>
      <c r="P679" s="184"/>
      <c r="Q679" s="184"/>
      <c r="R679" s="187"/>
      <c r="T679" s="188"/>
      <c r="U679" s="184"/>
      <c r="V679" s="184"/>
      <c r="W679" s="184"/>
      <c r="X679" s="184"/>
      <c r="Y679" s="184"/>
      <c r="Z679" s="184"/>
      <c r="AA679" s="189"/>
      <c r="AT679" s="190" t="s">
        <v>186</v>
      </c>
      <c r="AU679" s="190" t="s">
        <v>89</v>
      </c>
      <c r="AV679" s="12" t="s">
        <v>89</v>
      </c>
      <c r="AW679" s="12" t="s">
        <v>187</v>
      </c>
      <c r="AX679" s="12" t="s">
        <v>78</v>
      </c>
      <c r="AY679" s="190" t="s">
        <v>179</v>
      </c>
    </row>
    <row r="680" spans="2:65" s="12" customFormat="1" ht="16.5" customHeight="1">
      <c r="B680" s="183"/>
      <c r="C680" s="184"/>
      <c r="D680" s="184"/>
      <c r="E680" s="185" t="s">
        <v>5</v>
      </c>
      <c r="F680" s="277" t="s">
        <v>768</v>
      </c>
      <c r="G680" s="278"/>
      <c r="H680" s="278"/>
      <c r="I680" s="278"/>
      <c r="J680" s="184"/>
      <c r="K680" s="186">
        <v>6.2</v>
      </c>
      <c r="L680" s="184"/>
      <c r="M680" s="184"/>
      <c r="N680" s="184"/>
      <c r="O680" s="184"/>
      <c r="P680" s="184"/>
      <c r="Q680" s="184"/>
      <c r="R680" s="187"/>
      <c r="T680" s="188"/>
      <c r="U680" s="184"/>
      <c r="V680" s="184"/>
      <c r="W680" s="184"/>
      <c r="X680" s="184"/>
      <c r="Y680" s="184"/>
      <c r="Z680" s="184"/>
      <c r="AA680" s="189"/>
      <c r="AT680" s="190" t="s">
        <v>186</v>
      </c>
      <c r="AU680" s="190" t="s">
        <v>89</v>
      </c>
      <c r="AV680" s="12" t="s">
        <v>89</v>
      </c>
      <c r="AW680" s="12" t="s">
        <v>187</v>
      </c>
      <c r="AX680" s="12" t="s">
        <v>78</v>
      </c>
      <c r="AY680" s="190" t="s">
        <v>179</v>
      </c>
    </row>
    <row r="681" spans="2:65" s="13" customFormat="1" ht="16.5" customHeight="1">
      <c r="B681" s="191"/>
      <c r="C681" s="192"/>
      <c r="D681" s="192"/>
      <c r="E681" s="193" t="s">
        <v>5</v>
      </c>
      <c r="F681" s="261" t="s">
        <v>188</v>
      </c>
      <c r="G681" s="262"/>
      <c r="H681" s="262"/>
      <c r="I681" s="262"/>
      <c r="J681" s="192"/>
      <c r="K681" s="194">
        <v>82.191999999999993</v>
      </c>
      <c r="L681" s="192"/>
      <c r="M681" s="192"/>
      <c r="N681" s="192"/>
      <c r="O681" s="192"/>
      <c r="P681" s="192"/>
      <c r="Q681" s="192"/>
      <c r="R681" s="195"/>
      <c r="T681" s="196"/>
      <c r="U681" s="192"/>
      <c r="V681" s="192"/>
      <c r="W681" s="192"/>
      <c r="X681" s="192"/>
      <c r="Y681" s="192"/>
      <c r="Z681" s="192"/>
      <c r="AA681" s="197"/>
      <c r="AT681" s="198" t="s">
        <v>186</v>
      </c>
      <c r="AU681" s="198" t="s">
        <v>89</v>
      </c>
      <c r="AV681" s="13" t="s">
        <v>184</v>
      </c>
      <c r="AW681" s="13" t="s">
        <v>187</v>
      </c>
      <c r="AX681" s="13" t="s">
        <v>35</v>
      </c>
      <c r="AY681" s="198" t="s">
        <v>179</v>
      </c>
    </row>
    <row r="682" spans="2:65" s="1" customFormat="1" ht="76.5" customHeight="1">
      <c r="B682" s="140"/>
      <c r="C682" s="169" t="s">
        <v>498</v>
      </c>
      <c r="D682" s="169" t="s">
        <v>180</v>
      </c>
      <c r="E682" s="170" t="s">
        <v>769</v>
      </c>
      <c r="F682" s="264" t="s">
        <v>770</v>
      </c>
      <c r="G682" s="264"/>
      <c r="H682" s="264"/>
      <c r="I682" s="264"/>
      <c r="J682" s="171" t="s">
        <v>183</v>
      </c>
      <c r="K682" s="172">
        <v>11</v>
      </c>
      <c r="L682" s="265">
        <v>0</v>
      </c>
      <c r="M682" s="265"/>
      <c r="N682" s="266">
        <f>ROUND(L682*K682,2)</f>
        <v>0</v>
      </c>
      <c r="O682" s="266"/>
      <c r="P682" s="266"/>
      <c r="Q682" s="266"/>
      <c r="R682" s="143"/>
      <c r="T682" s="173" t="s">
        <v>5</v>
      </c>
      <c r="U682" s="47" t="s">
        <v>43</v>
      </c>
      <c r="V682" s="39"/>
      <c r="W682" s="174">
        <f>V682*K682</f>
        <v>0</v>
      </c>
      <c r="X682" s="174">
        <v>0</v>
      </c>
      <c r="Y682" s="174">
        <f>X682*K682</f>
        <v>0</v>
      </c>
      <c r="Z682" s="174">
        <v>0</v>
      </c>
      <c r="AA682" s="175">
        <f>Z682*K682</f>
        <v>0</v>
      </c>
      <c r="AR682" s="22" t="s">
        <v>184</v>
      </c>
      <c r="AT682" s="22" t="s">
        <v>180</v>
      </c>
      <c r="AU682" s="22" t="s">
        <v>89</v>
      </c>
      <c r="AY682" s="22" t="s">
        <v>179</v>
      </c>
      <c r="BE682" s="117">
        <f>IF(U682="základní",N682,0)</f>
        <v>0</v>
      </c>
      <c r="BF682" s="117">
        <f>IF(U682="snížená",N682,0)</f>
        <v>0</v>
      </c>
      <c r="BG682" s="117">
        <f>IF(U682="zákl. přenesená",N682,0)</f>
        <v>0</v>
      </c>
      <c r="BH682" s="117">
        <f>IF(U682="sníž. přenesená",N682,0)</f>
        <v>0</v>
      </c>
      <c r="BI682" s="117">
        <f>IF(U682="nulová",N682,0)</f>
        <v>0</v>
      </c>
      <c r="BJ682" s="22" t="s">
        <v>35</v>
      </c>
      <c r="BK682" s="117">
        <f>ROUND(L682*K682,2)</f>
        <v>0</v>
      </c>
      <c r="BL682" s="22" t="s">
        <v>184</v>
      </c>
      <c r="BM682" s="22" t="s">
        <v>771</v>
      </c>
    </row>
    <row r="683" spans="2:65" s="11" customFormat="1" ht="25.5" customHeight="1">
      <c r="B683" s="176"/>
      <c r="C683" s="177"/>
      <c r="D683" s="177"/>
      <c r="E683" s="178" t="s">
        <v>5</v>
      </c>
      <c r="F683" s="303" t="s">
        <v>202</v>
      </c>
      <c r="G683" s="304"/>
      <c r="H683" s="304"/>
      <c r="I683" s="304"/>
      <c r="J683" s="177"/>
      <c r="K683" s="178" t="s">
        <v>5</v>
      </c>
      <c r="L683" s="177"/>
      <c r="M683" s="177"/>
      <c r="N683" s="177"/>
      <c r="O683" s="177"/>
      <c r="P683" s="177"/>
      <c r="Q683" s="177"/>
      <c r="R683" s="179"/>
      <c r="T683" s="180"/>
      <c r="U683" s="177"/>
      <c r="V683" s="177"/>
      <c r="W683" s="177"/>
      <c r="X683" s="177"/>
      <c r="Y683" s="177"/>
      <c r="Z683" s="177"/>
      <c r="AA683" s="181"/>
      <c r="AT683" s="182" t="s">
        <v>186</v>
      </c>
      <c r="AU683" s="182" t="s">
        <v>89</v>
      </c>
      <c r="AV683" s="11" t="s">
        <v>35</v>
      </c>
      <c r="AW683" s="11" t="s">
        <v>187</v>
      </c>
      <c r="AX683" s="11" t="s">
        <v>78</v>
      </c>
      <c r="AY683" s="182" t="s">
        <v>179</v>
      </c>
    </row>
    <row r="684" spans="2:65" s="12" customFormat="1" ht="16.5" customHeight="1">
      <c r="B684" s="183"/>
      <c r="C684" s="184"/>
      <c r="D684" s="184"/>
      <c r="E684" s="185" t="s">
        <v>5</v>
      </c>
      <c r="F684" s="277" t="s">
        <v>772</v>
      </c>
      <c r="G684" s="278"/>
      <c r="H684" s="278"/>
      <c r="I684" s="278"/>
      <c r="J684" s="184"/>
      <c r="K684" s="186">
        <v>11</v>
      </c>
      <c r="L684" s="184"/>
      <c r="M684" s="184"/>
      <c r="N684" s="184"/>
      <c r="O684" s="184"/>
      <c r="P684" s="184"/>
      <c r="Q684" s="184"/>
      <c r="R684" s="187"/>
      <c r="T684" s="188"/>
      <c r="U684" s="184"/>
      <c r="V684" s="184"/>
      <c r="W684" s="184"/>
      <c r="X684" s="184"/>
      <c r="Y684" s="184"/>
      <c r="Z684" s="184"/>
      <c r="AA684" s="189"/>
      <c r="AT684" s="190" t="s">
        <v>186</v>
      </c>
      <c r="AU684" s="190" t="s">
        <v>89</v>
      </c>
      <c r="AV684" s="12" t="s">
        <v>89</v>
      </c>
      <c r="AW684" s="12" t="s">
        <v>187</v>
      </c>
      <c r="AX684" s="12" t="s">
        <v>78</v>
      </c>
      <c r="AY684" s="190" t="s">
        <v>179</v>
      </c>
    </row>
    <row r="685" spans="2:65" s="13" customFormat="1" ht="16.5" customHeight="1">
      <c r="B685" s="191"/>
      <c r="C685" s="192"/>
      <c r="D685" s="192"/>
      <c r="E685" s="193" t="s">
        <v>5</v>
      </c>
      <c r="F685" s="261" t="s">
        <v>188</v>
      </c>
      <c r="G685" s="262"/>
      <c r="H685" s="262"/>
      <c r="I685" s="262"/>
      <c r="J685" s="192"/>
      <c r="K685" s="194">
        <v>11</v>
      </c>
      <c r="L685" s="192"/>
      <c r="M685" s="192"/>
      <c r="N685" s="192"/>
      <c r="O685" s="192"/>
      <c r="P685" s="192"/>
      <c r="Q685" s="192"/>
      <c r="R685" s="195"/>
      <c r="T685" s="196"/>
      <c r="U685" s="192"/>
      <c r="V685" s="192"/>
      <c r="W685" s="192"/>
      <c r="X685" s="192"/>
      <c r="Y685" s="192"/>
      <c r="Z685" s="192"/>
      <c r="AA685" s="197"/>
      <c r="AT685" s="198" t="s">
        <v>186</v>
      </c>
      <c r="AU685" s="198" t="s">
        <v>89</v>
      </c>
      <c r="AV685" s="13" t="s">
        <v>184</v>
      </c>
      <c r="AW685" s="13" t="s">
        <v>187</v>
      </c>
      <c r="AX685" s="13" t="s">
        <v>35</v>
      </c>
      <c r="AY685" s="198" t="s">
        <v>179</v>
      </c>
    </row>
    <row r="686" spans="2:65" s="1" customFormat="1" ht="38.25" customHeight="1">
      <c r="B686" s="140"/>
      <c r="C686" s="169" t="s">
        <v>773</v>
      </c>
      <c r="D686" s="169" t="s">
        <v>180</v>
      </c>
      <c r="E686" s="170" t="s">
        <v>774</v>
      </c>
      <c r="F686" s="264" t="s">
        <v>775</v>
      </c>
      <c r="G686" s="264"/>
      <c r="H686" s="264"/>
      <c r="I686" s="264"/>
      <c r="J686" s="171" t="s">
        <v>183</v>
      </c>
      <c r="K686" s="172">
        <v>6</v>
      </c>
      <c r="L686" s="265">
        <v>0</v>
      </c>
      <c r="M686" s="265"/>
      <c r="N686" s="266">
        <f>ROUND(L686*K686,2)</f>
        <v>0</v>
      </c>
      <c r="O686" s="266"/>
      <c r="P686" s="266"/>
      <c r="Q686" s="266"/>
      <c r="R686" s="143"/>
      <c r="T686" s="173" t="s">
        <v>5</v>
      </c>
      <c r="U686" s="47" t="s">
        <v>43</v>
      </c>
      <c r="V686" s="39"/>
      <c r="W686" s="174">
        <f>V686*K686</f>
        <v>0</v>
      </c>
      <c r="X686" s="174">
        <v>0</v>
      </c>
      <c r="Y686" s="174">
        <f>X686*K686</f>
        <v>0</v>
      </c>
      <c r="Z686" s="174">
        <v>0</v>
      </c>
      <c r="AA686" s="175">
        <f>Z686*K686</f>
        <v>0</v>
      </c>
      <c r="AR686" s="22" t="s">
        <v>184</v>
      </c>
      <c r="AT686" s="22" t="s">
        <v>180</v>
      </c>
      <c r="AU686" s="22" t="s">
        <v>89</v>
      </c>
      <c r="AY686" s="22" t="s">
        <v>179</v>
      </c>
      <c r="BE686" s="117">
        <f>IF(U686="základní",N686,0)</f>
        <v>0</v>
      </c>
      <c r="BF686" s="117">
        <f>IF(U686="snížená",N686,0)</f>
        <v>0</v>
      </c>
      <c r="BG686" s="117">
        <f>IF(U686="zákl. přenesená",N686,0)</f>
        <v>0</v>
      </c>
      <c r="BH686" s="117">
        <f>IF(U686="sníž. přenesená",N686,0)</f>
        <v>0</v>
      </c>
      <c r="BI686" s="117">
        <f>IF(U686="nulová",N686,0)</f>
        <v>0</v>
      </c>
      <c r="BJ686" s="22" t="s">
        <v>35</v>
      </c>
      <c r="BK686" s="117">
        <f>ROUND(L686*K686,2)</f>
        <v>0</v>
      </c>
      <c r="BL686" s="22" t="s">
        <v>184</v>
      </c>
      <c r="BM686" s="22" t="s">
        <v>776</v>
      </c>
    </row>
    <row r="687" spans="2:65" s="11" customFormat="1" ht="16.5" customHeight="1">
      <c r="B687" s="176"/>
      <c r="C687" s="177"/>
      <c r="D687" s="177"/>
      <c r="E687" s="178" t="s">
        <v>5</v>
      </c>
      <c r="F687" s="303" t="s">
        <v>185</v>
      </c>
      <c r="G687" s="304"/>
      <c r="H687" s="304"/>
      <c r="I687" s="304"/>
      <c r="J687" s="177"/>
      <c r="K687" s="178" t="s">
        <v>5</v>
      </c>
      <c r="L687" s="177"/>
      <c r="M687" s="177"/>
      <c r="N687" s="177"/>
      <c r="O687" s="177"/>
      <c r="P687" s="177"/>
      <c r="Q687" s="177"/>
      <c r="R687" s="179"/>
      <c r="T687" s="180"/>
      <c r="U687" s="177"/>
      <c r="V687" s="177"/>
      <c r="W687" s="177"/>
      <c r="X687" s="177"/>
      <c r="Y687" s="177"/>
      <c r="Z687" s="177"/>
      <c r="AA687" s="181"/>
      <c r="AT687" s="182" t="s">
        <v>186</v>
      </c>
      <c r="AU687" s="182" t="s">
        <v>89</v>
      </c>
      <c r="AV687" s="11" t="s">
        <v>35</v>
      </c>
      <c r="AW687" s="11" t="s">
        <v>187</v>
      </c>
      <c r="AX687" s="11" t="s">
        <v>78</v>
      </c>
      <c r="AY687" s="182" t="s">
        <v>179</v>
      </c>
    </row>
    <row r="688" spans="2:65" s="12" customFormat="1" ht="16.5" customHeight="1">
      <c r="B688" s="183"/>
      <c r="C688" s="184"/>
      <c r="D688" s="184"/>
      <c r="E688" s="185" t="s">
        <v>5</v>
      </c>
      <c r="F688" s="277" t="s">
        <v>777</v>
      </c>
      <c r="G688" s="278"/>
      <c r="H688" s="278"/>
      <c r="I688" s="278"/>
      <c r="J688" s="184"/>
      <c r="K688" s="186">
        <v>2</v>
      </c>
      <c r="L688" s="184"/>
      <c r="M688" s="184"/>
      <c r="N688" s="184"/>
      <c r="O688" s="184"/>
      <c r="P688" s="184"/>
      <c r="Q688" s="184"/>
      <c r="R688" s="187"/>
      <c r="T688" s="188"/>
      <c r="U688" s="184"/>
      <c r="V688" s="184"/>
      <c r="W688" s="184"/>
      <c r="X688" s="184"/>
      <c r="Y688" s="184"/>
      <c r="Z688" s="184"/>
      <c r="AA688" s="189"/>
      <c r="AT688" s="190" t="s">
        <v>186</v>
      </c>
      <c r="AU688" s="190" t="s">
        <v>89</v>
      </c>
      <c r="AV688" s="12" t="s">
        <v>89</v>
      </c>
      <c r="AW688" s="12" t="s">
        <v>187</v>
      </c>
      <c r="AX688" s="12" t="s">
        <v>78</v>
      </c>
      <c r="AY688" s="190" t="s">
        <v>179</v>
      </c>
    </row>
    <row r="689" spans="2:65" s="12" customFormat="1" ht="16.5" customHeight="1">
      <c r="B689" s="183"/>
      <c r="C689" s="184"/>
      <c r="D689" s="184"/>
      <c r="E689" s="185" t="s">
        <v>5</v>
      </c>
      <c r="F689" s="277" t="s">
        <v>703</v>
      </c>
      <c r="G689" s="278"/>
      <c r="H689" s="278"/>
      <c r="I689" s="278"/>
      <c r="J689" s="184"/>
      <c r="K689" s="186">
        <v>2</v>
      </c>
      <c r="L689" s="184"/>
      <c r="M689" s="184"/>
      <c r="N689" s="184"/>
      <c r="O689" s="184"/>
      <c r="P689" s="184"/>
      <c r="Q689" s="184"/>
      <c r="R689" s="187"/>
      <c r="T689" s="188"/>
      <c r="U689" s="184"/>
      <c r="V689" s="184"/>
      <c r="W689" s="184"/>
      <c r="X689" s="184"/>
      <c r="Y689" s="184"/>
      <c r="Z689" s="184"/>
      <c r="AA689" s="189"/>
      <c r="AT689" s="190" t="s">
        <v>186</v>
      </c>
      <c r="AU689" s="190" t="s">
        <v>89</v>
      </c>
      <c r="AV689" s="12" t="s">
        <v>89</v>
      </c>
      <c r="AW689" s="12" t="s">
        <v>187</v>
      </c>
      <c r="AX689" s="12" t="s">
        <v>78</v>
      </c>
      <c r="AY689" s="190" t="s">
        <v>179</v>
      </c>
    </row>
    <row r="690" spans="2:65" s="12" customFormat="1" ht="16.5" customHeight="1">
      <c r="B690" s="183"/>
      <c r="C690" s="184"/>
      <c r="D690" s="184"/>
      <c r="E690" s="185" t="s">
        <v>5</v>
      </c>
      <c r="F690" s="277" t="s">
        <v>778</v>
      </c>
      <c r="G690" s="278"/>
      <c r="H690" s="278"/>
      <c r="I690" s="278"/>
      <c r="J690" s="184"/>
      <c r="K690" s="186">
        <v>2</v>
      </c>
      <c r="L690" s="184"/>
      <c r="M690" s="184"/>
      <c r="N690" s="184"/>
      <c r="O690" s="184"/>
      <c r="P690" s="184"/>
      <c r="Q690" s="184"/>
      <c r="R690" s="187"/>
      <c r="T690" s="188"/>
      <c r="U690" s="184"/>
      <c r="V690" s="184"/>
      <c r="W690" s="184"/>
      <c r="X690" s="184"/>
      <c r="Y690" s="184"/>
      <c r="Z690" s="184"/>
      <c r="AA690" s="189"/>
      <c r="AT690" s="190" t="s">
        <v>186</v>
      </c>
      <c r="AU690" s="190" t="s">
        <v>89</v>
      </c>
      <c r="AV690" s="12" t="s">
        <v>89</v>
      </c>
      <c r="AW690" s="12" t="s">
        <v>187</v>
      </c>
      <c r="AX690" s="12" t="s">
        <v>78</v>
      </c>
      <c r="AY690" s="190" t="s">
        <v>179</v>
      </c>
    </row>
    <row r="691" spans="2:65" s="13" customFormat="1" ht="16.5" customHeight="1">
      <c r="B691" s="191"/>
      <c r="C691" s="192"/>
      <c r="D691" s="192"/>
      <c r="E691" s="193" t="s">
        <v>5</v>
      </c>
      <c r="F691" s="261" t="s">
        <v>188</v>
      </c>
      <c r="G691" s="262"/>
      <c r="H691" s="262"/>
      <c r="I691" s="262"/>
      <c r="J691" s="192"/>
      <c r="K691" s="194">
        <v>6</v>
      </c>
      <c r="L691" s="192"/>
      <c r="M691" s="192"/>
      <c r="N691" s="192"/>
      <c r="O691" s="192"/>
      <c r="P691" s="192"/>
      <c r="Q691" s="192"/>
      <c r="R691" s="195"/>
      <c r="T691" s="196"/>
      <c r="U691" s="192"/>
      <c r="V691" s="192"/>
      <c r="W691" s="192"/>
      <c r="X691" s="192"/>
      <c r="Y691" s="192"/>
      <c r="Z691" s="192"/>
      <c r="AA691" s="197"/>
      <c r="AT691" s="198" t="s">
        <v>186</v>
      </c>
      <c r="AU691" s="198" t="s">
        <v>89</v>
      </c>
      <c r="AV691" s="13" t="s">
        <v>184</v>
      </c>
      <c r="AW691" s="13" t="s">
        <v>187</v>
      </c>
      <c r="AX691" s="13" t="s">
        <v>35</v>
      </c>
      <c r="AY691" s="198" t="s">
        <v>179</v>
      </c>
    </row>
    <row r="692" spans="2:65" s="1" customFormat="1" ht="25.5" customHeight="1">
      <c r="B692" s="140"/>
      <c r="C692" s="169" t="s">
        <v>503</v>
      </c>
      <c r="D692" s="169" t="s">
        <v>180</v>
      </c>
      <c r="E692" s="170" t="s">
        <v>779</v>
      </c>
      <c r="F692" s="264" t="s">
        <v>780</v>
      </c>
      <c r="G692" s="264"/>
      <c r="H692" s="264"/>
      <c r="I692" s="264"/>
      <c r="J692" s="171" t="s">
        <v>285</v>
      </c>
      <c r="K692" s="172">
        <v>12.5</v>
      </c>
      <c r="L692" s="265">
        <v>0</v>
      </c>
      <c r="M692" s="265"/>
      <c r="N692" s="266">
        <f>ROUND(L692*K692,2)</f>
        <v>0</v>
      </c>
      <c r="O692" s="266"/>
      <c r="P692" s="266"/>
      <c r="Q692" s="266"/>
      <c r="R692" s="143"/>
      <c r="T692" s="173" t="s">
        <v>5</v>
      </c>
      <c r="U692" s="47" t="s">
        <v>43</v>
      </c>
      <c r="V692" s="39"/>
      <c r="W692" s="174">
        <f>V692*K692</f>
        <v>0</v>
      </c>
      <c r="X692" s="174">
        <v>0</v>
      </c>
      <c r="Y692" s="174">
        <f>X692*K692</f>
        <v>0</v>
      </c>
      <c r="Z692" s="174">
        <v>0</v>
      </c>
      <c r="AA692" s="175">
        <f>Z692*K692</f>
        <v>0</v>
      </c>
      <c r="AR692" s="22" t="s">
        <v>184</v>
      </c>
      <c r="AT692" s="22" t="s">
        <v>180</v>
      </c>
      <c r="AU692" s="22" t="s">
        <v>89</v>
      </c>
      <c r="AY692" s="22" t="s">
        <v>179</v>
      </c>
      <c r="BE692" s="117">
        <f>IF(U692="základní",N692,0)</f>
        <v>0</v>
      </c>
      <c r="BF692" s="117">
        <f>IF(U692="snížená",N692,0)</f>
        <v>0</v>
      </c>
      <c r="BG692" s="117">
        <f>IF(U692="zákl. přenesená",N692,0)</f>
        <v>0</v>
      </c>
      <c r="BH692" s="117">
        <f>IF(U692="sníž. přenesená",N692,0)</f>
        <v>0</v>
      </c>
      <c r="BI692" s="117">
        <f>IF(U692="nulová",N692,0)</f>
        <v>0</v>
      </c>
      <c r="BJ692" s="22" t="s">
        <v>35</v>
      </c>
      <c r="BK692" s="117">
        <f>ROUND(L692*K692,2)</f>
        <v>0</v>
      </c>
      <c r="BL692" s="22" t="s">
        <v>184</v>
      </c>
      <c r="BM692" s="22" t="s">
        <v>781</v>
      </c>
    </row>
    <row r="693" spans="2:65" s="11" customFormat="1" ht="25.5" customHeight="1">
      <c r="B693" s="176"/>
      <c r="C693" s="177"/>
      <c r="D693" s="177"/>
      <c r="E693" s="178" t="s">
        <v>5</v>
      </c>
      <c r="F693" s="303" t="s">
        <v>244</v>
      </c>
      <c r="G693" s="304"/>
      <c r="H693" s="304"/>
      <c r="I693" s="304"/>
      <c r="J693" s="177"/>
      <c r="K693" s="178" t="s">
        <v>5</v>
      </c>
      <c r="L693" s="177"/>
      <c r="M693" s="177"/>
      <c r="N693" s="177"/>
      <c r="O693" s="177"/>
      <c r="P693" s="177"/>
      <c r="Q693" s="177"/>
      <c r="R693" s="179"/>
      <c r="T693" s="180"/>
      <c r="U693" s="177"/>
      <c r="V693" s="177"/>
      <c r="W693" s="177"/>
      <c r="X693" s="177"/>
      <c r="Y693" s="177"/>
      <c r="Z693" s="177"/>
      <c r="AA693" s="181"/>
      <c r="AT693" s="182" t="s">
        <v>186</v>
      </c>
      <c r="AU693" s="182" t="s">
        <v>89</v>
      </c>
      <c r="AV693" s="11" t="s">
        <v>35</v>
      </c>
      <c r="AW693" s="11" t="s">
        <v>187</v>
      </c>
      <c r="AX693" s="11" t="s">
        <v>78</v>
      </c>
      <c r="AY693" s="182" t="s">
        <v>179</v>
      </c>
    </row>
    <row r="694" spans="2:65" s="12" customFormat="1" ht="16.5" customHeight="1">
      <c r="B694" s="183"/>
      <c r="C694" s="184"/>
      <c r="D694" s="184"/>
      <c r="E694" s="185" t="s">
        <v>5</v>
      </c>
      <c r="F694" s="277" t="s">
        <v>782</v>
      </c>
      <c r="G694" s="278"/>
      <c r="H694" s="278"/>
      <c r="I694" s="278"/>
      <c r="J694" s="184"/>
      <c r="K694" s="186">
        <v>12.5</v>
      </c>
      <c r="L694" s="184"/>
      <c r="M694" s="184"/>
      <c r="N694" s="184"/>
      <c r="O694" s="184"/>
      <c r="P694" s="184"/>
      <c r="Q694" s="184"/>
      <c r="R694" s="187"/>
      <c r="T694" s="188"/>
      <c r="U694" s="184"/>
      <c r="V694" s="184"/>
      <c r="W694" s="184"/>
      <c r="X694" s="184"/>
      <c r="Y694" s="184"/>
      <c r="Z694" s="184"/>
      <c r="AA694" s="189"/>
      <c r="AT694" s="190" t="s">
        <v>186</v>
      </c>
      <c r="AU694" s="190" t="s">
        <v>89</v>
      </c>
      <c r="AV694" s="12" t="s">
        <v>89</v>
      </c>
      <c r="AW694" s="12" t="s">
        <v>187</v>
      </c>
      <c r="AX694" s="12" t="s">
        <v>78</v>
      </c>
      <c r="AY694" s="190" t="s">
        <v>179</v>
      </c>
    </row>
    <row r="695" spans="2:65" s="13" customFormat="1" ht="16.5" customHeight="1">
      <c r="B695" s="191"/>
      <c r="C695" s="192"/>
      <c r="D695" s="192"/>
      <c r="E695" s="193" t="s">
        <v>5</v>
      </c>
      <c r="F695" s="261" t="s">
        <v>188</v>
      </c>
      <c r="G695" s="262"/>
      <c r="H695" s="262"/>
      <c r="I695" s="262"/>
      <c r="J695" s="192"/>
      <c r="K695" s="194">
        <v>12.5</v>
      </c>
      <c r="L695" s="192"/>
      <c r="M695" s="192"/>
      <c r="N695" s="192"/>
      <c r="O695" s="192"/>
      <c r="P695" s="192"/>
      <c r="Q695" s="192"/>
      <c r="R695" s="195"/>
      <c r="T695" s="196"/>
      <c r="U695" s="192"/>
      <c r="V695" s="192"/>
      <c r="W695" s="192"/>
      <c r="X695" s="192"/>
      <c r="Y695" s="192"/>
      <c r="Z695" s="192"/>
      <c r="AA695" s="197"/>
      <c r="AT695" s="198" t="s">
        <v>186</v>
      </c>
      <c r="AU695" s="198" t="s">
        <v>89</v>
      </c>
      <c r="AV695" s="13" t="s">
        <v>184</v>
      </c>
      <c r="AW695" s="13" t="s">
        <v>187</v>
      </c>
      <c r="AX695" s="13" t="s">
        <v>35</v>
      </c>
      <c r="AY695" s="198" t="s">
        <v>179</v>
      </c>
    </row>
    <row r="696" spans="2:65" s="1" customFormat="1" ht="25.5" customHeight="1">
      <c r="B696" s="140"/>
      <c r="C696" s="169" t="s">
        <v>783</v>
      </c>
      <c r="D696" s="169" t="s">
        <v>180</v>
      </c>
      <c r="E696" s="170" t="s">
        <v>784</v>
      </c>
      <c r="F696" s="264" t="s">
        <v>785</v>
      </c>
      <c r="G696" s="264"/>
      <c r="H696" s="264"/>
      <c r="I696" s="264"/>
      <c r="J696" s="171" t="s">
        <v>183</v>
      </c>
      <c r="K696" s="172">
        <v>199</v>
      </c>
      <c r="L696" s="265">
        <v>0</v>
      </c>
      <c r="M696" s="265"/>
      <c r="N696" s="266">
        <f>ROUND(L696*K696,2)</f>
        <v>0</v>
      </c>
      <c r="O696" s="266"/>
      <c r="P696" s="266"/>
      <c r="Q696" s="266"/>
      <c r="R696" s="143"/>
      <c r="T696" s="173" t="s">
        <v>5</v>
      </c>
      <c r="U696" s="47" t="s">
        <v>43</v>
      </c>
      <c r="V696" s="39"/>
      <c r="W696" s="174">
        <f>V696*K696</f>
        <v>0</v>
      </c>
      <c r="X696" s="174">
        <v>0</v>
      </c>
      <c r="Y696" s="174">
        <f>X696*K696</f>
        <v>0</v>
      </c>
      <c r="Z696" s="174">
        <v>0</v>
      </c>
      <c r="AA696" s="175">
        <f>Z696*K696</f>
        <v>0</v>
      </c>
      <c r="AR696" s="22" t="s">
        <v>184</v>
      </c>
      <c r="AT696" s="22" t="s">
        <v>180</v>
      </c>
      <c r="AU696" s="22" t="s">
        <v>89</v>
      </c>
      <c r="AY696" s="22" t="s">
        <v>179</v>
      </c>
      <c r="BE696" s="117">
        <f>IF(U696="základní",N696,0)</f>
        <v>0</v>
      </c>
      <c r="BF696" s="117">
        <f>IF(U696="snížená",N696,0)</f>
        <v>0</v>
      </c>
      <c r="BG696" s="117">
        <f>IF(U696="zákl. přenesená",N696,0)</f>
        <v>0</v>
      </c>
      <c r="BH696" s="117">
        <f>IF(U696="sníž. přenesená",N696,0)</f>
        <v>0</v>
      </c>
      <c r="BI696" s="117">
        <f>IF(U696="nulová",N696,0)</f>
        <v>0</v>
      </c>
      <c r="BJ696" s="22" t="s">
        <v>35</v>
      </c>
      <c r="BK696" s="117">
        <f>ROUND(L696*K696,2)</f>
        <v>0</v>
      </c>
      <c r="BL696" s="22" t="s">
        <v>184</v>
      </c>
      <c r="BM696" s="22" t="s">
        <v>786</v>
      </c>
    </row>
    <row r="697" spans="2:65" s="1" customFormat="1" ht="25.5" customHeight="1">
      <c r="B697" s="140"/>
      <c r="C697" s="169" t="s">
        <v>507</v>
      </c>
      <c r="D697" s="169" t="s">
        <v>180</v>
      </c>
      <c r="E697" s="170" t="s">
        <v>787</v>
      </c>
      <c r="F697" s="264" t="s">
        <v>788</v>
      </c>
      <c r="G697" s="264"/>
      <c r="H697" s="264"/>
      <c r="I697" s="264"/>
      <c r="J697" s="171" t="s">
        <v>183</v>
      </c>
      <c r="K697" s="172">
        <v>2</v>
      </c>
      <c r="L697" s="265">
        <v>0</v>
      </c>
      <c r="M697" s="265"/>
      <c r="N697" s="266">
        <f>ROUND(L697*K697,2)</f>
        <v>0</v>
      </c>
      <c r="O697" s="266"/>
      <c r="P697" s="266"/>
      <c r="Q697" s="266"/>
      <c r="R697" s="143"/>
      <c r="T697" s="173" t="s">
        <v>5</v>
      </c>
      <c r="U697" s="47" t="s">
        <v>43</v>
      </c>
      <c r="V697" s="39"/>
      <c r="W697" s="174">
        <f>V697*K697</f>
        <v>0</v>
      </c>
      <c r="X697" s="174">
        <v>0</v>
      </c>
      <c r="Y697" s="174">
        <f>X697*K697</f>
        <v>0</v>
      </c>
      <c r="Z697" s="174">
        <v>0</v>
      </c>
      <c r="AA697" s="175">
        <f>Z697*K697</f>
        <v>0</v>
      </c>
      <c r="AR697" s="22" t="s">
        <v>184</v>
      </c>
      <c r="AT697" s="22" t="s">
        <v>180</v>
      </c>
      <c r="AU697" s="22" t="s">
        <v>89</v>
      </c>
      <c r="AY697" s="22" t="s">
        <v>179</v>
      </c>
      <c r="BE697" s="117">
        <f>IF(U697="základní",N697,0)</f>
        <v>0</v>
      </c>
      <c r="BF697" s="117">
        <f>IF(U697="snížená",N697,0)</f>
        <v>0</v>
      </c>
      <c r="BG697" s="117">
        <f>IF(U697="zákl. přenesená",N697,0)</f>
        <v>0</v>
      </c>
      <c r="BH697" s="117">
        <f>IF(U697="sníž. přenesená",N697,0)</f>
        <v>0</v>
      </c>
      <c r="BI697" s="117">
        <f>IF(U697="nulová",N697,0)</f>
        <v>0</v>
      </c>
      <c r="BJ697" s="22" t="s">
        <v>35</v>
      </c>
      <c r="BK697" s="117">
        <f>ROUND(L697*K697,2)</f>
        <v>0</v>
      </c>
      <c r="BL697" s="22" t="s">
        <v>184</v>
      </c>
      <c r="BM697" s="22" t="s">
        <v>789</v>
      </c>
    </row>
    <row r="698" spans="2:65" s="11" customFormat="1" ht="16.5" customHeight="1">
      <c r="B698" s="176"/>
      <c r="C698" s="177"/>
      <c r="D698" s="177"/>
      <c r="E698" s="178" t="s">
        <v>5</v>
      </c>
      <c r="F698" s="303" t="s">
        <v>298</v>
      </c>
      <c r="G698" s="304"/>
      <c r="H698" s="304"/>
      <c r="I698" s="304"/>
      <c r="J698" s="177"/>
      <c r="K698" s="178" t="s">
        <v>5</v>
      </c>
      <c r="L698" s="177"/>
      <c r="M698" s="177"/>
      <c r="N698" s="177"/>
      <c r="O698" s="177"/>
      <c r="P698" s="177"/>
      <c r="Q698" s="177"/>
      <c r="R698" s="179"/>
      <c r="T698" s="180"/>
      <c r="U698" s="177"/>
      <c r="V698" s="177"/>
      <c r="W698" s="177"/>
      <c r="X698" s="177"/>
      <c r="Y698" s="177"/>
      <c r="Z698" s="177"/>
      <c r="AA698" s="181"/>
      <c r="AT698" s="182" t="s">
        <v>186</v>
      </c>
      <c r="AU698" s="182" t="s">
        <v>89</v>
      </c>
      <c r="AV698" s="11" t="s">
        <v>35</v>
      </c>
      <c r="AW698" s="11" t="s">
        <v>187</v>
      </c>
      <c r="AX698" s="11" t="s">
        <v>78</v>
      </c>
      <c r="AY698" s="182" t="s">
        <v>179</v>
      </c>
    </row>
    <row r="699" spans="2:65" s="12" customFormat="1" ht="16.5" customHeight="1">
      <c r="B699" s="183"/>
      <c r="C699" s="184"/>
      <c r="D699" s="184"/>
      <c r="E699" s="185" t="s">
        <v>5</v>
      </c>
      <c r="F699" s="277" t="s">
        <v>703</v>
      </c>
      <c r="G699" s="278"/>
      <c r="H699" s="278"/>
      <c r="I699" s="278"/>
      <c r="J699" s="184"/>
      <c r="K699" s="186">
        <v>2</v>
      </c>
      <c r="L699" s="184"/>
      <c r="M699" s="184"/>
      <c r="N699" s="184"/>
      <c r="O699" s="184"/>
      <c r="P699" s="184"/>
      <c r="Q699" s="184"/>
      <c r="R699" s="187"/>
      <c r="T699" s="188"/>
      <c r="U699" s="184"/>
      <c r="V699" s="184"/>
      <c r="W699" s="184"/>
      <c r="X699" s="184"/>
      <c r="Y699" s="184"/>
      <c r="Z699" s="184"/>
      <c r="AA699" s="189"/>
      <c r="AT699" s="190" t="s">
        <v>186</v>
      </c>
      <c r="AU699" s="190" t="s">
        <v>89</v>
      </c>
      <c r="AV699" s="12" t="s">
        <v>89</v>
      </c>
      <c r="AW699" s="12" t="s">
        <v>187</v>
      </c>
      <c r="AX699" s="12" t="s">
        <v>78</v>
      </c>
      <c r="AY699" s="190" t="s">
        <v>179</v>
      </c>
    </row>
    <row r="700" spans="2:65" s="13" customFormat="1" ht="16.5" customHeight="1">
      <c r="B700" s="191"/>
      <c r="C700" s="192"/>
      <c r="D700" s="192"/>
      <c r="E700" s="193" t="s">
        <v>5</v>
      </c>
      <c r="F700" s="261" t="s">
        <v>188</v>
      </c>
      <c r="G700" s="262"/>
      <c r="H700" s="262"/>
      <c r="I700" s="262"/>
      <c r="J700" s="192"/>
      <c r="K700" s="194">
        <v>2</v>
      </c>
      <c r="L700" s="192"/>
      <c r="M700" s="192"/>
      <c r="N700" s="192"/>
      <c r="O700" s="192"/>
      <c r="P700" s="192"/>
      <c r="Q700" s="192"/>
      <c r="R700" s="195"/>
      <c r="T700" s="196"/>
      <c r="U700" s="192"/>
      <c r="V700" s="192"/>
      <c r="W700" s="192"/>
      <c r="X700" s="192"/>
      <c r="Y700" s="192"/>
      <c r="Z700" s="192"/>
      <c r="AA700" s="197"/>
      <c r="AT700" s="198" t="s">
        <v>186</v>
      </c>
      <c r="AU700" s="198" t="s">
        <v>89</v>
      </c>
      <c r="AV700" s="13" t="s">
        <v>184</v>
      </c>
      <c r="AW700" s="13" t="s">
        <v>187</v>
      </c>
      <c r="AX700" s="13" t="s">
        <v>35</v>
      </c>
      <c r="AY700" s="198" t="s">
        <v>179</v>
      </c>
    </row>
    <row r="701" spans="2:65" s="1" customFormat="1" ht="25.5" customHeight="1">
      <c r="B701" s="140"/>
      <c r="C701" s="169" t="s">
        <v>790</v>
      </c>
      <c r="D701" s="169" t="s">
        <v>180</v>
      </c>
      <c r="E701" s="170" t="s">
        <v>791</v>
      </c>
      <c r="F701" s="264" t="s">
        <v>792</v>
      </c>
      <c r="G701" s="264"/>
      <c r="H701" s="264"/>
      <c r="I701" s="264"/>
      <c r="J701" s="171" t="s">
        <v>183</v>
      </c>
      <c r="K701" s="172">
        <v>2</v>
      </c>
      <c r="L701" s="265">
        <v>0</v>
      </c>
      <c r="M701" s="265"/>
      <c r="N701" s="266">
        <f>ROUND(L701*K701,2)</f>
        <v>0</v>
      </c>
      <c r="O701" s="266"/>
      <c r="P701" s="266"/>
      <c r="Q701" s="266"/>
      <c r="R701" s="143"/>
      <c r="T701" s="173" t="s">
        <v>5</v>
      </c>
      <c r="U701" s="47" t="s">
        <v>43</v>
      </c>
      <c r="V701" s="39"/>
      <c r="W701" s="174">
        <f>V701*K701</f>
        <v>0</v>
      </c>
      <c r="X701" s="174">
        <v>0</v>
      </c>
      <c r="Y701" s="174">
        <f>X701*K701</f>
        <v>0</v>
      </c>
      <c r="Z701" s="174">
        <v>0</v>
      </c>
      <c r="AA701" s="175">
        <f>Z701*K701</f>
        <v>0</v>
      </c>
      <c r="AR701" s="22" t="s">
        <v>184</v>
      </c>
      <c r="AT701" s="22" t="s">
        <v>180</v>
      </c>
      <c r="AU701" s="22" t="s">
        <v>89</v>
      </c>
      <c r="AY701" s="22" t="s">
        <v>179</v>
      </c>
      <c r="BE701" s="117">
        <f>IF(U701="základní",N701,0)</f>
        <v>0</v>
      </c>
      <c r="BF701" s="117">
        <f>IF(U701="snížená",N701,0)</f>
        <v>0</v>
      </c>
      <c r="BG701" s="117">
        <f>IF(U701="zákl. přenesená",N701,0)</f>
        <v>0</v>
      </c>
      <c r="BH701" s="117">
        <f>IF(U701="sníž. přenesená",N701,0)</f>
        <v>0</v>
      </c>
      <c r="BI701" s="117">
        <f>IF(U701="nulová",N701,0)</f>
        <v>0</v>
      </c>
      <c r="BJ701" s="22" t="s">
        <v>35</v>
      </c>
      <c r="BK701" s="117">
        <f>ROUND(L701*K701,2)</f>
        <v>0</v>
      </c>
      <c r="BL701" s="22" t="s">
        <v>184</v>
      </c>
      <c r="BM701" s="22" t="s">
        <v>793</v>
      </c>
    </row>
    <row r="702" spans="2:65" s="11" customFormat="1" ht="16.5" customHeight="1">
      <c r="B702" s="176"/>
      <c r="C702" s="177"/>
      <c r="D702" s="177"/>
      <c r="E702" s="178" t="s">
        <v>5</v>
      </c>
      <c r="F702" s="303" t="s">
        <v>298</v>
      </c>
      <c r="G702" s="304"/>
      <c r="H702" s="304"/>
      <c r="I702" s="304"/>
      <c r="J702" s="177"/>
      <c r="K702" s="178" t="s">
        <v>5</v>
      </c>
      <c r="L702" s="177"/>
      <c r="M702" s="177"/>
      <c r="N702" s="177"/>
      <c r="O702" s="177"/>
      <c r="P702" s="177"/>
      <c r="Q702" s="177"/>
      <c r="R702" s="179"/>
      <c r="T702" s="180"/>
      <c r="U702" s="177"/>
      <c r="V702" s="177"/>
      <c r="W702" s="177"/>
      <c r="X702" s="177"/>
      <c r="Y702" s="177"/>
      <c r="Z702" s="177"/>
      <c r="AA702" s="181"/>
      <c r="AT702" s="182" t="s">
        <v>186</v>
      </c>
      <c r="AU702" s="182" t="s">
        <v>89</v>
      </c>
      <c r="AV702" s="11" t="s">
        <v>35</v>
      </c>
      <c r="AW702" s="11" t="s">
        <v>187</v>
      </c>
      <c r="AX702" s="11" t="s">
        <v>78</v>
      </c>
      <c r="AY702" s="182" t="s">
        <v>179</v>
      </c>
    </row>
    <row r="703" spans="2:65" s="12" customFormat="1" ht="16.5" customHeight="1">
      <c r="B703" s="183"/>
      <c r="C703" s="184"/>
      <c r="D703" s="184"/>
      <c r="E703" s="185" t="s">
        <v>5</v>
      </c>
      <c r="F703" s="277" t="s">
        <v>703</v>
      </c>
      <c r="G703" s="278"/>
      <c r="H703" s="278"/>
      <c r="I703" s="278"/>
      <c r="J703" s="184"/>
      <c r="K703" s="186">
        <v>2</v>
      </c>
      <c r="L703" s="184"/>
      <c r="M703" s="184"/>
      <c r="N703" s="184"/>
      <c r="O703" s="184"/>
      <c r="P703" s="184"/>
      <c r="Q703" s="184"/>
      <c r="R703" s="187"/>
      <c r="T703" s="188"/>
      <c r="U703" s="184"/>
      <c r="V703" s="184"/>
      <c r="W703" s="184"/>
      <c r="X703" s="184"/>
      <c r="Y703" s="184"/>
      <c r="Z703" s="184"/>
      <c r="AA703" s="189"/>
      <c r="AT703" s="190" t="s">
        <v>186</v>
      </c>
      <c r="AU703" s="190" t="s">
        <v>89</v>
      </c>
      <c r="AV703" s="12" t="s">
        <v>89</v>
      </c>
      <c r="AW703" s="12" t="s">
        <v>187</v>
      </c>
      <c r="AX703" s="12" t="s">
        <v>78</v>
      </c>
      <c r="AY703" s="190" t="s">
        <v>179</v>
      </c>
    </row>
    <row r="704" spans="2:65" s="13" customFormat="1" ht="16.5" customHeight="1">
      <c r="B704" s="191"/>
      <c r="C704" s="192"/>
      <c r="D704" s="192"/>
      <c r="E704" s="193" t="s">
        <v>5</v>
      </c>
      <c r="F704" s="261" t="s">
        <v>188</v>
      </c>
      <c r="G704" s="262"/>
      <c r="H704" s="262"/>
      <c r="I704" s="262"/>
      <c r="J704" s="192"/>
      <c r="K704" s="194">
        <v>2</v>
      </c>
      <c r="L704" s="192"/>
      <c r="M704" s="192"/>
      <c r="N704" s="192"/>
      <c r="O704" s="192"/>
      <c r="P704" s="192"/>
      <c r="Q704" s="192"/>
      <c r="R704" s="195"/>
      <c r="T704" s="196"/>
      <c r="U704" s="192"/>
      <c r="V704" s="192"/>
      <c r="W704" s="192"/>
      <c r="X704" s="192"/>
      <c r="Y704" s="192"/>
      <c r="Z704" s="192"/>
      <c r="AA704" s="197"/>
      <c r="AT704" s="198" t="s">
        <v>186</v>
      </c>
      <c r="AU704" s="198" t="s">
        <v>89</v>
      </c>
      <c r="AV704" s="13" t="s">
        <v>184</v>
      </c>
      <c r="AW704" s="13" t="s">
        <v>187</v>
      </c>
      <c r="AX704" s="13" t="s">
        <v>35</v>
      </c>
      <c r="AY704" s="198" t="s">
        <v>179</v>
      </c>
    </row>
    <row r="705" spans="2:65" s="1" customFormat="1" ht="16.5" customHeight="1">
      <c r="B705" s="140"/>
      <c r="C705" s="169" t="s">
        <v>511</v>
      </c>
      <c r="D705" s="169" t="s">
        <v>180</v>
      </c>
      <c r="E705" s="170" t="s">
        <v>794</v>
      </c>
      <c r="F705" s="264" t="s">
        <v>795</v>
      </c>
      <c r="G705" s="264"/>
      <c r="H705" s="264"/>
      <c r="I705" s="264"/>
      <c r="J705" s="171" t="s">
        <v>183</v>
      </c>
      <c r="K705" s="172">
        <v>2</v>
      </c>
      <c r="L705" s="265">
        <v>0</v>
      </c>
      <c r="M705" s="265"/>
      <c r="N705" s="266">
        <f>ROUND(L705*K705,2)</f>
        <v>0</v>
      </c>
      <c r="O705" s="266"/>
      <c r="P705" s="266"/>
      <c r="Q705" s="266"/>
      <c r="R705" s="143"/>
      <c r="T705" s="173" t="s">
        <v>5</v>
      </c>
      <c r="U705" s="47" t="s">
        <v>43</v>
      </c>
      <c r="V705" s="39"/>
      <c r="W705" s="174">
        <f>V705*K705</f>
        <v>0</v>
      </c>
      <c r="X705" s="174">
        <v>0</v>
      </c>
      <c r="Y705" s="174">
        <f>X705*K705</f>
        <v>0</v>
      </c>
      <c r="Z705" s="174">
        <v>0</v>
      </c>
      <c r="AA705" s="175">
        <f>Z705*K705</f>
        <v>0</v>
      </c>
      <c r="AR705" s="22" t="s">
        <v>184</v>
      </c>
      <c r="AT705" s="22" t="s">
        <v>180</v>
      </c>
      <c r="AU705" s="22" t="s">
        <v>89</v>
      </c>
      <c r="AY705" s="22" t="s">
        <v>179</v>
      </c>
      <c r="BE705" s="117">
        <f>IF(U705="základní",N705,0)</f>
        <v>0</v>
      </c>
      <c r="BF705" s="117">
        <f>IF(U705="snížená",N705,0)</f>
        <v>0</v>
      </c>
      <c r="BG705" s="117">
        <f>IF(U705="zákl. přenesená",N705,0)</f>
        <v>0</v>
      </c>
      <c r="BH705" s="117">
        <f>IF(U705="sníž. přenesená",N705,0)</f>
        <v>0</v>
      </c>
      <c r="BI705" s="117">
        <f>IF(U705="nulová",N705,0)</f>
        <v>0</v>
      </c>
      <c r="BJ705" s="22" t="s">
        <v>35</v>
      </c>
      <c r="BK705" s="117">
        <f>ROUND(L705*K705,2)</f>
        <v>0</v>
      </c>
      <c r="BL705" s="22" t="s">
        <v>184</v>
      </c>
      <c r="BM705" s="22" t="s">
        <v>796</v>
      </c>
    </row>
    <row r="706" spans="2:65" s="11" customFormat="1" ht="16.5" customHeight="1">
      <c r="B706" s="176"/>
      <c r="C706" s="177"/>
      <c r="D706" s="177"/>
      <c r="E706" s="178" t="s">
        <v>5</v>
      </c>
      <c r="F706" s="303" t="s">
        <v>185</v>
      </c>
      <c r="G706" s="304"/>
      <c r="H706" s="304"/>
      <c r="I706" s="304"/>
      <c r="J706" s="177"/>
      <c r="K706" s="178" t="s">
        <v>5</v>
      </c>
      <c r="L706" s="177"/>
      <c r="M706" s="177"/>
      <c r="N706" s="177"/>
      <c r="O706" s="177"/>
      <c r="P706" s="177"/>
      <c r="Q706" s="177"/>
      <c r="R706" s="179"/>
      <c r="T706" s="180"/>
      <c r="U706" s="177"/>
      <c r="V706" s="177"/>
      <c r="W706" s="177"/>
      <c r="X706" s="177"/>
      <c r="Y706" s="177"/>
      <c r="Z706" s="177"/>
      <c r="AA706" s="181"/>
      <c r="AT706" s="182" t="s">
        <v>186</v>
      </c>
      <c r="AU706" s="182" t="s">
        <v>89</v>
      </c>
      <c r="AV706" s="11" t="s">
        <v>35</v>
      </c>
      <c r="AW706" s="11" t="s">
        <v>187</v>
      </c>
      <c r="AX706" s="11" t="s">
        <v>78</v>
      </c>
      <c r="AY706" s="182" t="s">
        <v>179</v>
      </c>
    </row>
    <row r="707" spans="2:65" s="12" customFormat="1" ht="16.5" customHeight="1">
      <c r="B707" s="183"/>
      <c r="C707" s="184"/>
      <c r="D707" s="184"/>
      <c r="E707" s="185" t="s">
        <v>5</v>
      </c>
      <c r="F707" s="277" t="s">
        <v>797</v>
      </c>
      <c r="G707" s="278"/>
      <c r="H707" s="278"/>
      <c r="I707" s="278"/>
      <c r="J707" s="184"/>
      <c r="K707" s="186">
        <v>1</v>
      </c>
      <c r="L707" s="184"/>
      <c r="M707" s="184"/>
      <c r="N707" s="184"/>
      <c r="O707" s="184"/>
      <c r="P707" s="184"/>
      <c r="Q707" s="184"/>
      <c r="R707" s="187"/>
      <c r="T707" s="188"/>
      <c r="U707" s="184"/>
      <c r="V707" s="184"/>
      <c r="W707" s="184"/>
      <c r="X707" s="184"/>
      <c r="Y707" s="184"/>
      <c r="Z707" s="184"/>
      <c r="AA707" s="189"/>
      <c r="AT707" s="190" t="s">
        <v>186</v>
      </c>
      <c r="AU707" s="190" t="s">
        <v>89</v>
      </c>
      <c r="AV707" s="12" t="s">
        <v>89</v>
      </c>
      <c r="AW707" s="12" t="s">
        <v>187</v>
      </c>
      <c r="AX707" s="12" t="s">
        <v>78</v>
      </c>
      <c r="AY707" s="190" t="s">
        <v>179</v>
      </c>
    </row>
    <row r="708" spans="2:65" s="12" customFormat="1" ht="16.5" customHeight="1">
      <c r="B708" s="183"/>
      <c r="C708" s="184"/>
      <c r="D708" s="184"/>
      <c r="E708" s="185" t="s">
        <v>5</v>
      </c>
      <c r="F708" s="277" t="s">
        <v>798</v>
      </c>
      <c r="G708" s="278"/>
      <c r="H708" s="278"/>
      <c r="I708" s="278"/>
      <c r="J708" s="184"/>
      <c r="K708" s="186">
        <v>1</v>
      </c>
      <c r="L708" s="184"/>
      <c r="M708" s="184"/>
      <c r="N708" s="184"/>
      <c r="O708" s="184"/>
      <c r="P708" s="184"/>
      <c r="Q708" s="184"/>
      <c r="R708" s="187"/>
      <c r="T708" s="188"/>
      <c r="U708" s="184"/>
      <c r="V708" s="184"/>
      <c r="W708" s="184"/>
      <c r="X708" s="184"/>
      <c r="Y708" s="184"/>
      <c r="Z708" s="184"/>
      <c r="AA708" s="189"/>
      <c r="AT708" s="190" t="s">
        <v>186</v>
      </c>
      <c r="AU708" s="190" t="s">
        <v>89</v>
      </c>
      <c r="AV708" s="12" t="s">
        <v>89</v>
      </c>
      <c r="AW708" s="12" t="s">
        <v>187</v>
      </c>
      <c r="AX708" s="12" t="s">
        <v>78</v>
      </c>
      <c r="AY708" s="190" t="s">
        <v>179</v>
      </c>
    </row>
    <row r="709" spans="2:65" s="13" customFormat="1" ht="16.5" customHeight="1">
      <c r="B709" s="191"/>
      <c r="C709" s="192"/>
      <c r="D709" s="192"/>
      <c r="E709" s="193" t="s">
        <v>5</v>
      </c>
      <c r="F709" s="261" t="s">
        <v>188</v>
      </c>
      <c r="G709" s="262"/>
      <c r="H709" s="262"/>
      <c r="I709" s="262"/>
      <c r="J709" s="192"/>
      <c r="K709" s="194">
        <v>2</v>
      </c>
      <c r="L709" s="192"/>
      <c r="M709" s="192"/>
      <c r="N709" s="192"/>
      <c r="O709" s="192"/>
      <c r="P709" s="192"/>
      <c r="Q709" s="192"/>
      <c r="R709" s="195"/>
      <c r="T709" s="196"/>
      <c r="U709" s="192"/>
      <c r="V709" s="192"/>
      <c r="W709" s="192"/>
      <c r="X709" s="192"/>
      <c r="Y709" s="192"/>
      <c r="Z709" s="192"/>
      <c r="AA709" s="197"/>
      <c r="AT709" s="198" t="s">
        <v>186</v>
      </c>
      <c r="AU709" s="198" t="s">
        <v>89</v>
      </c>
      <c r="AV709" s="13" t="s">
        <v>184</v>
      </c>
      <c r="AW709" s="13" t="s">
        <v>187</v>
      </c>
      <c r="AX709" s="13" t="s">
        <v>35</v>
      </c>
      <c r="AY709" s="198" t="s">
        <v>179</v>
      </c>
    </row>
    <row r="710" spans="2:65" s="1" customFormat="1" ht="25.5" customHeight="1">
      <c r="B710" s="140"/>
      <c r="C710" s="169" t="s">
        <v>799</v>
      </c>
      <c r="D710" s="169" t="s">
        <v>180</v>
      </c>
      <c r="E710" s="170" t="s">
        <v>800</v>
      </c>
      <c r="F710" s="264" t="s">
        <v>801</v>
      </c>
      <c r="G710" s="264"/>
      <c r="H710" s="264"/>
      <c r="I710" s="264"/>
      <c r="J710" s="171" t="s">
        <v>183</v>
      </c>
      <c r="K710" s="172">
        <v>1</v>
      </c>
      <c r="L710" s="265">
        <v>0</v>
      </c>
      <c r="M710" s="265"/>
      <c r="N710" s="266">
        <f>ROUND(L710*K710,2)</f>
        <v>0</v>
      </c>
      <c r="O710" s="266"/>
      <c r="P710" s="266"/>
      <c r="Q710" s="266"/>
      <c r="R710" s="143"/>
      <c r="T710" s="173" t="s">
        <v>5</v>
      </c>
      <c r="U710" s="47" t="s">
        <v>43</v>
      </c>
      <c r="V710" s="39"/>
      <c r="W710" s="174">
        <f>V710*K710</f>
        <v>0</v>
      </c>
      <c r="X710" s="174">
        <v>0</v>
      </c>
      <c r="Y710" s="174">
        <f>X710*K710</f>
        <v>0</v>
      </c>
      <c r="Z710" s="174">
        <v>0</v>
      </c>
      <c r="AA710" s="175">
        <f>Z710*K710</f>
        <v>0</v>
      </c>
      <c r="AR710" s="22" t="s">
        <v>184</v>
      </c>
      <c r="AT710" s="22" t="s">
        <v>180</v>
      </c>
      <c r="AU710" s="22" t="s">
        <v>89</v>
      </c>
      <c r="AY710" s="22" t="s">
        <v>179</v>
      </c>
      <c r="BE710" s="117">
        <f>IF(U710="základní",N710,0)</f>
        <v>0</v>
      </c>
      <c r="BF710" s="117">
        <f>IF(U710="snížená",N710,0)</f>
        <v>0</v>
      </c>
      <c r="BG710" s="117">
        <f>IF(U710="zákl. přenesená",N710,0)</f>
        <v>0</v>
      </c>
      <c r="BH710" s="117">
        <f>IF(U710="sníž. přenesená",N710,0)</f>
        <v>0</v>
      </c>
      <c r="BI710" s="117">
        <f>IF(U710="nulová",N710,0)</f>
        <v>0</v>
      </c>
      <c r="BJ710" s="22" t="s">
        <v>35</v>
      </c>
      <c r="BK710" s="117">
        <f>ROUND(L710*K710,2)</f>
        <v>0</v>
      </c>
      <c r="BL710" s="22" t="s">
        <v>184</v>
      </c>
      <c r="BM710" s="22" t="s">
        <v>802</v>
      </c>
    </row>
    <row r="711" spans="2:65" s="11" customFormat="1" ht="16.5" customHeight="1">
      <c r="B711" s="176"/>
      <c r="C711" s="177"/>
      <c r="D711" s="177"/>
      <c r="E711" s="178" t="s">
        <v>5</v>
      </c>
      <c r="F711" s="303" t="s">
        <v>185</v>
      </c>
      <c r="G711" s="304"/>
      <c r="H711" s="304"/>
      <c r="I711" s="304"/>
      <c r="J711" s="177"/>
      <c r="K711" s="178" t="s">
        <v>5</v>
      </c>
      <c r="L711" s="177"/>
      <c r="M711" s="177"/>
      <c r="N711" s="177"/>
      <c r="O711" s="177"/>
      <c r="P711" s="177"/>
      <c r="Q711" s="177"/>
      <c r="R711" s="179"/>
      <c r="T711" s="180"/>
      <c r="U711" s="177"/>
      <c r="V711" s="177"/>
      <c r="W711" s="177"/>
      <c r="X711" s="177"/>
      <c r="Y711" s="177"/>
      <c r="Z711" s="177"/>
      <c r="AA711" s="181"/>
      <c r="AT711" s="182" t="s">
        <v>186</v>
      </c>
      <c r="AU711" s="182" t="s">
        <v>89</v>
      </c>
      <c r="AV711" s="11" t="s">
        <v>35</v>
      </c>
      <c r="AW711" s="11" t="s">
        <v>187</v>
      </c>
      <c r="AX711" s="11" t="s">
        <v>78</v>
      </c>
      <c r="AY711" s="182" t="s">
        <v>179</v>
      </c>
    </row>
    <row r="712" spans="2:65" s="12" customFormat="1" ht="16.5" customHeight="1">
      <c r="B712" s="183"/>
      <c r="C712" s="184"/>
      <c r="D712" s="184"/>
      <c r="E712" s="185" t="s">
        <v>5</v>
      </c>
      <c r="F712" s="277" t="s">
        <v>803</v>
      </c>
      <c r="G712" s="278"/>
      <c r="H712" s="278"/>
      <c r="I712" s="278"/>
      <c r="J712" s="184"/>
      <c r="K712" s="186">
        <v>1</v>
      </c>
      <c r="L712" s="184"/>
      <c r="M712" s="184"/>
      <c r="N712" s="184"/>
      <c r="O712" s="184"/>
      <c r="P712" s="184"/>
      <c r="Q712" s="184"/>
      <c r="R712" s="187"/>
      <c r="T712" s="188"/>
      <c r="U712" s="184"/>
      <c r="V712" s="184"/>
      <c r="W712" s="184"/>
      <c r="X712" s="184"/>
      <c r="Y712" s="184"/>
      <c r="Z712" s="184"/>
      <c r="AA712" s="189"/>
      <c r="AT712" s="190" t="s">
        <v>186</v>
      </c>
      <c r="AU712" s="190" t="s">
        <v>89</v>
      </c>
      <c r="AV712" s="12" t="s">
        <v>89</v>
      </c>
      <c r="AW712" s="12" t="s">
        <v>187</v>
      </c>
      <c r="AX712" s="12" t="s">
        <v>78</v>
      </c>
      <c r="AY712" s="190" t="s">
        <v>179</v>
      </c>
    </row>
    <row r="713" spans="2:65" s="13" customFormat="1" ht="16.5" customHeight="1">
      <c r="B713" s="191"/>
      <c r="C713" s="192"/>
      <c r="D713" s="192"/>
      <c r="E713" s="193" t="s">
        <v>5</v>
      </c>
      <c r="F713" s="261" t="s">
        <v>188</v>
      </c>
      <c r="G713" s="262"/>
      <c r="H713" s="262"/>
      <c r="I713" s="262"/>
      <c r="J713" s="192"/>
      <c r="K713" s="194">
        <v>1</v>
      </c>
      <c r="L713" s="192"/>
      <c r="M713" s="192"/>
      <c r="N713" s="192"/>
      <c r="O713" s="192"/>
      <c r="P713" s="192"/>
      <c r="Q713" s="192"/>
      <c r="R713" s="195"/>
      <c r="T713" s="196"/>
      <c r="U713" s="192"/>
      <c r="V713" s="192"/>
      <c r="W713" s="192"/>
      <c r="X713" s="192"/>
      <c r="Y713" s="192"/>
      <c r="Z713" s="192"/>
      <c r="AA713" s="197"/>
      <c r="AT713" s="198" t="s">
        <v>186</v>
      </c>
      <c r="AU713" s="198" t="s">
        <v>89</v>
      </c>
      <c r="AV713" s="13" t="s">
        <v>184</v>
      </c>
      <c r="AW713" s="13" t="s">
        <v>187</v>
      </c>
      <c r="AX713" s="13" t="s">
        <v>35</v>
      </c>
      <c r="AY713" s="198" t="s">
        <v>179</v>
      </c>
    </row>
    <row r="714" spans="2:65" s="1" customFormat="1" ht="16.5" customHeight="1">
      <c r="B714" s="140"/>
      <c r="C714" s="169" t="s">
        <v>516</v>
      </c>
      <c r="D714" s="169" t="s">
        <v>180</v>
      </c>
      <c r="E714" s="170" t="s">
        <v>804</v>
      </c>
      <c r="F714" s="264" t="s">
        <v>805</v>
      </c>
      <c r="G714" s="264"/>
      <c r="H714" s="264"/>
      <c r="I714" s="264"/>
      <c r="J714" s="171" t="s">
        <v>183</v>
      </c>
      <c r="K714" s="172">
        <v>40</v>
      </c>
      <c r="L714" s="265">
        <v>0</v>
      </c>
      <c r="M714" s="265"/>
      <c r="N714" s="266">
        <f>ROUND(L714*K714,2)</f>
        <v>0</v>
      </c>
      <c r="O714" s="266"/>
      <c r="P714" s="266"/>
      <c r="Q714" s="266"/>
      <c r="R714" s="143"/>
      <c r="T714" s="173" t="s">
        <v>5</v>
      </c>
      <c r="U714" s="47" t="s">
        <v>43</v>
      </c>
      <c r="V714" s="39"/>
      <c r="W714" s="174">
        <f>V714*K714</f>
        <v>0</v>
      </c>
      <c r="X714" s="174">
        <v>0</v>
      </c>
      <c r="Y714" s="174">
        <f>X714*K714</f>
        <v>0</v>
      </c>
      <c r="Z714" s="174">
        <v>0</v>
      </c>
      <c r="AA714" s="175">
        <f>Z714*K714</f>
        <v>0</v>
      </c>
      <c r="AR714" s="22" t="s">
        <v>184</v>
      </c>
      <c r="AT714" s="22" t="s">
        <v>180</v>
      </c>
      <c r="AU714" s="22" t="s">
        <v>89</v>
      </c>
      <c r="AY714" s="22" t="s">
        <v>179</v>
      </c>
      <c r="BE714" s="117">
        <f>IF(U714="základní",N714,0)</f>
        <v>0</v>
      </c>
      <c r="BF714" s="117">
        <f>IF(U714="snížená",N714,0)</f>
        <v>0</v>
      </c>
      <c r="BG714" s="117">
        <f>IF(U714="zákl. přenesená",N714,0)</f>
        <v>0</v>
      </c>
      <c r="BH714" s="117">
        <f>IF(U714="sníž. přenesená",N714,0)</f>
        <v>0</v>
      </c>
      <c r="BI714" s="117">
        <f>IF(U714="nulová",N714,0)</f>
        <v>0</v>
      </c>
      <c r="BJ714" s="22" t="s">
        <v>35</v>
      </c>
      <c r="BK714" s="117">
        <f>ROUND(L714*K714,2)</f>
        <v>0</v>
      </c>
      <c r="BL714" s="22" t="s">
        <v>184</v>
      </c>
      <c r="BM714" s="22" t="s">
        <v>806</v>
      </c>
    </row>
    <row r="715" spans="2:65" s="11" customFormat="1" ht="16.5" customHeight="1">
      <c r="B715" s="176"/>
      <c r="C715" s="177"/>
      <c r="D715" s="177"/>
      <c r="E715" s="178" t="s">
        <v>5</v>
      </c>
      <c r="F715" s="303" t="s">
        <v>185</v>
      </c>
      <c r="G715" s="304"/>
      <c r="H715" s="304"/>
      <c r="I715" s="304"/>
      <c r="J715" s="177"/>
      <c r="K715" s="178" t="s">
        <v>5</v>
      </c>
      <c r="L715" s="177"/>
      <c r="M715" s="177"/>
      <c r="N715" s="177"/>
      <c r="O715" s="177"/>
      <c r="P715" s="177"/>
      <c r="Q715" s="177"/>
      <c r="R715" s="179"/>
      <c r="T715" s="180"/>
      <c r="U715" s="177"/>
      <c r="V715" s="177"/>
      <c r="W715" s="177"/>
      <c r="X715" s="177"/>
      <c r="Y715" s="177"/>
      <c r="Z715" s="177"/>
      <c r="AA715" s="181"/>
      <c r="AT715" s="182" t="s">
        <v>186</v>
      </c>
      <c r="AU715" s="182" t="s">
        <v>89</v>
      </c>
      <c r="AV715" s="11" t="s">
        <v>35</v>
      </c>
      <c r="AW715" s="11" t="s">
        <v>187</v>
      </c>
      <c r="AX715" s="11" t="s">
        <v>78</v>
      </c>
      <c r="AY715" s="182" t="s">
        <v>179</v>
      </c>
    </row>
    <row r="716" spans="2:65" s="12" customFormat="1" ht="16.5" customHeight="1">
      <c r="B716" s="183"/>
      <c r="C716" s="184"/>
      <c r="D716" s="184"/>
      <c r="E716" s="185" t="s">
        <v>5</v>
      </c>
      <c r="F716" s="277" t="s">
        <v>314</v>
      </c>
      <c r="G716" s="278"/>
      <c r="H716" s="278"/>
      <c r="I716" s="278"/>
      <c r="J716" s="184"/>
      <c r="K716" s="186">
        <v>40</v>
      </c>
      <c r="L716" s="184"/>
      <c r="M716" s="184"/>
      <c r="N716" s="184"/>
      <c r="O716" s="184"/>
      <c r="P716" s="184"/>
      <c r="Q716" s="184"/>
      <c r="R716" s="187"/>
      <c r="T716" s="188"/>
      <c r="U716" s="184"/>
      <c r="V716" s="184"/>
      <c r="W716" s="184"/>
      <c r="X716" s="184"/>
      <c r="Y716" s="184"/>
      <c r="Z716" s="184"/>
      <c r="AA716" s="189"/>
      <c r="AT716" s="190" t="s">
        <v>186</v>
      </c>
      <c r="AU716" s="190" t="s">
        <v>89</v>
      </c>
      <c r="AV716" s="12" t="s">
        <v>89</v>
      </c>
      <c r="AW716" s="12" t="s">
        <v>187</v>
      </c>
      <c r="AX716" s="12" t="s">
        <v>78</v>
      </c>
      <c r="AY716" s="190" t="s">
        <v>179</v>
      </c>
    </row>
    <row r="717" spans="2:65" s="13" customFormat="1" ht="16.5" customHeight="1">
      <c r="B717" s="191"/>
      <c r="C717" s="192"/>
      <c r="D717" s="192"/>
      <c r="E717" s="193" t="s">
        <v>5</v>
      </c>
      <c r="F717" s="261" t="s">
        <v>188</v>
      </c>
      <c r="G717" s="262"/>
      <c r="H717" s="262"/>
      <c r="I717" s="262"/>
      <c r="J717" s="192"/>
      <c r="K717" s="194">
        <v>40</v>
      </c>
      <c r="L717" s="192"/>
      <c r="M717" s="192"/>
      <c r="N717" s="192"/>
      <c r="O717" s="192"/>
      <c r="P717" s="192"/>
      <c r="Q717" s="192"/>
      <c r="R717" s="195"/>
      <c r="T717" s="196"/>
      <c r="U717" s="192"/>
      <c r="V717" s="192"/>
      <c r="W717" s="192"/>
      <c r="X717" s="192"/>
      <c r="Y717" s="192"/>
      <c r="Z717" s="192"/>
      <c r="AA717" s="197"/>
      <c r="AT717" s="198" t="s">
        <v>186</v>
      </c>
      <c r="AU717" s="198" t="s">
        <v>89</v>
      </c>
      <c r="AV717" s="13" t="s">
        <v>184</v>
      </c>
      <c r="AW717" s="13" t="s">
        <v>187</v>
      </c>
      <c r="AX717" s="13" t="s">
        <v>35</v>
      </c>
      <c r="AY717" s="198" t="s">
        <v>179</v>
      </c>
    </row>
    <row r="718" spans="2:65" s="10" customFormat="1" ht="29.85" customHeight="1">
      <c r="B718" s="158"/>
      <c r="C718" s="159"/>
      <c r="D718" s="168" t="s">
        <v>146</v>
      </c>
      <c r="E718" s="168"/>
      <c r="F718" s="168"/>
      <c r="G718" s="168"/>
      <c r="H718" s="168"/>
      <c r="I718" s="168"/>
      <c r="J718" s="168"/>
      <c r="K718" s="168"/>
      <c r="L718" s="168"/>
      <c r="M718" s="168"/>
      <c r="N718" s="269">
        <f>BK718</f>
        <v>0</v>
      </c>
      <c r="O718" s="270"/>
      <c r="P718" s="270"/>
      <c r="Q718" s="270"/>
      <c r="R718" s="161"/>
      <c r="T718" s="162"/>
      <c r="U718" s="159"/>
      <c r="V718" s="159"/>
      <c r="W718" s="163">
        <f>SUM(W719:W730)</f>
        <v>0</v>
      </c>
      <c r="X718" s="159"/>
      <c r="Y718" s="163">
        <f>SUM(Y719:Y730)</f>
        <v>0</v>
      </c>
      <c r="Z718" s="159"/>
      <c r="AA718" s="164">
        <f>SUM(AA719:AA730)</f>
        <v>0</v>
      </c>
      <c r="AR718" s="165" t="s">
        <v>35</v>
      </c>
      <c r="AT718" s="166" t="s">
        <v>77</v>
      </c>
      <c r="AU718" s="166" t="s">
        <v>35</v>
      </c>
      <c r="AY718" s="165" t="s">
        <v>179</v>
      </c>
      <c r="BK718" s="167">
        <f>SUM(BK719:BK730)</f>
        <v>0</v>
      </c>
    </row>
    <row r="719" spans="2:65" s="1" customFormat="1" ht="38.25" customHeight="1">
      <c r="B719" s="140"/>
      <c r="C719" s="169" t="s">
        <v>807</v>
      </c>
      <c r="D719" s="169" t="s">
        <v>180</v>
      </c>
      <c r="E719" s="170" t="s">
        <v>808</v>
      </c>
      <c r="F719" s="264" t="s">
        <v>809</v>
      </c>
      <c r="G719" s="264"/>
      <c r="H719" s="264"/>
      <c r="I719" s="264"/>
      <c r="J719" s="171" t="s">
        <v>447</v>
      </c>
      <c r="K719" s="172">
        <v>662.61699999999996</v>
      </c>
      <c r="L719" s="265">
        <v>0</v>
      </c>
      <c r="M719" s="265"/>
      <c r="N719" s="266">
        <f>ROUND(L719*K719,2)</f>
        <v>0</v>
      </c>
      <c r="O719" s="266"/>
      <c r="P719" s="266"/>
      <c r="Q719" s="266"/>
      <c r="R719" s="143"/>
      <c r="T719" s="173" t="s">
        <v>5</v>
      </c>
      <c r="U719" s="47" t="s">
        <v>43</v>
      </c>
      <c r="V719" s="39"/>
      <c r="W719" s="174">
        <f>V719*K719</f>
        <v>0</v>
      </c>
      <c r="X719" s="174">
        <v>0</v>
      </c>
      <c r="Y719" s="174">
        <f>X719*K719</f>
        <v>0</v>
      </c>
      <c r="Z719" s="174">
        <v>0</v>
      </c>
      <c r="AA719" s="175">
        <f>Z719*K719</f>
        <v>0</v>
      </c>
      <c r="AR719" s="22" t="s">
        <v>184</v>
      </c>
      <c r="AT719" s="22" t="s">
        <v>180</v>
      </c>
      <c r="AU719" s="22" t="s">
        <v>89</v>
      </c>
      <c r="AY719" s="22" t="s">
        <v>179</v>
      </c>
      <c r="BE719" s="117">
        <f>IF(U719="základní",N719,0)</f>
        <v>0</v>
      </c>
      <c r="BF719" s="117">
        <f>IF(U719="snížená",N719,0)</f>
        <v>0</v>
      </c>
      <c r="BG719" s="117">
        <f>IF(U719="zákl. přenesená",N719,0)</f>
        <v>0</v>
      </c>
      <c r="BH719" s="117">
        <f>IF(U719="sníž. přenesená",N719,0)</f>
        <v>0</v>
      </c>
      <c r="BI719" s="117">
        <f>IF(U719="nulová",N719,0)</f>
        <v>0</v>
      </c>
      <c r="BJ719" s="22" t="s">
        <v>35</v>
      </c>
      <c r="BK719" s="117">
        <f>ROUND(L719*K719,2)</f>
        <v>0</v>
      </c>
      <c r="BL719" s="22" t="s">
        <v>184</v>
      </c>
      <c r="BM719" s="22" t="s">
        <v>810</v>
      </c>
    </row>
    <row r="720" spans="2:65" s="12" customFormat="1" ht="16.5" customHeight="1">
      <c r="B720" s="183"/>
      <c r="C720" s="184"/>
      <c r="D720" s="184"/>
      <c r="E720" s="185" t="s">
        <v>5</v>
      </c>
      <c r="F720" s="258" t="s">
        <v>811</v>
      </c>
      <c r="G720" s="259"/>
      <c r="H720" s="259"/>
      <c r="I720" s="259"/>
      <c r="J720" s="184"/>
      <c r="K720" s="186">
        <v>662.61699999999996</v>
      </c>
      <c r="L720" s="184"/>
      <c r="M720" s="184"/>
      <c r="N720" s="184"/>
      <c r="O720" s="184"/>
      <c r="P720" s="184"/>
      <c r="Q720" s="184"/>
      <c r="R720" s="187"/>
      <c r="T720" s="188"/>
      <c r="U720" s="184"/>
      <c r="V720" s="184"/>
      <c r="W720" s="184"/>
      <c r="X720" s="184"/>
      <c r="Y720" s="184"/>
      <c r="Z720" s="184"/>
      <c r="AA720" s="189"/>
      <c r="AT720" s="190" t="s">
        <v>186</v>
      </c>
      <c r="AU720" s="190" t="s">
        <v>89</v>
      </c>
      <c r="AV720" s="12" t="s">
        <v>89</v>
      </c>
      <c r="AW720" s="12" t="s">
        <v>187</v>
      </c>
      <c r="AX720" s="12" t="s">
        <v>78</v>
      </c>
      <c r="AY720" s="190" t="s">
        <v>179</v>
      </c>
    </row>
    <row r="721" spans="2:65" s="13" customFormat="1" ht="16.5" customHeight="1">
      <c r="B721" s="191"/>
      <c r="C721" s="192"/>
      <c r="D721" s="192"/>
      <c r="E721" s="193" t="s">
        <v>5</v>
      </c>
      <c r="F721" s="261" t="s">
        <v>188</v>
      </c>
      <c r="G721" s="262"/>
      <c r="H721" s="262"/>
      <c r="I721" s="262"/>
      <c r="J721" s="192"/>
      <c r="K721" s="194">
        <v>662.61699999999996</v>
      </c>
      <c r="L721" s="192"/>
      <c r="M721" s="192"/>
      <c r="N721" s="192"/>
      <c r="O721" s="192"/>
      <c r="P721" s="192"/>
      <c r="Q721" s="192"/>
      <c r="R721" s="195"/>
      <c r="T721" s="196"/>
      <c r="U721" s="192"/>
      <c r="V721" s="192"/>
      <c r="W721" s="192"/>
      <c r="X721" s="192"/>
      <c r="Y721" s="192"/>
      <c r="Z721" s="192"/>
      <c r="AA721" s="197"/>
      <c r="AT721" s="198" t="s">
        <v>186</v>
      </c>
      <c r="AU721" s="198" t="s">
        <v>89</v>
      </c>
      <c r="AV721" s="13" t="s">
        <v>184</v>
      </c>
      <c r="AW721" s="13" t="s">
        <v>187</v>
      </c>
      <c r="AX721" s="13" t="s">
        <v>35</v>
      </c>
      <c r="AY721" s="198" t="s">
        <v>179</v>
      </c>
    </row>
    <row r="722" spans="2:65" s="1" customFormat="1" ht="25.5" customHeight="1">
      <c r="B722" s="140"/>
      <c r="C722" s="169" t="s">
        <v>520</v>
      </c>
      <c r="D722" s="169" t="s">
        <v>180</v>
      </c>
      <c r="E722" s="170" t="s">
        <v>812</v>
      </c>
      <c r="F722" s="264" t="s">
        <v>813</v>
      </c>
      <c r="G722" s="264"/>
      <c r="H722" s="264"/>
      <c r="I722" s="264"/>
      <c r="J722" s="171" t="s">
        <v>447</v>
      </c>
      <c r="K722" s="172">
        <v>9939.2549999999992</v>
      </c>
      <c r="L722" s="265">
        <v>0</v>
      </c>
      <c r="M722" s="265"/>
      <c r="N722" s="266">
        <f>ROUND(L722*K722,2)</f>
        <v>0</v>
      </c>
      <c r="O722" s="266"/>
      <c r="P722" s="266"/>
      <c r="Q722" s="266"/>
      <c r="R722" s="143"/>
      <c r="T722" s="173" t="s">
        <v>5</v>
      </c>
      <c r="U722" s="47" t="s">
        <v>43</v>
      </c>
      <c r="V722" s="39"/>
      <c r="W722" s="174">
        <f>V722*K722</f>
        <v>0</v>
      </c>
      <c r="X722" s="174">
        <v>0</v>
      </c>
      <c r="Y722" s="174">
        <f>X722*K722</f>
        <v>0</v>
      </c>
      <c r="Z722" s="174">
        <v>0</v>
      </c>
      <c r="AA722" s="175">
        <f>Z722*K722</f>
        <v>0</v>
      </c>
      <c r="AR722" s="22" t="s">
        <v>184</v>
      </c>
      <c r="AT722" s="22" t="s">
        <v>180</v>
      </c>
      <c r="AU722" s="22" t="s">
        <v>89</v>
      </c>
      <c r="AY722" s="22" t="s">
        <v>179</v>
      </c>
      <c r="BE722" s="117">
        <f>IF(U722="základní",N722,0)</f>
        <v>0</v>
      </c>
      <c r="BF722" s="117">
        <f>IF(U722="snížená",N722,0)</f>
        <v>0</v>
      </c>
      <c r="BG722" s="117">
        <f>IF(U722="zákl. přenesená",N722,0)</f>
        <v>0</v>
      </c>
      <c r="BH722" s="117">
        <f>IF(U722="sníž. přenesená",N722,0)</f>
        <v>0</v>
      </c>
      <c r="BI722" s="117">
        <f>IF(U722="nulová",N722,0)</f>
        <v>0</v>
      </c>
      <c r="BJ722" s="22" t="s">
        <v>35</v>
      </c>
      <c r="BK722" s="117">
        <f>ROUND(L722*K722,2)</f>
        <v>0</v>
      </c>
      <c r="BL722" s="22" t="s">
        <v>184</v>
      </c>
      <c r="BM722" s="22" t="s">
        <v>814</v>
      </c>
    </row>
    <row r="723" spans="2:65" s="12" customFormat="1" ht="16.5" customHeight="1">
      <c r="B723" s="183"/>
      <c r="C723" s="184"/>
      <c r="D723" s="184"/>
      <c r="E723" s="185" t="s">
        <v>5</v>
      </c>
      <c r="F723" s="258" t="s">
        <v>815</v>
      </c>
      <c r="G723" s="259"/>
      <c r="H723" s="259"/>
      <c r="I723" s="259"/>
      <c r="J723" s="184"/>
      <c r="K723" s="186">
        <v>9939.2549999999992</v>
      </c>
      <c r="L723" s="184"/>
      <c r="M723" s="184"/>
      <c r="N723" s="184"/>
      <c r="O723" s="184"/>
      <c r="P723" s="184"/>
      <c r="Q723" s="184"/>
      <c r="R723" s="187"/>
      <c r="T723" s="188"/>
      <c r="U723" s="184"/>
      <c r="V723" s="184"/>
      <c r="W723" s="184"/>
      <c r="X723" s="184"/>
      <c r="Y723" s="184"/>
      <c r="Z723" s="184"/>
      <c r="AA723" s="189"/>
      <c r="AT723" s="190" t="s">
        <v>186</v>
      </c>
      <c r="AU723" s="190" t="s">
        <v>89</v>
      </c>
      <c r="AV723" s="12" t="s">
        <v>89</v>
      </c>
      <c r="AW723" s="12" t="s">
        <v>187</v>
      </c>
      <c r="AX723" s="12" t="s">
        <v>78</v>
      </c>
      <c r="AY723" s="190" t="s">
        <v>179</v>
      </c>
    </row>
    <row r="724" spans="2:65" s="13" customFormat="1" ht="16.5" customHeight="1">
      <c r="B724" s="191"/>
      <c r="C724" s="192"/>
      <c r="D724" s="192"/>
      <c r="E724" s="193" t="s">
        <v>5</v>
      </c>
      <c r="F724" s="261" t="s">
        <v>188</v>
      </c>
      <c r="G724" s="262"/>
      <c r="H724" s="262"/>
      <c r="I724" s="262"/>
      <c r="J724" s="192"/>
      <c r="K724" s="194">
        <v>9939.2549999999992</v>
      </c>
      <c r="L724" s="192"/>
      <c r="M724" s="192"/>
      <c r="N724" s="192"/>
      <c r="O724" s="192"/>
      <c r="P724" s="192"/>
      <c r="Q724" s="192"/>
      <c r="R724" s="195"/>
      <c r="T724" s="196"/>
      <c r="U724" s="192"/>
      <c r="V724" s="192"/>
      <c r="W724" s="192"/>
      <c r="X724" s="192"/>
      <c r="Y724" s="192"/>
      <c r="Z724" s="192"/>
      <c r="AA724" s="197"/>
      <c r="AT724" s="198" t="s">
        <v>186</v>
      </c>
      <c r="AU724" s="198" t="s">
        <v>89</v>
      </c>
      <c r="AV724" s="13" t="s">
        <v>184</v>
      </c>
      <c r="AW724" s="13" t="s">
        <v>187</v>
      </c>
      <c r="AX724" s="13" t="s">
        <v>35</v>
      </c>
      <c r="AY724" s="198" t="s">
        <v>179</v>
      </c>
    </row>
    <row r="725" spans="2:65" s="1" customFormat="1" ht="38.25" customHeight="1">
      <c r="B725" s="140"/>
      <c r="C725" s="169" t="s">
        <v>504</v>
      </c>
      <c r="D725" s="169" t="s">
        <v>180</v>
      </c>
      <c r="E725" s="170" t="s">
        <v>816</v>
      </c>
      <c r="F725" s="264" t="s">
        <v>817</v>
      </c>
      <c r="G725" s="264"/>
      <c r="H725" s="264"/>
      <c r="I725" s="264"/>
      <c r="J725" s="171" t="s">
        <v>447</v>
      </c>
      <c r="K725" s="172">
        <v>3.2360000000000002</v>
      </c>
      <c r="L725" s="265">
        <v>0</v>
      </c>
      <c r="M725" s="265"/>
      <c r="N725" s="266">
        <f>ROUND(L725*K725,2)</f>
        <v>0</v>
      </c>
      <c r="O725" s="266"/>
      <c r="P725" s="266"/>
      <c r="Q725" s="266"/>
      <c r="R725" s="143"/>
      <c r="T725" s="173" t="s">
        <v>5</v>
      </c>
      <c r="U725" s="47" t="s">
        <v>43</v>
      </c>
      <c r="V725" s="39"/>
      <c r="W725" s="174">
        <f>V725*K725</f>
        <v>0</v>
      </c>
      <c r="X725" s="174">
        <v>0</v>
      </c>
      <c r="Y725" s="174">
        <f>X725*K725</f>
        <v>0</v>
      </c>
      <c r="Z725" s="174">
        <v>0</v>
      </c>
      <c r="AA725" s="175">
        <f>Z725*K725</f>
        <v>0</v>
      </c>
      <c r="AR725" s="22" t="s">
        <v>184</v>
      </c>
      <c r="AT725" s="22" t="s">
        <v>180</v>
      </c>
      <c r="AU725" s="22" t="s">
        <v>89</v>
      </c>
      <c r="AY725" s="22" t="s">
        <v>179</v>
      </c>
      <c r="BE725" s="117">
        <f>IF(U725="základní",N725,0)</f>
        <v>0</v>
      </c>
      <c r="BF725" s="117">
        <f>IF(U725="snížená",N725,0)</f>
        <v>0</v>
      </c>
      <c r="BG725" s="117">
        <f>IF(U725="zákl. přenesená",N725,0)</f>
        <v>0</v>
      </c>
      <c r="BH725" s="117">
        <f>IF(U725="sníž. přenesená",N725,0)</f>
        <v>0</v>
      </c>
      <c r="BI725" s="117">
        <f>IF(U725="nulová",N725,0)</f>
        <v>0</v>
      </c>
      <c r="BJ725" s="22" t="s">
        <v>35</v>
      </c>
      <c r="BK725" s="117">
        <f>ROUND(L725*K725,2)</f>
        <v>0</v>
      </c>
      <c r="BL725" s="22" t="s">
        <v>184</v>
      </c>
      <c r="BM725" s="22" t="s">
        <v>818</v>
      </c>
    </row>
    <row r="726" spans="2:65" s="12" customFormat="1" ht="16.5" customHeight="1">
      <c r="B726" s="183"/>
      <c r="C726" s="184"/>
      <c r="D726" s="184"/>
      <c r="E726" s="185" t="s">
        <v>5</v>
      </c>
      <c r="F726" s="258" t="s">
        <v>819</v>
      </c>
      <c r="G726" s="259"/>
      <c r="H726" s="259"/>
      <c r="I726" s="259"/>
      <c r="J726" s="184"/>
      <c r="K726" s="186">
        <v>3.2360000000000002</v>
      </c>
      <c r="L726" s="184"/>
      <c r="M726" s="184"/>
      <c r="N726" s="184"/>
      <c r="O726" s="184"/>
      <c r="P726" s="184"/>
      <c r="Q726" s="184"/>
      <c r="R726" s="187"/>
      <c r="T726" s="188"/>
      <c r="U726" s="184"/>
      <c r="V726" s="184"/>
      <c r="W726" s="184"/>
      <c r="X726" s="184"/>
      <c r="Y726" s="184"/>
      <c r="Z726" s="184"/>
      <c r="AA726" s="189"/>
      <c r="AT726" s="190" t="s">
        <v>186</v>
      </c>
      <c r="AU726" s="190" t="s">
        <v>89</v>
      </c>
      <c r="AV726" s="12" t="s">
        <v>89</v>
      </c>
      <c r="AW726" s="12" t="s">
        <v>187</v>
      </c>
      <c r="AX726" s="12" t="s">
        <v>78</v>
      </c>
      <c r="AY726" s="190" t="s">
        <v>179</v>
      </c>
    </row>
    <row r="727" spans="2:65" s="13" customFormat="1" ht="16.5" customHeight="1">
      <c r="B727" s="191"/>
      <c r="C727" s="192"/>
      <c r="D727" s="192"/>
      <c r="E727" s="193" t="s">
        <v>5</v>
      </c>
      <c r="F727" s="261" t="s">
        <v>188</v>
      </c>
      <c r="G727" s="262"/>
      <c r="H727" s="262"/>
      <c r="I727" s="262"/>
      <c r="J727" s="192"/>
      <c r="K727" s="194">
        <v>3.2360000000000002</v>
      </c>
      <c r="L727" s="192"/>
      <c r="M727" s="192"/>
      <c r="N727" s="192"/>
      <c r="O727" s="192"/>
      <c r="P727" s="192"/>
      <c r="Q727" s="192"/>
      <c r="R727" s="195"/>
      <c r="T727" s="196"/>
      <c r="U727" s="192"/>
      <c r="V727" s="192"/>
      <c r="W727" s="192"/>
      <c r="X727" s="192"/>
      <c r="Y727" s="192"/>
      <c r="Z727" s="192"/>
      <c r="AA727" s="197"/>
      <c r="AT727" s="198" t="s">
        <v>186</v>
      </c>
      <c r="AU727" s="198" t="s">
        <v>89</v>
      </c>
      <c r="AV727" s="13" t="s">
        <v>184</v>
      </c>
      <c r="AW727" s="13" t="s">
        <v>187</v>
      </c>
      <c r="AX727" s="13" t="s">
        <v>35</v>
      </c>
      <c r="AY727" s="198" t="s">
        <v>179</v>
      </c>
    </row>
    <row r="728" spans="2:65" s="1" customFormat="1" ht="25.5" customHeight="1">
      <c r="B728" s="140"/>
      <c r="C728" s="169" t="s">
        <v>523</v>
      </c>
      <c r="D728" s="169" t="s">
        <v>180</v>
      </c>
      <c r="E728" s="170" t="s">
        <v>820</v>
      </c>
      <c r="F728" s="264" t="s">
        <v>821</v>
      </c>
      <c r="G728" s="264"/>
      <c r="H728" s="264"/>
      <c r="I728" s="264"/>
      <c r="J728" s="171" t="s">
        <v>447</v>
      </c>
      <c r="K728" s="172">
        <v>659.38099999999997</v>
      </c>
      <c r="L728" s="265">
        <v>0</v>
      </c>
      <c r="M728" s="265"/>
      <c r="N728" s="266">
        <f>ROUND(L728*K728,2)</f>
        <v>0</v>
      </c>
      <c r="O728" s="266"/>
      <c r="P728" s="266"/>
      <c r="Q728" s="266"/>
      <c r="R728" s="143"/>
      <c r="T728" s="173" t="s">
        <v>5</v>
      </c>
      <c r="U728" s="47" t="s">
        <v>43</v>
      </c>
      <c r="V728" s="39"/>
      <c r="W728" s="174">
        <f>V728*K728</f>
        <v>0</v>
      </c>
      <c r="X728" s="174">
        <v>0</v>
      </c>
      <c r="Y728" s="174">
        <f>X728*K728</f>
        <v>0</v>
      </c>
      <c r="Z728" s="174">
        <v>0</v>
      </c>
      <c r="AA728" s="175">
        <f>Z728*K728</f>
        <v>0</v>
      </c>
      <c r="AR728" s="22" t="s">
        <v>184</v>
      </c>
      <c r="AT728" s="22" t="s">
        <v>180</v>
      </c>
      <c r="AU728" s="22" t="s">
        <v>89</v>
      </c>
      <c r="AY728" s="22" t="s">
        <v>179</v>
      </c>
      <c r="BE728" s="117">
        <f>IF(U728="základní",N728,0)</f>
        <v>0</v>
      </c>
      <c r="BF728" s="117">
        <f>IF(U728="snížená",N728,0)</f>
        <v>0</v>
      </c>
      <c r="BG728" s="117">
        <f>IF(U728="zákl. přenesená",N728,0)</f>
        <v>0</v>
      </c>
      <c r="BH728" s="117">
        <f>IF(U728="sníž. přenesená",N728,0)</f>
        <v>0</v>
      </c>
      <c r="BI728" s="117">
        <f>IF(U728="nulová",N728,0)</f>
        <v>0</v>
      </c>
      <c r="BJ728" s="22" t="s">
        <v>35</v>
      </c>
      <c r="BK728" s="117">
        <f>ROUND(L728*K728,2)</f>
        <v>0</v>
      </c>
      <c r="BL728" s="22" t="s">
        <v>184</v>
      </c>
      <c r="BM728" s="22" t="s">
        <v>822</v>
      </c>
    </row>
    <row r="729" spans="2:65" s="12" customFormat="1" ht="16.5" customHeight="1">
      <c r="B729" s="183"/>
      <c r="C729" s="184"/>
      <c r="D729" s="184"/>
      <c r="E729" s="185" t="s">
        <v>5</v>
      </c>
      <c r="F729" s="258" t="s">
        <v>823</v>
      </c>
      <c r="G729" s="259"/>
      <c r="H729" s="259"/>
      <c r="I729" s="259"/>
      <c r="J729" s="184"/>
      <c r="K729" s="186">
        <v>659.38099999999997</v>
      </c>
      <c r="L729" s="184"/>
      <c r="M729" s="184"/>
      <c r="N729" s="184"/>
      <c r="O729" s="184"/>
      <c r="P729" s="184"/>
      <c r="Q729" s="184"/>
      <c r="R729" s="187"/>
      <c r="T729" s="188"/>
      <c r="U729" s="184"/>
      <c r="V729" s="184"/>
      <c r="W729" s="184"/>
      <c r="X729" s="184"/>
      <c r="Y729" s="184"/>
      <c r="Z729" s="184"/>
      <c r="AA729" s="189"/>
      <c r="AT729" s="190" t="s">
        <v>186</v>
      </c>
      <c r="AU729" s="190" t="s">
        <v>89</v>
      </c>
      <c r="AV729" s="12" t="s">
        <v>89</v>
      </c>
      <c r="AW729" s="12" t="s">
        <v>187</v>
      </c>
      <c r="AX729" s="12" t="s">
        <v>78</v>
      </c>
      <c r="AY729" s="190" t="s">
        <v>179</v>
      </c>
    </row>
    <row r="730" spans="2:65" s="13" customFormat="1" ht="16.5" customHeight="1">
      <c r="B730" s="191"/>
      <c r="C730" s="192"/>
      <c r="D730" s="192"/>
      <c r="E730" s="193" t="s">
        <v>5</v>
      </c>
      <c r="F730" s="261" t="s">
        <v>188</v>
      </c>
      <c r="G730" s="262"/>
      <c r="H730" s="262"/>
      <c r="I730" s="262"/>
      <c r="J730" s="192"/>
      <c r="K730" s="194">
        <v>659.38099999999997</v>
      </c>
      <c r="L730" s="192"/>
      <c r="M730" s="192"/>
      <c r="N730" s="192"/>
      <c r="O730" s="192"/>
      <c r="P730" s="192"/>
      <c r="Q730" s="192"/>
      <c r="R730" s="195"/>
      <c r="T730" s="196"/>
      <c r="U730" s="192"/>
      <c r="V730" s="192"/>
      <c r="W730" s="192"/>
      <c r="X730" s="192"/>
      <c r="Y730" s="192"/>
      <c r="Z730" s="192"/>
      <c r="AA730" s="197"/>
      <c r="AT730" s="198" t="s">
        <v>186</v>
      </c>
      <c r="AU730" s="198" t="s">
        <v>89</v>
      </c>
      <c r="AV730" s="13" t="s">
        <v>184</v>
      </c>
      <c r="AW730" s="13" t="s">
        <v>187</v>
      </c>
      <c r="AX730" s="13" t="s">
        <v>35</v>
      </c>
      <c r="AY730" s="198" t="s">
        <v>179</v>
      </c>
    </row>
    <row r="731" spans="2:65" s="10" customFormat="1" ht="29.85" customHeight="1">
      <c r="B731" s="158"/>
      <c r="C731" s="159"/>
      <c r="D731" s="168" t="s">
        <v>147</v>
      </c>
      <c r="E731" s="168"/>
      <c r="F731" s="168"/>
      <c r="G731" s="168"/>
      <c r="H731" s="168"/>
      <c r="I731" s="168"/>
      <c r="J731" s="168"/>
      <c r="K731" s="168"/>
      <c r="L731" s="168"/>
      <c r="M731" s="168"/>
      <c r="N731" s="269">
        <f>BK731</f>
        <v>0</v>
      </c>
      <c r="O731" s="270"/>
      <c r="P731" s="270"/>
      <c r="Q731" s="270"/>
      <c r="R731" s="161"/>
      <c r="T731" s="162"/>
      <c r="U731" s="159"/>
      <c r="V731" s="159"/>
      <c r="W731" s="163">
        <f>W732</f>
        <v>0</v>
      </c>
      <c r="X731" s="159"/>
      <c r="Y731" s="163">
        <f>Y732</f>
        <v>0</v>
      </c>
      <c r="Z731" s="159"/>
      <c r="AA731" s="164">
        <f>AA732</f>
        <v>0</v>
      </c>
      <c r="AR731" s="165" t="s">
        <v>184</v>
      </c>
      <c r="AT731" s="166" t="s">
        <v>77</v>
      </c>
      <c r="AU731" s="166" t="s">
        <v>35</v>
      </c>
      <c r="AY731" s="165" t="s">
        <v>179</v>
      </c>
      <c r="BK731" s="167">
        <f>BK732</f>
        <v>0</v>
      </c>
    </row>
    <row r="732" spans="2:65" s="1" customFormat="1" ht="38.25" customHeight="1">
      <c r="B732" s="140"/>
      <c r="C732" s="169" t="s">
        <v>824</v>
      </c>
      <c r="D732" s="169" t="s">
        <v>180</v>
      </c>
      <c r="E732" s="170" t="s">
        <v>825</v>
      </c>
      <c r="F732" s="264" t="s">
        <v>826</v>
      </c>
      <c r="G732" s="264"/>
      <c r="H732" s="264"/>
      <c r="I732" s="264"/>
      <c r="J732" s="171" t="s">
        <v>447</v>
      </c>
      <c r="K732" s="172">
        <v>445.63499999999999</v>
      </c>
      <c r="L732" s="265">
        <v>0</v>
      </c>
      <c r="M732" s="265"/>
      <c r="N732" s="266">
        <f>ROUND(L732*K732,2)</f>
        <v>0</v>
      </c>
      <c r="O732" s="266"/>
      <c r="P732" s="266"/>
      <c r="Q732" s="266"/>
      <c r="R732" s="143"/>
      <c r="T732" s="173" t="s">
        <v>5</v>
      </c>
      <c r="U732" s="47" t="s">
        <v>43</v>
      </c>
      <c r="V732" s="39"/>
      <c r="W732" s="174">
        <f>V732*K732</f>
        <v>0</v>
      </c>
      <c r="X732" s="174">
        <v>0</v>
      </c>
      <c r="Y732" s="174">
        <f>X732*K732</f>
        <v>0</v>
      </c>
      <c r="Z732" s="174">
        <v>0</v>
      </c>
      <c r="AA732" s="175">
        <f>Z732*K732</f>
        <v>0</v>
      </c>
      <c r="AR732" s="22" t="s">
        <v>827</v>
      </c>
      <c r="AT732" s="22" t="s">
        <v>180</v>
      </c>
      <c r="AU732" s="22" t="s">
        <v>89</v>
      </c>
      <c r="AY732" s="22" t="s">
        <v>179</v>
      </c>
      <c r="BE732" s="117">
        <f>IF(U732="základní",N732,0)</f>
        <v>0</v>
      </c>
      <c r="BF732" s="117">
        <f>IF(U732="snížená",N732,0)</f>
        <v>0</v>
      </c>
      <c r="BG732" s="117">
        <f>IF(U732="zákl. přenesená",N732,0)</f>
        <v>0</v>
      </c>
      <c r="BH732" s="117">
        <f>IF(U732="sníž. přenesená",N732,0)</f>
        <v>0</v>
      </c>
      <c r="BI732" s="117">
        <f>IF(U732="nulová",N732,0)</f>
        <v>0</v>
      </c>
      <c r="BJ732" s="22" t="s">
        <v>35</v>
      </c>
      <c r="BK732" s="117">
        <f>ROUND(L732*K732,2)</f>
        <v>0</v>
      </c>
      <c r="BL732" s="22" t="s">
        <v>827</v>
      </c>
      <c r="BM732" s="22" t="s">
        <v>828</v>
      </c>
    </row>
    <row r="733" spans="2:65" s="10" customFormat="1" ht="37.35" customHeight="1">
      <c r="B733" s="158"/>
      <c r="C733" s="159"/>
      <c r="D733" s="160" t="s">
        <v>148</v>
      </c>
      <c r="E733" s="160"/>
      <c r="F733" s="160"/>
      <c r="G733" s="160"/>
      <c r="H733" s="160"/>
      <c r="I733" s="160"/>
      <c r="J733" s="160"/>
      <c r="K733" s="160"/>
      <c r="L733" s="160"/>
      <c r="M733" s="160"/>
      <c r="N733" s="267">
        <f>BK733</f>
        <v>0</v>
      </c>
      <c r="O733" s="268"/>
      <c r="P733" s="268"/>
      <c r="Q733" s="268"/>
      <c r="R733" s="161"/>
      <c r="T733" s="162"/>
      <c r="U733" s="159"/>
      <c r="V733" s="159"/>
      <c r="W733" s="163">
        <f>W734</f>
        <v>0</v>
      </c>
      <c r="X733" s="159"/>
      <c r="Y733" s="163">
        <f>Y734</f>
        <v>0</v>
      </c>
      <c r="Z733" s="159"/>
      <c r="AA733" s="164">
        <f>AA734</f>
        <v>0</v>
      </c>
      <c r="AR733" s="165" t="s">
        <v>89</v>
      </c>
      <c r="AT733" s="166" t="s">
        <v>77</v>
      </c>
      <c r="AU733" s="166" t="s">
        <v>78</v>
      </c>
      <c r="AY733" s="165" t="s">
        <v>179</v>
      </c>
      <c r="BK733" s="167">
        <f>BK734</f>
        <v>0</v>
      </c>
    </row>
    <row r="734" spans="2:65" s="10" customFormat="1" ht="19.899999999999999" customHeight="1">
      <c r="B734" s="158"/>
      <c r="C734" s="159"/>
      <c r="D734" s="168" t="s">
        <v>149</v>
      </c>
      <c r="E734" s="168"/>
      <c r="F734" s="168"/>
      <c r="G734" s="168"/>
      <c r="H734" s="168"/>
      <c r="I734" s="168"/>
      <c r="J734" s="168"/>
      <c r="K734" s="168"/>
      <c r="L734" s="168"/>
      <c r="M734" s="168"/>
      <c r="N734" s="269">
        <f>BK734</f>
        <v>0</v>
      </c>
      <c r="O734" s="270"/>
      <c r="P734" s="270"/>
      <c r="Q734" s="270"/>
      <c r="R734" s="161"/>
      <c r="T734" s="162"/>
      <c r="U734" s="159"/>
      <c r="V734" s="159"/>
      <c r="W734" s="163">
        <f>SUM(W735:W787)</f>
        <v>0</v>
      </c>
      <c r="X734" s="159"/>
      <c r="Y734" s="163">
        <f>SUM(Y735:Y787)</f>
        <v>0</v>
      </c>
      <c r="Z734" s="159"/>
      <c r="AA734" s="164">
        <f>SUM(AA735:AA787)</f>
        <v>0</v>
      </c>
      <c r="AR734" s="165" t="s">
        <v>89</v>
      </c>
      <c r="AT734" s="166" t="s">
        <v>77</v>
      </c>
      <c r="AU734" s="166" t="s">
        <v>35</v>
      </c>
      <c r="AY734" s="165" t="s">
        <v>179</v>
      </c>
      <c r="BK734" s="167">
        <f>SUM(BK735:BK787)</f>
        <v>0</v>
      </c>
    </row>
    <row r="735" spans="2:65" s="1" customFormat="1" ht="38.25" customHeight="1">
      <c r="B735" s="140"/>
      <c r="C735" s="169" t="s">
        <v>528</v>
      </c>
      <c r="D735" s="169" t="s">
        <v>180</v>
      </c>
      <c r="E735" s="170" t="s">
        <v>829</v>
      </c>
      <c r="F735" s="264" t="s">
        <v>830</v>
      </c>
      <c r="G735" s="264"/>
      <c r="H735" s="264"/>
      <c r="I735" s="264"/>
      <c r="J735" s="171" t="s">
        <v>191</v>
      </c>
      <c r="K735" s="172">
        <v>35</v>
      </c>
      <c r="L735" s="265">
        <v>0</v>
      </c>
      <c r="M735" s="265"/>
      <c r="N735" s="266">
        <f>ROUND(L735*K735,2)</f>
        <v>0</v>
      </c>
      <c r="O735" s="266"/>
      <c r="P735" s="266"/>
      <c r="Q735" s="266"/>
      <c r="R735" s="143"/>
      <c r="T735" s="173" t="s">
        <v>5</v>
      </c>
      <c r="U735" s="47" t="s">
        <v>43</v>
      </c>
      <c r="V735" s="39"/>
      <c r="W735" s="174">
        <f>V735*K735</f>
        <v>0</v>
      </c>
      <c r="X735" s="174">
        <v>0</v>
      </c>
      <c r="Y735" s="174">
        <f>X735*K735</f>
        <v>0</v>
      </c>
      <c r="Z735" s="174">
        <v>0</v>
      </c>
      <c r="AA735" s="175">
        <f>Z735*K735</f>
        <v>0</v>
      </c>
      <c r="AR735" s="22" t="s">
        <v>225</v>
      </c>
      <c r="AT735" s="22" t="s">
        <v>180</v>
      </c>
      <c r="AU735" s="22" t="s">
        <v>89</v>
      </c>
      <c r="AY735" s="22" t="s">
        <v>179</v>
      </c>
      <c r="BE735" s="117">
        <f>IF(U735="základní",N735,0)</f>
        <v>0</v>
      </c>
      <c r="BF735" s="117">
        <f>IF(U735="snížená",N735,0)</f>
        <v>0</v>
      </c>
      <c r="BG735" s="117">
        <f>IF(U735="zákl. přenesená",N735,0)</f>
        <v>0</v>
      </c>
      <c r="BH735" s="117">
        <f>IF(U735="sníž. přenesená",N735,0)</f>
        <v>0</v>
      </c>
      <c r="BI735" s="117">
        <f>IF(U735="nulová",N735,0)</f>
        <v>0</v>
      </c>
      <c r="BJ735" s="22" t="s">
        <v>35</v>
      </c>
      <c r="BK735" s="117">
        <f>ROUND(L735*K735,2)</f>
        <v>0</v>
      </c>
      <c r="BL735" s="22" t="s">
        <v>225</v>
      </c>
      <c r="BM735" s="22" t="s">
        <v>831</v>
      </c>
    </row>
    <row r="736" spans="2:65" s="11" customFormat="1" ht="16.5" customHeight="1">
      <c r="B736" s="176"/>
      <c r="C736" s="177"/>
      <c r="D736" s="177"/>
      <c r="E736" s="178" t="s">
        <v>5</v>
      </c>
      <c r="F736" s="303" t="s">
        <v>185</v>
      </c>
      <c r="G736" s="304"/>
      <c r="H736" s="304"/>
      <c r="I736" s="304"/>
      <c r="J736" s="177"/>
      <c r="K736" s="178" t="s">
        <v>5</v>
      </c>
      <c r="L736" s="177"/>
      <c r="M736" s="177"/>
      <c r="N736" s="177"/>
      <c r="O736" s="177"/>
      <c r="P736" s="177"/>
      <c r="Q736" s="177"/>
      <c r="R736" s="179"/>
      <c r="T736" s="180"/>
      <c r="U736" s="177"/>
      <c r="V736" s="177"/>
      <c r="W736" s="177"/>
      <c r="X736" s="177"/>
      <c r="Y736" s="177"/>
      <c r="Z736" s="177"/>
      <c r="AA736" s="181"/>
      <c r="AT736" s="182" t="s">
        <v>186</v>
      </c>
      <c r="AU736" s="182" t="s">
        <v>89</v>
      </c>
      <c r="AV736" s="11" t="s">
        <v>35</v>
      </c>
      <c r="AW736" s="11" t="s">
        <v>187</v>
      </c>
      <c r="AX736" s="11" t="s">
        <v>78</v>
      </c>
      <c r="AY736" s="182" t="s">
        <v>179</v>
      </c>
    </row>
    <row r="737" spans="2:65" s="12" customFormat="1" ht="16.5" customHeight="1">
      <c r="B737" s="183"/>
      <c r="C737" s="184"/>
      <c r="D737" s="184"/>
      <c r="E737" s="185" t="s">
        <v>5</v>
      </c>
      <c r="F737" s="277" t="s">
        <v>832</v>
      </c>
      <c r="G737" s="278"/>
      <c r="H737" s="278"/>
      <c r="I737" s="278"/>
      <c r="J737" s="184"/>
      <c r="K737" s="186">
        <v>35</v>
      </c>
      <c r="L737" s="184"/>
      <c r="M737" s="184"/>
      <c r="N737" s="184"/>
      <c r="O737" s="184"/>
      <c r="P737" s="184"/>
      <c r="Q737" s="184"/>
      <c r="R737" s="187"/>
      <c r="T737" s="188"/>
      <c r="U737" s="184"/>
      <c r="V737" s="184"/>
      <c r="W737" s="184"/>
      <c r="X737" s="184"/>
      <c r="Y737" s="184"/>
      <c r="Z737" s="184"/>
      <c r="AA737" s="189"/>
      <c r="AT737" s="190" t="s">
        <v>186</v>
      </c>
      <c r="AU737" s="190" t="s">
        <v>89</v>
      </c>
      <c r="AV737" s="12" t="s">
        <v>89</v>
      </c>
      <c r="AW737" s="12" t="s">
        <v>187</v>
      </c>
      <c r="AX737" s="12" t="s">
        <v>78</v>
      </c>
      <c r="AY737" s="190" t="s">
        <v>179</v>
      </c>
    </row>
    <row r="738" spans="2:65" s="13" customFormat="1" ht="16.5" customHeight="1">
      <c r="B738" s="191"/>
      <c r="C738" s="192"/>
      <c r="D738" s="192"/>
      <c r="E738" s="193" t="s">
        <v>5</v>
      </c>
      <c r="F738" s="261" t="s">
        <v>188</v>
      </c>
      <c r="G738" s="262"/>
      <c r="H738" s="262"/>
      <c r="I738" s="262"/>
      <c r="J738" s="192"/>
      <c r="K738" s="194">
        <v>35</v>
      </c>
      <c r="L738" s="192"/>
      <c r="M738" s="192"/>
      <c r="N738" s="192"/>
      <c r="O738" s="192"/>
      <c r="P738" s="192"/>
      <c r="Q738" s="192"/>
      <c r="R738" s="195"/>
      <c r="T738" s="196"/>
      <c r="U738" s="192"/>
      <c r="V738" s="192"/>
      <c r="W738" s="192"/>
      <c r="X738" s="192"/>
      <c r="Y738" s="192"/>
      <c r="Z738" s="192"/>
      <c r="AA738" s="197"/>
      <c r="AT738" s="198" t="s">
        <v>186</v>
      </c>
      <c r="AU738" s="198" t="s">
        <v>89</v>
      </c>
      <c r="AV738" s="13" t="s">
        <v>184</v>
      </c>
      <c r="AW738" s="13" t="s">
        <v>187</v>
      </c>
      <c r="AX738" s="13" t="s">
        <v>35</v>
      </c>
      <c r="AY738" s="198" t="s">
        <v>179</v>
      </c>
    </row>
    <row r="739" spans="2:65" s="1" customFormat="1" ht="16.5" customHeight="1">
      <c r="B739" s="140"/>
      <c r="C739" s="199" t="s">
        <v>833</v>
      </c>
      <c r="D739" s="199" t="s">
        <v>458</v>
      </c>
      <c r="E739" s="200" t="s">
        <v>834</v>
      </c>
      <c r="F739" s="260" t="s">
        <v>835</v>
      </c>
      <c r="G739" s="260"/>
      <c r="H739" s="260"/>
      <c r="I739" s="260"/>
      <c r="J739" s="201" t="s">
        <v>447</v>
      </c>
      <c r="K739" s="202">
        <v>1.0999999999999999E-2</v>
      </c>
      <c r="L739" s="263">
        <v>0</v>
      </c>
      <c r="M739" s="263"/>
      <c r="N739" s="309">
        <f>ROUND(L739*K739,2)</f>
        <v>0</v>
      </c>
      <c r="O739" s="266"/>
      <c r="P739" s="266"/>
      <c r="Q739" s="266"/>
      <c r="R739" s="143"/>
      <c r="T739" s="173" t="s">
        <v>5</v>
      </c>
      <c r="U739" s="47" t="s">
        <v>43</v>
      </c>
      <c r="V739" s="39"/>
      <c r="W739" s="174">
        <f>V739*K739</f>
        <v>0</v>
      </c>
      <c r="X739" s="174">
        <v>0</v>
      </c>
      <c r="Y739" s="174">
        <f>X739*K739</f>
        <v>0</v>
      </c>
      <c r="Z739" s="174">
        <v>0</v>
      </c>
      <c r="AA739" s="175">
        <f>Z739*K739</f>
        <v>0</v>
      </c>
      <c r="AR739" s="22" t="s">
        <v>271</v>
      </c>
      <c r="AT739" s="22" t="s">
        <v>458</v>
      </c>
      <c r="AU739" s="22" t="s">
        <v>89</v>
      </c>
      <c r="AY739" s="22" t="s">
        <v>179</v>
      </c>
      <c r="BE739" s="117">
        <f>IF(U739="základní",N739,0)</f>
        <v>0</v>
      </c>
      <c r="BF739" s="117">
        <f>IF(U739="snížená",N739,0)</f>
        <v>0</v>
      </c>
      <c r="BG739" s="117">
        <f>IF(U739="zákl. přenesená",N739,0)</f>
        <v>0</v>
      </c>
      <c r="BH739" s="117">
        <f>IF(U739="sníž. přenesená",N739,0)</f>
        <v>0</v>
      </c>
      <c r="BI739" s="117">
        <f>IF(U739="nulová",N739,0)</f>
        <v>0</v>
      </c>
      <c r="BJ739" s="22" t="s">
        <v>35</v>
      </c>
      <c r="BK739" s="117">
        <f>ROUND(L739*K739,2)</f>
        <v>0</v>
      </c>
      <c r="BL739" s="22" t="s">
        <v>225</v>
      </c>
      <c r="BM739" s="22" t="s">
        <v>836</v>
      </c>
    </row>
    <row r="740" spans="2:65" s="12" customFormat="1" ht="16.5" customHeight="1">
      <c r="B740" s="183"/>
      <c r="C740" s="184"/>
      <c r="D740" s="184"/>
      <c r="E740" s="185" t="s">
        <v>5</v>
      </c>
      <c r="F740" s="258" t="s">
        <v>837</v>
      </c>
      <c r="G740" s="259"/>
      <c r="H740" s="259"/>
      <c r="I740" s="259"/>
      <c r="J740" s="184"/>
      <c r="K740" s="186">
        <v>1.0500000000000001E-2</v>
      </c>
      <c r="L740" s="184"/>
      <c r="M740" s="184"/>
      <c r="N740" s="184"/>
      <c r="O740" s="184"/>
      <c r="P740" s="184"/>
      <c r="Q740" s="184"/>
      <c r="R740" s="187"/>
      <c r="T740" s="188"/>
      <c r="U740" s="184"/>
      <c r="V740" s="184"/>
      <c r="W740" s="184"/>
      <c r="X740" s="184"/>
      <c r="Y740" s="184"/>
      <c r="Z740" s="184"/>
      <c r="AA740" s="189"/>
      <c r="AT740" s="190" t="s">
        <v>186</v>
      </c>
      <c r="AU740" s="190" t="s">
        <v>89</v>
      </c>
      <c r="AV740" s="12" t="s">
        <v>89</v>
      </c>
      <c r="AW740" s="12" t="s">
        <v>187</v>
      </c>
      <c r="AX740" s="12" t="s">
        <v>78</v>
      </c>
      <c r="AY740" s="190" t="s">
        <v>179</v>
      </c>
    </row>
    <row r="741" spans="2:65" s="13" customFormat="1" ht="16.5" customHeight="1">
      <c r="B741" s="191"/>
      <c r="C741" s="192"/>
      <c r="D741" s="192"/>
      <c r="E741" s="193" t="s">
        <v>5</v>
      </c>
      <c r="F741" s="261" t="s">
        <v>188</v>
      </c>
      <c r="G741" s="262"/>
      <c r="H741" s="262"/>
      <c r="I741" s="262"/>
      <c r="J741" s="192"/>
      <c r="K741" s="194">
        <v>1.0500000000000001E-2</v>
      </c>
      <c r="L741" s="192"/>
      <c r="M741" s="192"/>
      <c r="N741" s="192"/>
      <c r="O741" s="192"/>
      <c r="P741" s="192"/>
      <c r="Q741" s="192"/>
      <c r="R741" s="195"/>
      <c r="T741" s="196"/>
      <c r="U741" s="192"/>
      <c r="V741" s="192"/>
      <c r="W741" s="192"/>
      <c r="X741" s="192"/>
      <c r="Y741" s="192"/>
      <c r="Z741" s="192"/>
      <c r="AA741" s="197"/>
      <c r="AT741" s="198" t="s">
        <v>186</v>
      </c>
      <c r="AU741" s="198" t="s">
        <v>89</v>
      </c>
      <c r="AV741" s="13" t="s">
        <v>184</v>
      </c>
      <c r="AW741" s="13" t="s">
        <v>187</v>
      </c>
      <c r="AX741" s="13" t="s">
        <v>35</v>
      </c>
      <c r="AY741" s="198" t="s">
        <v>179</v>
      </c>
    </row>
    <row r="742" spans="2:65" s="1" customFormat="1" ht="25.5" customHeight="1">
      <c r="B742" s="140"/>
      <c r="C742" s="169" t="s">
        <v>534</v>
      </c>
      <c r="D742" s="169" t="s">
        <v>180</v>
      </c>
      <c r="E742" s="170" t="s">
        <v>838</v>
      </c>
      <c r="F742" s="264" t="s">
        <v>839</v>
      </c>
      <c r="G742" s="264"/>
      <c r="H742" s="264"/>
      <c r="I742" s="264"/>
      <c r="J742" s="171" t="s">
        <v>191</v>
      </c>
      <c r="K742" s="172">
        <v>8</v>
      </c>
      <c r="L742" s="265">
        <v>0</v>
      </c>
      <c r="M742" s="265"/>
      <c r="N742" s="266">
        <f>ROUND(L742*K742,2)</f>
        <v>0</v>
      </c>
      <c r="O742" s="266"/>
      <c r="P742" s="266"/>
      <c r="Q742" s="266"/>
      <c r="R742" s="143"/>
      <c r="T742" s="173" t="s">
        <v>5</v>
      </c>
      <c r="U742" s="47" t="s">
        <v>43</v>
      </c>
      <c r="V742" s="39"/>
      <c r="W742" s="174">
        <f>V742*K742</f>
        <v>0</v>
      </c>
      <c r="X742" s="174">
        <v>0</v>
      </c>
      <c r="Y742" s="174">
        <f>X742*K742</f>
        <v>0</v>
      </c>
      <c r="Z742" s="174">
        <v>0</v>
      </c>
      <c r="AA742" s="175">
        <f>Z742*K742</f>
        <v>0</v>
      </c>
      <c r="AR742" s="22" t="s">
        <v>225</v>
      </c>
      <c r="AT742" s="22" t="s">
        <v>180</v>
      </c>
      <c r="AU742" s="22" t="s">
        <v>89</v>
      </c>
      <c r="AY742" s="22" t="s">
        <v>179</v>
      </c>
      <c r="BE742" s="117">
        <f>IF(U742="základní",N742,0)</f>
        <v>0</v>
      </c>
      <c r="BF742" s="117">
        <f>IF(U742="snížená",N742,0)</f>
        <v>0</v>
      </c>
      <c r="BG742" s="117">
        <f>IF(U742="zákl. přenesená",N742,0)</f>
        <v>0</v>
      </c>
      <c r="BH742" s="117">
        <f>IF(U742="sníž. přenesená",N742,0)</f>
        <v>0</v>
      </c>
      <c r="BI742" s="117">
        <f>IF(U742="nulová",N742,0)</f>
        <v>0</v>
      </c>
      <c r="BJ742" s="22" t="s">
        <v>35</v>
      </c>
      <c r="BK742" s="117">
        <f>ROUND(L742*K742,2)</f>
        <v>0</v>
      </c>
      <c r="BL742" s="22" t="s">
        <v>225</v>
      </c>
      <c r="BM742" s="22" t="s">
        <v>840</v>
      </c>
    </row>
    <row r="743" spans="2:65" s="11" customFormat="1" ht="25.5" customHeight="1">
      <c r="B743" s="176"/>
      <c r="C743" s="177"/>
      <c r="D743" s="177"/>
      <c r="E743" s="178" t="s">
        <v>5</v>
      </c>
      <c r="F743" s="303" t="s">
        <v>841</v>
      </c>
      <c r="G743" s="304"/>
      <c r="H743" s="304"/>
      <c r="I743" s="304"/>
      <c r="J743" s="177"/>
      <c r="K743" s="178" t="s">
        <v>5</v>
      </c>
      <c r="L743" s="177"/>
      <c r="M743" s="177"/>
      <c r="N743" s="177"/>
      <c r="O743" s="177"/>
      <c r="P743" s="177"/>
      <c r="Q743" s="177"/>
      <c r="R743" s="179"/>
      <c r="T743" s="180"/>
      <c r="U743" s="177"/>
      <c r="V743" s="177"/>
      <c r="W743" s="177"/>
      <c r="X743" s="177"/>
      <c r="Y743" s="177"/>
      <c r="Z743" s="177"/>
      <c r="AA743" s="181"/>
      <c r="AT743" s="182" t="s">
        <v>186</v>
      </c>
      <c r="AU743" s="182" t="s">
        <v>89</v>
      </c>
      <c r="AV743" s="11" t="s">
        <v>35</v>
      </c>
      <c r="AW743" s="11" t="s">
        <v>187</v>
      </c>
      <c r="AX743" s="11" t="s">
        <v>78</v>
      </c>
      <c r="AY743" s="182" t="s">
        <v>179</v>
      </c>
    </row>
    <row r="744" spans="2:65" s="12" customFormat="1" ht="16.5" customHeight="1">
      <c r="B744" s="183"/>
      <c r="C744" s="184"/>
      <c r="D744" s="184"/>
      <c r="E744" s="185" t="s">
        <v>5</v>
      </c>
      <c r="F744" s="277" t="s">
        <v>842</v>
      </c>
      <c r="G744" s="278"/>
      <c r="H744" s="278"/>
      <c r="I744" s="278"/>
      <c r="J744" s="184"/>
      <c r="K744" s="186">
        <v>8</v>
      </c>
      <c r="L744" s="184"/>
      <c r="M744" s="184"/>
      <c r="N744" s="184"/>
      <c r="O744" s="184"/>
      <c r="P744" s="184"/>
      <c r="Q744" s="184"/>
      <c r="R744" s="187"/>
      <c r="T744" s="188"/>
      <c r="U744" s="184"/>
      <c r="V744" s="184"/>
      <c r="W744" s="184"/>
      <c r="X744" s="184"/>
      <c r="Y744" s="184"/>
      <c r="Z744" s="184"/>
      <c r="AA744" s="189"/>
      <c r="AT744" s="190" t="s">
        <v>186</v>
      </c>
      <c r="AU744" s="190" t="s">
        <v>89</v>
      </c>
      <c r="AV744" s="12" t="s">
        <v>89</v>
      </c>
      <c r="AW744" s="12" t="s">
        <v>187</v>
      </c>
      <c r="AX744" s="12" t="s">
        <v>78</v>
      </c>
      <c r="AY744" s="190" t="s">
        <v>179</v>
      </c>
    </row>
    <row r="745" spans="2:65" s="13" customFormat="1" ht="16.5" customHeight="1">
      <c r="B745" s="191"/>
      <c r="C745" s="192"/>
      <c r="D745" s="192"/>
      <c r="E745" s="193" t="s">
        <v>5</v>
      </c>
      <c r="F745" s="261" t="s">
        <v>188</v>
      </c>
      <c r="G745" s="262"/>
      <c r="H745" s="262"/>
      <c r="I745" s="262"/>
      <c r="J745" s="192"/>
      <c r="K745" s="194">
        <v>8</v>
      </c>
      <c r="L745" s="192"/>
      <c r="M745" s="192"/>
      <c r="N745" s="192"/>
      <c r="O745" s="192"/>
      <c r="P745" s="192"/>
      <c r="Q745" s="192"/>
      <c r="R745" s="195"/>
      <c r="T745" s="196"/>
      <c r="U745" s="192"/>
      <c r="V745" s="192"/>
      <c r="W745" s="192"/>
      <c r="X745" s="192"/>
      <c r="Y745" s="192"/>
      <c r="Z745" s="192"/>
      <c r="AA745" s="197"/>
      <c r="AT745" s="198" t="s">
        <v>186</v>
      </c>
      <c r="AU745" s="198" t="s">
        <v>89</v>
      </c>
      <c r="AV745" s="13" t="s">
        <v>184</v>
      </c>
      <c r="AW745" s="13" t="s">
        <v>187</v>
      </c>
      <c r="AX745" s="13" t="s">
        <v>35</v>
      </c>
      <c r="AY745" s="198" t="s">
        <v>179</v>
      </c>
    </row>
    <row r="746" spans="2:65" s="1" customFormat="1" ht="16.5" customHeight="1">
      <c r="B746" s="140"/>
      <c r="C746" s="199" t="s">
        <v>843</v>
      </c>
      <c r="D746" s="199" t="s">
        <v>458</v>
      </c>
      <c r="E746" s="200" t="s">
        <v>834</v>
      </c>
      <c r="F746" s="260" t="s">
        <v>835</v>
      </c>
      <c r="G746" s="260"/>
      <c r="H746" s="260"/>
      <c r="I746" s="260"/>
      <c r="J746" s="201" t="s">
        <v>447</v>
      </c>
      <c r="K746" s="202">
        <v>3.0000000000000001E-3</v>
      </c>
      <c r="L746" s="263">
        <v>0</v>
      </c>
      <c r="M746" s="263"/>
      <c r="N746" s="309">
        <f>ROUND(L746*K746,2)</f>
        <v>0</v>
      </c>
      <c r="O746" s="266"/>
      <c r="P746" s="266"/>
      <c r="Q746" s="266"/>
      <c r="R746" s="143"/>
      <c r="T746" s="173" t="s">
        <v>5</v>
      </c>
      <c r="U746" s="47" t="s">
        <v>43</v>
      </c>
      <c r="V746" s="39"/>
      <c r="W746" s="174">
        <f>V746*K746</f>
        <v>0</v>
      </c>
      <c r="X746" s="174">
        <v>0</v>
      </c>
      <c r="Y746" s="174">
        <f>X746*K746</f>
        <v>0</v>
      </c>
      <c r="Z746" s="174">
        <v>0</v>
      </c>
      <c r="AA746" s="175">
        <f>Z746*K746</f>
        <v>0</v>
      </c>
      <c r="AR746" s="22" t="s">
        <v>271</v>
      </c>
      <c r="AT746" s="22" t="s">
        <v>458</v>
      </c>
      <c r="AU746" s="22" t="s">
        <v>89</v>
      </c>
      <c r="AY746" s="22" t="s">
        <v>179</v>
      </c>
      <c r="BE746" s="117">
        <f>IF(U746="základní",N746,0)</f>
        <v>0</v>
      </c>
      <c r="BF746" s="117">
        <f>IF(U746="snížená",N746,0)</f>
        <v>0</v>
      </c>
      <c r="BG746" s="117">
        <f>IF(U746="zákl. přenesená",N746,0)</f>
        <v>0</v>
      </c>
      <c r="BH746" s="117">
        <f>IF(U746="sníž. přenesená",N746,0)</f>
        <v>0</v>
      </c>
      <c r="BI746" s="117">
        <f>IF(U746="nulová",N746,0)</f>
        <v>0</v>
      </c>
      <c r="BJ746" s="22" t="s">
        <v>35</v>
      </c>
      <c r="BK746" s="117">
        <f>ROUND(L746*K746,2)</f>
        <v>0</v>
      </c>
      <c r="BL746" s="22" t="s">
        <v>225</v>
      </c>
      <c r="BM746" s="22" t="s">
        <v>844</v>
      </c>
    </row>
    <row r="747" spans="2:65" s="12" customFormat="1" ht="16.5" customHeight="1">
      <c r="B747" s="183"/>
      <c r="C747" s="184"/>
      <c r="D747" s="184"/>
      <c r="E747" s="185" t="s">
        <v>5</v>
      </c>
      <c r="F747" s="258" t="s">
        <v>845</v>
      </c>
      <c r="G747" s="259"/>
      <c r="H747" s="259"/>
      <c r="I747" s="259"/>
      <c r="J747" s="184"/>
      <c r="K747" s="186">
        <v>2.8E-3</v>
      </c>
      <c r="L747" s="184"/>
      <c r="M747" s="184"/>
      <c r="N747" s="184"/>
      <c r="O747" s="184"/>
      <c r="P747" s="184"/>
      <c r="Q747" s="184"/>
      <c r="R747" s="187"/>
      <c r="T747" s="188"/>
      <c r="U747" s="184"/>
      <c r="V747" s="184"/>
      <c r="W747" s="184"/>
      <c r="X747" s="184"/>
      <c r="Y747" s="184"/>
      <c r="Z747" s="184"/>
      <c r="AA747" s="189"/>
      <c r="AT747" s="190" t="s">
        <v>186</v>
      </c>
      <c r="AU747" s="190" t="s">
        <v>89</v>
      </c>
      <c r="AV747" s="12" t="s">
        <v>89</v>
      </c>
      <c r="AW747" s="12" t="s">
        <v>187</v>
      </c>
      <c r="AX747" s="12" t="s">
        <v>78</v>
      </c>
      <c r="AY747" s="190" t="s">
        <v>179</v>
      </c>
    </row>
    <row r="748" spans="2:65" s="13" customFormat="1" ht="16.5" customHeight="1">
      <c r="B748" s="191"/>
      <c r="C748" s="192"/>
      <c r="D748" s="192"/>
      <c r="E748" s="193" t="s">
        <v>5</v>
      </c>
      <c r="F748" s="261" t="s">
        <v>188</v>
      </c>
      <c r="G748" s="262"/>
      <c r="H748" s="262"/>
      <c r="I748" s="262"/>
      <c r="J748" s="192"/>
      <c r="K748" s="194">
        <v>2.8E-3</v>
      </c>
      <c r="L748" s="192"/>
      <c r="M748" s="192"/>
      <c r="N748" s="192"/>
      <c r="O748" s="192"/>
      <c r="P748" s="192"/>
      <c r="Q748" s="192"/>
      <c r="R748" s="195"/>
      <c r="T748" s="196"/>
      <c r="U748" s="192"/>
      <c r="V748" s="192"/>
      <c r="W748" s="192"/>
      <c r="X748" s="192"/>
      <c r="Y748" s="192"/>
      <c r="Z748" s="192"/>
      <c r="AA748" s="197"/>
      <c r="AT748" s="198" t="s">
        <v>186</v>
      </c>
      <c r="AU748" s="198" t="s">
        <v>89</v>
      </c>
      <c r="AV748" s="13" t="s">
        <v>184</v>
      </c>
      <c r="AW748" s="13" t="s">
        <v>187</v>
      </c>
      <c r="AX748" s="13" t="s">
        <v>35</v>
      </c>
      <c r="AY748" s="198" t="s">
        <v>179</v>
      </c>
    </row>
    <row r="749" spans="2:65" s="1" customFormat="1" ht="25.5" customHeight="1">
      <c r="B749" s="140"/>
      <c r="C749" s="169" t="s">
        <v>544</v>
      </c>
      <c r="D749" s="169" t="s">
        <v>180</v>
      </c>
      <c r="E749" s="170" t="s">
        <v>846</v>
      </c>
      <c r="F749" s="264" t="s">
        <v>847</v>
      </c>
      <c r="G749" s="264"/>
      <c r="H749" s="264"/>
      <c r="I749" s="264"/>
      <c r="J749" s="171" t="s">
        <v>191</v>
      </c>
      <c r="K749" s="172">
        <v>779.92</v>
      </c>
      <c r="L749" s="265">
        <v>0</v>
      </c>
      <c r="M749" s="265"/>
      <c r="N749" s="266">
        <f>ROUND(L749*K749,2)</f>
        <v>0</v>
      </c>
      <c r="O749" s="266"/>
      <c r="P749" s="266"/>
      <c r="Q749" s="266"/>
      <c r="R749" s="143"/>
      <c r="T749" s="173" t="s">
        <v>5</v>
      </c>
      <c r="U749" s="47" t="s">
        <v>43</v>
      </c>
      <c r="V749" s="39"/>
      <c r="W749" s="174">
        <f>V749*K749</f>
        <v>0</v>
      </c>
      <c r="X749" s="174">
        <v>0</v>
      </c>
      <c r="Y749" s="174">
        <f>X749*K749</f>
        <v>0</v>
      </c>
      <c r="Z749" s="174">
        <v>0</v>
      </c>
      <c r="AA749" s="175">
        <f>Z749*K749</f>
        <v>0</v>
      </c>
      <c r="AR749" s="22" t="s">
        <v>225</v>
      </c>
      <c r="AT749" s="22" t="s">
        <v>180</v>
      </c>
      <c r="AU749" s="22" t="s">
        <v>89</v>
      </c>
      <c r="AY749" s="22" t="s">
        <v>179</v>
      </c>
      <c r="BE749" s="117">
        <f>IF(U749="základní",N749,0)</f>
        <v>0</v>
      </c>
      <c r="BF749" s="117">
        <f>IF(U749="snížená",N749,0)</f>
        <v>0</v>
      </c>
      <c r="BG749" s="117">
        <f>IF(U749="zákl. přenesená",N749,0)</f>
        <v>0</v>
      </c>
      <c r="BH749" s="117">
        <f>IF(U749="sníž. přenesená",N749,0)</f>
        <v>0</v>
      </c>
      <c r="BI749" s="117">
        <f>IF(U749="nulová",N749,0)</f>
        <v>0</v>
      </c>
      <c r="BJ749" s="22" t="s">
        <v>35</v>
      </c>
      <c r="BK749" s="117">
        <f>ROUND(L749*K749,2)</f>
        <v>0</v>
      </c>
      <c r="BL749" s="22" t="s">
        <v>225</v>
      </c>
      <c r="BM749" s="22" t="s">
        <v>848</v>
      </c>
    </row>
    <row r="750" spans="2:65" s="11" customFormat="1" ht="25.5" customHeight="1">
      <c r="B750" s="176"/>
      <c r="C750" s="177"/>
      <c r="D750" s="177"/>
      <c r="E750" s="178" t="s">
        <v>5</v>
      </c>
      <c r="F750" s="303" t="s">
        <v>654</v>
      </c>
      <c r="G750" s="304"/>
      <c r="H750" s="304"/>
      <c r="I750" s="304"/>
      <c r="J750" s="177"/>
      <c r="K750" s="178" t="s">
        <v>5</v>
      </c>
      <c r="L750" s="177"/>
      <c r="M750" s="177"/>
      <c r="N750" s="177"/>
      <c r="O750" s="177"/>
      <c r="P750" s="177"/>
      <c r="Q750" s="177"/>
      <c r="R750" s="179"/>
      <c r="T750" s="180"/>
      <c r="U750" s="177"/>
      <c r="V750" s="177"/>
      <c r="W750" s="177"/>
      <c r="X750" s="177"/>
      <c r="Y750" s="177"/>
      <c r="Z750" s="177"/>
      <c r="AA750" s="181"/>
      <c r="AT750" s="182" t="s">
        <v>186</v>
      </c>
      <c r="AU750" s="182" t="s">
        <v>89</v>
      </c>
      <c r="AV750" s="11" t="s">
        <v>35</v>
      </c>
      <c r="AW750" s="11" t="s">
        <v>187</v>
      </c>
      <c r="AX750" s="11" t="s">
        <v>78</v>
      </c>
      <c r="AY750" s="182" t="s">
        <v>179</v>
      </c>
    </row>
    <row r="751" spans="2:65" s="12" customFormat="1" ht="16.5" customHeight="1">
      <c r="B751" s="183"/>
      <c r="C751" s="184"/>
      <c r="D751" s="184"/>
      <c r="E751" s="185" t="s">
        <v>5</v>
      </c>
      <c r="F751" s="277" t="s">
        <v>849</v>
      </c>
      <c r="G751" s="278"/>
      <c r="H751" s="278"/>
      <c r="I751" s="278"/>
      <c r="J751" s="184"/>
      <c r="K751" s="186">
        <v>26.78</v>
      </c>
      <c r="L751" s="184"/>
      <c r="M751" s="184"/>
      <c r="N751" s="184"/>
      <c r="O751" s="184"/>
      <c r="P751" s="184"/>
      <c r="Q751" s="184"/>
      <c r="R751" s="187"/>
      <c r="T751" s="188"/>
      <c r="U751" s="184"/>
      <c r="V751" s="184"/>
      <c r="W751" s="184"/>
      <c r="X751" s="184"/>
      <c r="Y751" s="184"/>
      <c r="Z751" s="184"/>
      <c r="AA751" s="189"/>
      <c r="AT751" s="190" t="s">
        <v>186</v>
      </c>
      <c r="AU751" s="190" t="s">
        <v>89</v>
      </c>
      <c r="AV751" s="12" t="s">
        <v>89</v>
      </c>
      <c r="AW751" s="12" t="s">
        <v>187</v>
      </c>
      <c r="AX751" s="12" t="s">
        <v>78</v>
      </c>
      <c r="AY751" s="190" t="s">
        <v>179</v>
      </c>
    </row>
    <row r="752" spans="2:65" s="12" customFormat="1" ht="16.5" customHeight="1">
      <c r="B752" s="183"/>
      <c r="C752" s="184"/>
      <c r="D752" s="184"/>
      <c r="E752" s="185" t="s">
        <v>5</v>
      </c>
      <c r="F752" s="277" t="s">
        <v>850</v>
      </c>
      <c r="G752" s="278"/>
      <c r="H752" s="278"/>
      <c r="I752" s="278"/>
      <c r="J752" s="184"/>
      <c r="K752" s="186">
        <v>2.89</v>
      </c>
      <c r="L752" s="184"/>
      <c r="M752" s="184"/>
      <c r="N752" s="184"/>
      <c r="O752" s="184"/>
      <c r="P752" s="184"/>
      <c r="Q752" s="184"/>
      <c r="R752" s="187"/>
      <c r="T752" s="188"/>
      <c r="U752" s="184"/>
      <c r="V752" s="184"/>
      <c r="W752" s="184"/>
      <c r="X752" s="184"/>
      <c r="Y752" s="184"/>
      <c r="Z752" s="184"/>
      <c r="AA752" s="189"/>
      <c r="AT752" s="190" t="s">
        <v>186</v>
      </c>
      <c r="AU752" s="190" t="s">
        <v>89</v>
      </c>
      <c r="AV752" s="12" t="s">
        <v>89</v>
      </c>
      <c r="AW752" s="12" t="s">
        <v>187</v>
      </c>
      <c r="AX752" s="12" t="s">
        <v>78</v>
      </c>
      <c r="AY752" s="190" t="s">
        <v>179</v>
      </c>
    </row>
    <row r="753" spans="2:51" s="12" customFormat="1" ht="16.5" customHeight="1">
      <c r="B753" s="183"/>
      <c r="C753" s="184"/>
      <c r="D753" s="184"/>
      <c r="E753" s="185" t="s">
        <v>5</v>
      </c>
      <c r="F753" s="277" t="s">
        <v>851</v>
      </c>
      <c r="G753" s="278"/>
      <c r="H753" s="278"/>
      <c r="I753" s="278"/>
      <c r="J753" s="184"/>
      <c r="K753" s="186">
        <v>4.25</v>
      </c>
      <c r="L753" s="184"/>
      <c r="M753" s="184"/>
      <c r="N753" s="184"/>
      <c r="O753" s="184"/>
      <c r="P753" s="184"/>
      <c r="Q753" s="184"/>
      <c r="R753" s="187"/>
      <c r="T753" s="188"/>
      <c r="U753" s="184"/>
      <c r="V753" s="184"/>
      <c r="W753" s="184"/>
      <c r="X753" s="184"/>
      <c r="Y753" s="184"/>
      <c r="Z753" s="184"/>
      <c r="AA753" s="189"/>
      <c r="AT753" s="190" t="s">
        <v>186</v>
      </c>
      <c r="AU753" s="190" t="s">
        <v>89</v>
      </c>
      <c r="AV753" s="12" t="s">
        <v>89</v>
      </c>
      <c r="AW753" s="12" t="s">
        <v>187</v>
      </c>
      <c r="AX753" s="12" t="s">
        <v>78</v>
      </c>
      <c r="AY753" s="190" t="s">
        <v>179</v>
      </c>
    </row>
    <row r="754" spans="2:51" s="12" customFormat="1" ht="16.5" customHeight="1">
      <c r="B754" s="183"/>
      <c r="C754" s="184"/>
      <c r="D754" s="184"/>
      <c r="E754" s="185" t="s">
        <v>5</v>
      </c>
      <c r="F754" s="277" t="s">
        <v>852</v>
      </c>
      <c r="G754" s="278"/>
      <c r="H754" s="278"/>
      <c r="I754" s="278"/>
      <c r="J754" s="184"/>
      <c r="K754" s="186">
        <v>24.75</v>
      </c>
      <c r="L754" s="184"/>
      <c r="M754" s="184"/>
      <c r="N754" s="184"/>
      <c r="O754" s="184"/>
      <c r="P754" s="184"/>
      <c r="Q754" s="184"/>
      <c r="R754" s="187"/>
      <c r="T754" s="188"/>
      <c r="U754" s="184"/>
      <c r="V754" s="184"/>
      <c r="W754" s="184"/>
      <c r="X754" s="184"/>
      <c r="Y754" s="184"/>
      <c r="Z754" s="184"/>
      <c r="AA754" s="189"/>
      <c r="AT754" s="190" t="s">
        <v>186</v>
      </c>
      <c r="AU754" s="190" t="s">
        <v>89</v>
      </c>
      <c r="AV754" s="12" t="s">
        <v>89</v>
      </c>
      <c r="AW754" s="12" t="s">
        <v>187</v>
      </c>
      <c r="AX754" s="12" t="s">
        <v>78</v>
      </c>
      <c r="AY754" s="190" t="s">
        <v>179</v>
      </c>
    </row>
    <row r="755" spans="2:51" s="12" customFormat="1" ht="16.5" customHeight="1">
      <c r="B755" s="183"/>
      <c r="C755" s="184"/>
      <c r="D755" s="184"/>
      <c r="E755" s="185" t="s">
        <v>5</v>
      </c>
      <c r="F755" s="277" t="s">
        <v>832</v>
      </c>
      <c r="G755" s="278"/>
      <c r="H755" s="278"/>
      <c r="I755" s="278"/>
      <c r="J755" s="184"/>
      <c r="K755" s="186">
        <v>35</v>
      </c>
      <c r="L755" s="184"/>
      <c r="M755" s="184"/>
      <c r="N755" s="184"/>
      <c r="O755" s="184"/>
      <c r="P755" s="184"/>
      <c r="Q755" s="184"/>
      <c r="R755" s="187"/>
      <c r="T755" s="188"/>
      <c r="U755" s="184"/>
      <c r="V755" s="184"/>
      <c r="W755" s="184"/>
      <c r="X755" s="184"/>
      <c r="Y755" s="184"/>
      <c r="Z755" s="184"/>
      <c r="AA755" s="189"/>
      <c r="AT755" s="190" t="s">
        <v>186</v>
      </c>
      <c r="AU755" s="190" t="s">
        <v>89</v>
      </c>
      <c r="AV755" s="12" t="s">
        <v>89</v>
      </c>
      <c r="AW755" s="12" t="s">
        <v>187</v>
      </c>
      <c r="AX755" s="12" t="s">
        <v>78</v>
      </c>
      <c r="AY755" s="190" t="s">
        <v>179</v>
      </c>
    </row>
    <row r="756" spans="2:51" s="12" customFormat="1" ht="16.5" customHeight="1">
      <c r="B756" s="183"/>
      <c r="C756" s="184"/>
      <c r="D756" s="184"/>
      <c r="E756" s="185" t="s">
        <v>5</v>
      </c>
      <c r="F756" s="277" t="s">
        <v>853</v>
      </c>
      <c r="G756" s="278"/>
      <c r="H756" s="278"/>
      <c r="I756" s="278"/>
      <c r="J756" s="184"/>
      <c r="K756" s="186">
        <v>102.75</v>
      </c>
      <c r="L756" s="184"/>
      <c r="M756" s="184"/>
      <c r="N756" s="184"/>
      <c r="O756" s="184"/>
      <c r="P756" s="184"/>
      <c r="Q756" s="184"/>
      <c r="R756" s="187"/>
      <c r="T756" s="188"/>
      <c r="U756" s="184"/>
      <c r="V756" s="184"/>
      <c r="W756" s="184"/>
      <c r="X756" s="184"/>
      <c r="Y756" s="184"/>
      <c r="Z756" s="184"/>
      <c r="AA756" s="189"/>
      <c r="AT756" s="190" t="s">
        <v>186</v>
      </c>
      <c r="AU756" s="190" t="s">
        <v>89</v>
      </c>
      <c r="AV756" s="12" t="s">
        <v>89</v>
      </c>
      <c r="AW756" s="12" t="s">
        <v>187</v>
      </c>
      <c r="AX756" s="12" t="s">
        <v>78</v>
      </c>
      <c r="AY756" s="190" t="s">
        <v>179</v>
      </c>
    </row>
    <row r="757" spans="2:51" s="12" customFormat="1" ht="16.5" customHeight="1">
      <c r="B757" s="183"/>
      <c r="C757" s="184"/>
      <c r="D757" s="184"/>
      <c r="E757" s="185" t="s">
        <v>5</v>
      </c>
      <c r="F757" s="277" t="s">
        <v>854</v>
      </c>
      <c r="G757" s="278"/>
      <c r="H757" s="278"/>
      <c r="I757" s="278"/>
      <c r="J757" s="184"/>
      <c r="K757" s="186">
        <v>4</v>
      </c>
      <c r="L757" s="184"/>
      <c r="M757" s="184"/>
      <c r="N757" s="184"/>
      <c r="O757" s="184"/>
      <c r="P757" s="184"/>
      <c r="Q757" s="184"/>
      <c r="R757" s="187"/>
      <c r="T757" s="188"/>
      <c r="U757" s="184"/>
      <c r="V757" s="184"/>
      <c r="W757" s="184"/>
      <c r="X757" s="184"/>
      <c r="Y757" s="184"/>
      <c r="Z757" s="184"/>
      <c r="AA757" s="189"/>
      <c r="AT757" s="190" t="s">
        <v>186</v>
      </c>
      <c r="AU757" s="190" t="s">
        <v>89</v>
      </c>
      <c r="AV757" s="12" t="s">
        <v>89</v>
      </c>
      <c r="AW757" s="12" t="s">
        <v>187</v>
      </c>
      <c r="AX757" s="12" t="s">
        <v>78</v>
      </c>
      <c r="AY757" s="190" t="s">
        <v>179</v>
      </c>
    </row>
    <row r="758" spans="2:51" s="12" customFormat="1" ht="16.5" customHeight="1">
      <c r="B758" s="183"/>
      <c r="C758" s="184"/>
      <c r="D758" s="184"/>
      <c r="E758" s="185" t="s">
        <v>5</v>
      </c>
      <c r="F758" s="277" t="s">
        <v>855</v>
      </c>
      <c r="G758" s="278"/>
      <c r="H758" s="278"/>
      <c r="I758" s="278"/>
      <c r="J758" s="184"/>
      <c r="K758" s="186">
        <v>105</v>
      </c>
      <c r="L758" s="184"/>
      <c r="M758" s="184"/>
      <c r="N758" s="184"/>
      <c r="O758" s="184"/>
      <c r="P758" s="184"/>
      <c r="Q758" s="184"/>
      <c r="R758" s="187"/>
      <c r="T758" s="188"/>
      <c r="U758" s="184"/>
      <c r="V758" s="184"/>
      <c r="W758" s="184"/>
      <c r="X758" s="184"/>
      <c r="Y758" s="184"/>
      <c r="Z758" s="184"/>
      <c r="AA758" s="189"/>
      <c r="AT758" s="190" t="s">
        <v>186</v>
      </c>
      <c r="AU758" s="190" t="s">
        <v>89</v>
      </c>
      <c r="AV758" s="12" t="s">
        <v>89</v>
      </c>
      <c r="AW758" s="12" t="s">
        <v>187</v>
      </c>
      <c r="AX758" s="12" t="s">
        <v>78</v>
      </c>
      <c r="AY758" s="190" t="s">
        <v>179</v>
      </c>
    </row>
    <row r="759" spans="2:51" s="12" customFormat="1" ht="16.5" customHeight="1">
      <c r="B759" s="183"/>
      <c r="C759" s="184"/>
      <c r="D759" s="184"/>
      <c r="E759" s="185" t="s">
        <v>5</v>
      </c>
      <c r="F759" s="277" t="s">
        <v>856</v>
      </c>
      <c r="G759" s="278"/>
      <c r="H759" s="278"/>
      <c r="I759" s="278"/>
      <c r="J759" s="184"/>
      <c r="K759" s="186">
        <v>8</v>
      </c>
      <c r="L759" s="184"/>
      <c r="M759" s="184"/>
      <c r="N759" s="184"/>
      <c r="O759" s="184"/>
      <c r="P759" s="184"/>
      <c r="Q759" s="184"/>
      <c r="R759" s="187"/>
      <c r="T759" s="188"/>
      <c r="U759" s="184"/>
      <c r="V759" s="184"/>
      <c r="W759" s="184"/>
      <c r="X759" s="184"/>
      <c r="Y759" s="184"/>
      <c r="Z759" s="184"/>
      <c r="AA759" s="189"/>
      <c r="AT759" s="190" t="s">
        <v>186</v>
      </c>
      <c r="AU759" s="190" t="s">
        <v>89</v>
      </c>
      <c r="AV759" s="12" t="s">
        <v>89</v>
      </c>
      <c r="AW759" s="12" t="s">
        <v>187</v>
      </c>
      <c r="AX759" s="12" t="s">
        <v>78</v>
      </c>
      <c r="AY759" s="190" t="s">
        <v>179</v>
      </c>
    </row>
    <row r="760" spans="2:51" s="12" customFormat="1" ht="16.5" customHeight="1">
      <c r="B760" s="183"/>
      <c r="C760" s="184"/>
      <c r="D760" s="184"/>
      <c r="E760" s="185" t="s">
        <v>5</v>
      </c>
      <c r="F760" s="277" t="s">
        <v>857</v>
      </c>
      <c r="G760" s="278"/>
      <c r="H760" s="278"/>
      <c r="I760" s="278"/>
      <c r="J760" s="184"/>
      <c r="K760" s="186">
        <v>64.5</v>
      </c>
      <c r="L760" s="184"/>
      <c r="M760" s="184"/>
      <c r="N760" s="184"/>
      <c r="O760" s="184"/>
      <c r="P760" s="184"/>
      <c r="Q760" s="184"/>
      <c r="R760" s="187"/>
      <c r="T760" s="188"/>
      <c r="U760" s="184"/>
      <c r="V760" s="184"/>
      <c r="W760" s="184"/>
      <c r="X760" s="184"/>
      <c r="Y760" s="184"/>
      <c r="Z760" s="184"/>
      <c r="AA760" s="189"/>
      <c r="AT760" s="190" t="s">
        <v>186</v>
      </c>
      <c r="AU760" s="190" t="s">
        <v>89</v>
      </c>
      <c r="AV760" s="12" t="s">
        <v>89</v>
      </c>
      <c r="AW760" s="12" t="s">
        <v>187</v>
      </c>
      <c r="AX760" s="12" t="s">
        <v>78</v>
      </c>
      <c r="AY760" s="190" t="s">
        <v>179</v>
      </c>
    </row>
    <row r="761" spans="2:51" s="12" customFormat="1" ht="16.5" customHeight="1">
      <c r="B761" s="183"/>
      <c r="C761" s="184"/>
      <c r="D761" s="184"/>
      <c r="E761" s="185" t="s">
        <v>5</v>
      </c>
      <c r="F761" s="277" t="s">
        <v>858</v>
      </c>
      <c r="G761" s="278"/>
      <c r="H761" s="278"/>
      <c r="I761" s="278"/>
      <c r="J761" s="184"/>
      <c r="K761" s="186">
        <v>136.5</v>
      </c>
      <c r="L761" s="184"/>
      <c r="M761" s="184"/>
      <c r="N761" s="184"/>
      <c r="O761" s="184"/>
      <c r="P761" s="184"/>
      <c r="Q761" s="184"/>
      <c r="R761" s="187"/>
      <c r="T761" s="188"/>
      <c r="U761" s="184"/>
      <c r="V761" s="184"/>
      <c r="W761" s="184"/>
      <c r="X761" s="184"/>
      <c r="Y761" s="184"/>
      <c r="Z761" s="184"/>
      <c r="AA761" s="189"/>
      <c r="AT761" s="190" t="s">
        <v>186</v>
      </c>
      <c r="AU761" s="190" t="s">
        <v>89</v>
      </c>
      <c r="AV761" s="12" t="s">
        <v>89</v>
      </c>
      <c r="AW761" s="12" t="s">
        <v>187</v>
      </c>
      <c r="AX761" s="12" t="s">
        <v>78</v>
      </c>
      <c r="AY761" s="190" t="s">
        <v>179</v>
      </c>
    </row>
    <row r="762" spans="2:51" s="12" customFormat="1" ht="16.5" customHeight="1">
      <c r="B762" s="183"/>
      <c r="C762" s="184"/>
      <c r="D762" s="184"/>
      <c r="E762" s="185" t="s">
        <v>5</v>
      </c>
      <c r="F762" s="277" t="s">
        <v>859</v>
      </c>
      <c r="G762" s="278"/>
      <c r="H762" s="278"/>
      <c r="I762" s="278"/>
      <c r="J762" s="184"/>
      <c r="K762" s="186">
        <v>5.5</v>
      </c>
      <c r="L762" s="184"/>
      <c r="M762" s="184"/>
      <c r="N762" s="184"/>
      <c r="O762" s="184"/>
      <c r="P762" s="184"/>
      <c r="Q762" s="184"/>
      <c r="R762" s="187"/>
      <c r="T762" s="188"/>
      <c r="U762" s="184"/>
      <c r="V762" s="184"/>
      <c r="W762" s="184"/>
      <c r="X762" s="184"/>
      <c r="Y762" s="184"/>
      <c r="Z762" s="184"/>
      <c r="AA762" s="189"/>
      <c r="AT762" s="190" t="s">
        <v>186</v>
      </c>
      <c r="AU762" s="190" t="s">
        <v>89</v>
      </c>
      <c r="AV762" s="12" t="s">
        <v>89</v>
      </c>
      <c r="AW762" s="12" t="s">
        <v>187</v>
      </c>
      <c r="AX762" s="12" t="s">
        <v>78</v>
      </c>
      <c r="AY762" s="190" t="s">
        <v>179</v>
      </c>
    </row>
    <row r="763" spans="2:51" s="12" customFormat="1" ht="16.5" customHeight="1">
      <c r="B763" s="183"/>
      <c r="C763" s="184"/>
      <c r="D763" s="184"/>
      <c r="E763" s="185" t="s">
        <v>5</v>
      </c>
      <c r="F763" s="277" t="s">
        <v>860</v>
      </c>
      <c r="G763" s="278"/>
      <c r="H763" s="278"/>
      <c r="I763" s="278"/>
      <c r="J763" s="184"/>
      <c r="K763" s="186">
        <v>12.5</v>
      </c>
      <c r="L763" s="184"/>
      <c r="M763" s="184"/>
      <c r="N763" s="184"/>
      <c r="O763" s="184"/>
      <c r="P763" s="184"/>
      <c r="Q763" s="184"/>
      <c r="R763" s="187"/>
      <c r="T763" s="188"/>
      <c r="U763" s="184"/>
      <c r="V763" s="184"/>
      <c r="W763" s="184"/>
      <c r="X763" s="184"/>
      <c r="Y763" s="184"/>
      <c r="Z763" s="184"/>
      <c r="AA763" s="189"/>
      <c r="AT763" s="190" t="s">
        <v>186</v>
      </c>
      <c r="AU763" s="190" t="s">
        <v>89</v>
      </c>
      <c r="AV763" s="12" t="s">
        <v>89</v>
      </c>
      <c r="AW763" s="12" t="s">
        <v>187</v>
      </c>
      <c r="AX763" s="12" t="s">
        <v>78</v>
      </c>
      <c r="AY763" s="190" t="s">
        <v>179</v>
      </c>
    </row>
    <row r="764" spans="2:51" s="12" customFormat="1" ht="16.5" customHeight="1">
      <c r="B764" s="183"/>
      <c r="C764" s="184"/>
      <c r="D764" s="184"/>
      <c r="E764" s="185" t="s">
        <v>5</v>
      </c>
      <c r="F764" s="277" t="s">
        <v>861</v>
      </c>
      <c r="G764" s="278"/>
      <c r="H764" s="278"/>
      <c r="I764" s="278"/>
      <c r="J764" s="184"/>
      <c r="K764" s="186">
        <v>73</v>
      </c>
      <c r="L764" s="184"/>
      <c r="M764" s="184"/>
      <c r="N764" s="184"/>
      <c r="O764" s="184"/>
      <c r="P764" s="184"/>
      <c r="Q764" s="184"/>
      <c r="R764" s="187"/>
      <c r="T764" s="188"/>
      <c r="U764" s="184"/>
      <c r="V764" s="184"/>
      <c r="W764" s="184"/>
      <c r="X764" s="184"/>
      <c r="Y764" s="184"/>
      <c r="Z764" s="184"/>
      <c r="AA764" s="189"/>
      <c r="AT764" s="190" t="s">
        <v>186</v>
      </c>
      <c r="AU764" s="190" t="s">
        <v>89</v>
      </c>
      <c r="AV764" s="12" t="s">
        <v>89</v>
      </c>
      <c r="AW764" s="12" t="s">
        <v>187</v>
      </c>
      <c r="AX764" s="12" t="s">
        <v>78</v>
      </c>
      <c r="AY764" s="190" t="s">
        <v>179</v>
      </c>
    </row>
    <row r="765" spans="2:51" s="12" customFormat="1" ht="16.5" customHeight="1">
      <c r="B765" s="183"/>
      <c r="C765" s="184"/>
      <c r="D765" s="184"/>
      <c r="E765" s="185" t="s">
        <v>5</v>
      </c>
      <c r="F765" s="277" t="s">
        <v>862</v>
      </c>
      <c r="G765" s="278"/>
      <c r="H765" s="278"/>
      <c r="I765" s="278"/>
      <c r="J765" s="184"/>
      <c r="K765" s="186">
        <v>36</v>
      </c>
      <c r="L765" s="184"/>
      <c r="M765" s="184"/>
      <c r="N765" s="184"/>
      <c r="O765" s="184"/>
      <c r="P765" s="184"/>
      <c r="Q765" s="184"/>
      <c r="R765" s="187"/>
      <c r="T765" s="188"/>
      <c r="U765" s="184"/>
      <c r="V765" s="184"/>
      <c r="W765" s="184"/>
      <c r="X765" s="184"/>
      <c r="Y765" s="184"/>
      <c r="Z765" s="184"/>
      <c r="AA765" s="189"/>
      <c r="AT765" s="190" t="s">
        <v>186</v>
      </c>
      <c r="AU765" s="190" t="s">
        <v>89</v>
      </c>
      <c r="AV765" s="12" t="s">
        <v>89</v>
      </c>
      <c r="AW765" s="12" t="s">
        <v>187</v>
      </c>
      <c r="AX765" s="12" t="s">
        <v>78</v>
      </c>
      <c r="AY765" s="190" t="s">
        <v>179</v>
      </c>
    </row>
    <row r="766" spans="2:51" s="12" customFormat="1" ht="16.5" customHeight="1">
      <c r="B766" s="183"/>
      <c r="C766" s="184"/>
      <c r="D766" s="184"/>
      <c r="E766" s="185" t="s">
        <v>5</v>
      </c>
      <c r="F766" s="277" t="s">
        <v>863</v>
      </c>
      <c r="G766" s="278"/>
      <c r="H766" s="278"/>
      <c r="I766" s="278"/>
      <c r="J766" s="184"/>
      <c r="K766" s="186">
        <v>7</v>
      </c>
      <c r="L766" s="184"/>
      <c r="M766" s="184"/>
      <c r="N766" s="184"/>
      <c r="O766" s="184"/>
      <c r="P766" s="184"/>
      <c r="Q766" s="184"/>
      <c r="R766" s="187"/>
      <c r="T766" s="188"/>
      <c r="U766" s="184"/>
      <c r="V766" s="184"/>
      <c r="W766" s="184"/>
      <c r="X766" s="184"/>
      <c r="Y766" s="184"/>
      <c r="Z766" s="184"/>
      <c r="AA766" s="189"/>
      <c r="AT766" s="190" t="s">
        <v>186</v>
      </c>
      <c r="AU766" s="190" t="s">
        <v>89</v>
      </c>
      <c r="AV766" s="12" t="s">
        <v>89</v>
      </c>
      <c r="AW766" s="12" t="s">
        <v>187</v>
      </c>
      <c r="AX766" s="12" t="s">
        <v>78</v>
      </c>
      <c r="AY766" s="190" t="s">
        <v>179</v>
      </c>
    </row>
    <row r="767" spans="2:51" s="12" customFormat="1" ht="16.5" customHeight="1">
      <c r="B767" s="183"/>
      <c r="C767" s="184"/>
      <c r="D767" s="184"/>
      <c r="E767" s="185" t="s">
        <v>5</v>
      </c>
      <c r="F767" s="277" t="s">
        <v>864</v>
      </c>
      <c r="G767" s="278"/>
      <c r="H767" s="278"/>
      <c r="I767" s="278"/>
      <c r="J767" s="184"/>
      <c r="K767" s="186">
        <v>69.5</v>
      </c>
      <c r="L767" s="184"/>
      <c r="M767" s="184"/>
      <c r="N767" s="184"/>
      <c r="O767" s="184"/>
      <c r="P767" s="184"/>
      <c r="Q767" s="184"/>
      <c r="R767" s="187"/>
      <c r="T767" s="188"/>
      <c r="U767" s="184"/>
      <c r="V767" s="184"/>
      <c r="W767" s="184"/>
      <c r="X767" s="184"/>
      <c r="Y767" s="184"/>
      <c r="Z767" s="184"/>
      <c r="AA767" s="189"/>
      <c r="AT767" s="190" t="s">
        <v>186</v>
      </c>
      <c r="AU767" s="190" t="s">
        <v>89</v>
      </c>
      <c r="AV767" s="12" t="s">
        <v>89</v>
      </c>
      <c r="AW767" s="12" t="s">
        <v>187</v>
      </c>
      <c r="AX767" s="12" t="s">
        <v>78</v>
      </c>
      <c r="AY767" s="190" t="s">
        <v>179</v>
      </c>
    </row>
    <row r="768" spans="2:51" s="12" customFormat="1" ht="16.5" customHeight="1">
      <c r="B768" s="183"/>
      <c r="C768" s="184"/>
      <c r="D768" s="184"/>
      <c r="E768" s="185" t="s">
        <v>5</v>
      </c>
      <c r="F768" s="277" t="s">
        <v>865</v>
      </c>
      <c r="G768" s="278"/>
      <c r="H768" s="278"/>
      <c r="I768" s="278"/>
      <c r="J768" s="184"/>
      <c r="K768" s="186">
        <v>62</v>
      </c>
      <c r="L768" s="184"/>
      <c r="M768" s="184"/>
      <c r="N768" s="184"/>
      <c r="O768" s="184"/>
      <c r="P768" s="184"/>
      <c r="Q768" s="184"/>
      <c r="R768" s="187"/>
      <c r="T768" s="188"/>
      <c r="U768" s="184"/>
      <c r="V768" s="184"/>
      <c r="W768" s="184"/>
      <c r="X768" s="184"/>
      <c r="Y768" s="184"/>
      <c r="Z768" s="184"/>
      <c r="AA768" s="189"/>
      <c r="AT768" s="190" t="s">
        <v>186</v>
      </c>
      <c r="AU768" s="190" t="s">
        <v>89</v>
      </c>
      <c r="AV768" s="12" t="s">
        <v>89</v>
      </c>
      <c r="AW768" s="12" t="s">
        <v>187</v>
      </c>
      <c r="AX768" s="12" t="s">
        <v>78</v>
      </c>
      <c r="AY768" s="190" t="s">
        <v>179</v>
      </c>
    </row>
    <row r="769" spans="2:65" s="13" customFormat="1" ht="16.5" customHeight="1">
      <c r="B769" s="191"/>
      <c r="C769" s="192"/>
      <c r="D769" s="192"/>
      <c r="E769" s="193" t="s">
        <v>5</v>
      </c>
      <c r="F769" s="261" t="s">
        <v>188</v>
      </c>
      <c r="G769" s="262"/>
      <c r="H769" s="262"/>
      <c r="I769" s="262"/>
      <c r="J769" s="192"/>
      <c r="K769" s="194">
        <v>779.92</v>
      </c>
      <c r="L769" s="192"/>
      <c r="M769" s="192"/>
      <c r="N769" s="192"/>
      <c r="O769" s="192"/>
      <c r="P769" s="192"/>
      <c r="Q769" s="192"/>
      <c r="R769" s="195"/>
      <c r="T769" s="196"/>
      <c r="U769" s="192"/>
      <c r="V769" s="192"/>
      <c r="W769" s="192"/>
      <c r="X769" s="192"/>
      <c r="Y769" s="192"/>
      <c r="Z769" s="192"/>
      <c r="AA769" s="197"/>
      <c r="AT769" s="198" t="s">
        <v>186</v>
      </c>
      <c r="AU769" s="198" t="s">
        <v>89</v>
      </c>
      <c r="AV769" s="13" t="s">
        <v>184</v>
      </c>
      <c r="AW769" s="13" t="s">
        <v>187</v>
      </c>
      <c r="AX769" s="13" t="s">
        <v>35</v>
      </c>
      <c r="AY769" s="198" t="s">
        <v>179</v>
      </c>
    </row>
    <row r="770" spans="2:65" s="1" customFormat="1" ht="25.5" customHeight="1">
      <c r="B770" s="140"/>
      <c r="C770" s="169" t="s">
        <v>866</v>
      </c>
      <c r="D770" s="169" t="s">
        <v>180</v>
      </c>
      <c r="E770" s="170" t="s">
        <v>867</v>
      </c>
      <c r="F770" s="264" t="s">
        <v>868</v>
      </c>
      <c r="G770" s="264"/>
      <c r="H770" s="264"/>
      <c r="I770" s="264"/>
      <c r="J770" s="171" t="s">
        <v>191</v>
      </c>
      <c r="K770" s="172">
        <v>25.748000000000001</v>
      </c>
      <c r="L770" s="265">
        <v>0</v>
      </c>
      <c r="M770" s="265"/>
      <c r="N770" s="266">
        <f>ROUND(L770*K770,2)</f>
        <v>0</v>
      </c>
      <c r="O770" s="266"/>
      <c r="P770" s="266"/>
      <c r="Q770" s="266"/>
      <c r="R770" s="143"/>
      <c r="T770" s="173" t="s">
        <v>5</v>
      </c>
      <c r="U770" s="47" t="s">
        <v>43</v>
      </c>
      <c r="V770" s="39"/>
      <c r="W770" s="174">
        <f>V770*K770</f>
        <v>0</v>
      </c>
      <c r="X770" s="174">
        <v>0</v>
      </c>
      <c r="Y770" s="174">
        <f>X770*K770</f>
        <v>0</v>
      </c>
      <c r="Z770" s="174">
        <v>0</v>
      </c>
      <c r="AA770" s="175">
        <f>Z770*K770</f>
        <v>0</v>
      </c>
      <c r="AR770" s="22" t="s">
        <v>225</v>
      </c>
      <c r="AT770" s="22" t="s">
        <v>180</v>
      </c>
      <c r="AU770" s="22" t="s">
        <v>89</v>
      </c>
      <c r="AY770" s="22" t="s">
        <v>179</v>
      </c>
      <c r="BE770" s="117">
        <f>IF(U770="základní",N770,0)</f>
        <v>0</v>
      </c>
      <c r="BF770" s="117">
        <f>IF(U770="snížená",N770,0)</f>
        <v>0</v>
      </c>
      <c r="BG770" s="117">
        <f>IF(U770="zákl. přenesená",N770,0)</f>
        <v>0</v>
      </c>
      <c r="BH770" s="117">
        <f>IF(U770="sníž. přenesená",N770,0)</f>
        <v>0</v>
      </c>
      <c r="BI770" s="117">
        <f>IF(U770="nulová",N770,0)</f>
        <v>0</v>
      </c>
      <c r="BJ770" s="22" t="s">
        <v>35</v>
      </c>
      <c r="BK770" s="117">
        <f>ROUND(L770*K770,2)</f>
        <v>0</v>
      </c>
      <c r="BL770" s="22" t="s">
        <v>225</v>
      </c>
      <c r="BM770" s="22" t="s">
        <v>869</v>
      </c>
    </row>
    <row r="771" spans="2:65" s="11" customFormat="1" ht="25.5" customHeight="1">
      <c r="B771" s="176"/>
      <c r="C771" s="177"/>
      <c r="D771" s="177"/>
      <c r="E771" s="178" t="s">
        <v>5</v>
      </c>
      <c r="F771" s="303" t="s">
        <v>654</v>
      </c>
      <c r="G771" s="304"/>
      <c r="H771" s="304"/>
      <c r="I771" s="304"/>
      <c r="J771" s="177"/>
      <c r="K771" s="178" t="s">
        <v>5</v>
      </c>
      <c r="L771" s="177"/>
      <c r="M771" s="177"/>
      <c r="N771" s="177"/>
      <c r="O771" s="177"/>
      <c r="P771" s="177"/>
      <c r="Q771" s="177"/>
      <c r="R771" s="179"/>
      <c r="T771" s="180"/>
      <c r="U771" s="177"/>
      <c r="V771" s="177"/>
      <c r="W771" s="177"/>
      <c r="X771" s="177"/>
      <c r="Y771" s="177"/>
      <c r="Z771" s="177"/>
      <c r="AA771" s="181"/>
      <c r="AT771" s="182" t="s">
        <v>186</v>
      </c>
      <c r="AU771" s="182" t="s">
        <v>89</v>
      </c>
      <c r="AV771" s="11" t="s">
        <v>35</v>
      </c>
      <c r="AW771" s="11" t="s">
        <v>187</v>
      </c>
      <c r="AX771" s="11" t="s">
        <v>78</v>
      </c>
      <c r="AY771" s="182" t="s">
        <v>179</v>
      </c>
    </row>
    <row r="772" spans="2:65" s="12" customFormat="1" ht="16.5" customHeight="1">
      <c r="B772" s="183"/>
      <c r="C772" s="184"/>
      <c r="D772" s="184"/>
      <c r="E772" s="185" t="s">
        <v>5</v>
      </c>
      <c r="F772" s="277" t="s">
        <v>870</v>
      </c>
      <c r="G772" s="278"/>
      <c r="H772" s="278"/>
      <c r="I772" s="278"/>
      <c r="J772" s="184"/>
      <c r="K772" s="186">
        <v>13.988</v>
      </c>
      <c r="L772" s="184"/>
      <c r="M772" s="184"/>
      <c r="N772" s="184"/>
      <c r="O772" s="184"/>
      <c r="P772" s="184"/>
      <c r="Q772" s="184"/>
      <c r="R772" s="187"/>
      <c r="T772" s="188"/>
      <c r="U772" s="184"/>
      <c r="V772" s="184"/>
      <c r="W772" s="184"/>
      <c r="X772" s="184"/>
      <c r="Y772" s="184"/>
      <c r="Z772" s="184"/>
      <c r="AA772" s="189"/>
      <c r="AT772" s="190" t="s">
        <v>186</v>
      </c>
      <c r="AU772" s="190" t="s">
        <v>89</v>
      </c>
      <c r="AV772" s="12" t="s">
        <v>89</v>
      </c>
      <c r="AW772" s="12" t="s">
        <v>187</v>
      </c>
      <c r="AX772" s="12" t="s">
        <v>78</v>
      </c>
      <c r="AY772" s="190" t="s">
        <v>179</v>
      </c>
    </row>
    <row r="773" spans="2:65" s="12" customFormat="1" ht="16.5" customHeight="1">
      <c r="B773" s="183"/>
      <c r="C773" s="184"/>
      <c r="D773" s="184"/>
      <c r="E773" s="185" t="s">
        <v>5</v>
      </c>
      <c r="F773" s="277" t="s">
        <v>871</v>
      </c>
      <c r="G773" s="278"/>
      <c r="H773" s="278"/>
      <c r="I773" s="278"/>
      <c r="J773" s="184"/>
      <c r="K773" s="186">
        <v>3.06</v>
      </c>
      <c r="L773" s="184"/>
      <c r="M773" s="184"/>
      <c r="N773" s="184"/>
      <c r="O773" s="184"/>
      <c r="P773" s="184"/>
      <c r="Q773" s="184"/>
      <c r="R773" s="187"/>
      <c r="T773" s="188"/>
      <c r="U773" s="184"/>
      <c r="V773" s="184"/>
      <c r="W773" s="184"/>
      <c r="X773" s="184"/>
      <c r="Y773" s="184"/>
      <c r="Z773" s="184"/>
      <c r="AA773" s="189"/>
      <c r="AT773" s="190" t="s">
        <v>186</v>
      </c>
      <c r="AU773" s="190" t="s">
        <v>89</v>
      </c>
      <c r="AV773" s="12" t="s">
        <v>89</v>
      </c>
      <c r="AW773" s="12" t="s">
        <v>187</v>
      </c>
      <c r="AX773" s="12" t="s">
        <v>78</v>
      </c>
      <c r="AY773" s="190" t="s">
        <v>179</v>
      </c>
    </row>
    <row r="774" spans="2:65" s="12" customFormat="1" ht="16.5" customHeight="1">
      <c r="B774" s="183"/>
      <c r="C774" s="184"/>
      <c r="D774" s="184"/>
      <c r="E774" s="185" t="s">
        <v>5</v>
      </c>
      <c r="F774" s="277" t="s">
        <v>872</v>
      </c>
      <c r="G774" s="278"/>
      <c r="H774" s="278"/>
      <c r="I774" s="278"/>
      <c r="J774" s="184"/>
      <c r="K774" s="186">
        <v>5.7</v>
      </c>
      <c r="L774" s="184"/>
      <c r="M774" s="184"/>
      <c r="N774" s="184"/>
      <c r="O774" s="184"/>
      <c r="P774" s="184"/>
      <c r="Q774" s="184"/>
      <c r="R774" s="187"/>
      <c r="T774" s="188"/>
      <c r="U774" s="184"/>
      <c r="V774" s="184"/>
      <c r="W774" s="184"/>
      <c r="X774" s="184"/>
      <c r="Y774" s="184"/>
      <c r="Z774" s="184"/>
      <c r="AA774" s="189"/>
      <c r="AT774" s="190" t="s">
        <v>186</v>
      </c>
      <c r="AU774" s="190" t="s">
        <v>89</v>
      </c>
      <c r="AV774" s="12" t="s">
        <v>89</v>
      </c>
      <c r="AW774" s="12" t="s">
        <v>187</v>
      </c>
      <c r="AX774" s="12" t="s">
        <v>78</v>
      </c>
      <c r="AY774" s="190" t="s">
        <v>179</v>
      </c>
    </row>
    <row r="775" spans="2:65" s="12" customFormat="1" ht="16.5" customHeight="1">
      <c r="B775" s="183"/>
      <c r="C775" s="184"/>
      <c r="D775" s="184"/>
      <c r="E775" s="185" t="s">
        <v>5</v>
      </c>
      <c r="F775" s="277" t="s">
        <v>873</v>
      </c>
      <c r="G775" s="278"/>
      <c r="H775" s="278"/>
      <c r="I775" s="278"/>
      <c r="J775" s="184"/>
      <c r="K775" s="186">
        <v>3</v>
      </c>
      <c r="L775" s="184"/>
      <c r="M775" s="184"/>
      <c r="N775" s="184"/>
      <c r="O775" s="184"/>
      <c r="P775" s="184"/>
      <c r="Q775" s="184"/>
      <c r="R775" s="187"/>
      <c r="T775" s="188"/>
      <c r="U775" s="184"/>
      <c r="V775" s="184"/>
      <c r="W775" s="184"/>
      <c r="X775" s="184"/>
      <c r="Y775" s="184"/>
      <c r="Z775" s="184"/>
      <c r="AA775" s="189"/>
      <c r="AT775" s="190" t="s">
        <v>186</v>
      </c>
      <c r="AU775" s="190" t="s">
        <v>89</v>
      </c>
      <c r="AV775" s="12" t="s">
        <v>89</v>
      </c>
      <c r="AW775" s="12" t="s">
        <v>187</v>
      </c>
      <c r="AX775" s="12" t="s">
        <v>78</v>
      </c>
      <c r="AY775" s="190" t="s">
        <v>179</v>
      </c>
    </row>
    <row r="776" spans="2:65" s="13" customFormat="1" ht="16.5" customHeight="1">
      <c r="B776" s="191"/>
      <c r="C776" s="192"/>
      <c r="D776" s="192"/>
      <c r="E776" s="193" t="s">
        <v>5</v>
      </c>
      <c r="F776" s="261" t="s">
        <v>188</v>
      </c>
      <c r="G776" s="262"/>
      <c r="H776" s="262"/>
      <c r="I776" s="262"/>
      <c r="J776" s="192"/>
      <c r="K776" s="194">
        <v>25.748000000000001</v>
      </c>
      <c r="L776" s="192"/>
      <c r="M776" s="192"/>
      <c r="N776" s="192"/>
      <c r="O776" s="192"/>
      <c r="P776" s="192"/>
      <c r="Q776" s="192"/>
      <c r="R776" s="195"/>
      <c r="T776" s="196"/>
      <c r="U776" s="192"/>
      <c r="V776" s="192"/>
      <c r="W776" s="192"/>
      <c r="X776" s="192"/>
      <c r="Y776" s="192"/>
      <c r="Z776" s="192"/>
      <c r="AA776" s="197"/>
      <c r="AT776" s="198" t="s">
        <v>186</v>
      </c>
      <c r="AU776" s="198" t="s">
        <v>89</v>
      </c>
      <c r="AV776" s="13" t="s">
        <v>184</v>
      </c>
      <c r="AW776" s="13" t="s">
        <v>187</v>
      </c>
      <c r="AX776" s="13" t="s">
        <v>35</v>
      </c>
      <c r="AY776" s="198" t="s">
        <v>179</v>
      </c>
    </row>
    <row r="777" spans="2:65" s="1" customFormat="1" ht="38.25" customHeight="1">
      <c r="B777" s="140"/>
      <c r="C777" s="169" t="s">
        <v>552</v>
      </c>
      <c r="D777" s="169" t="s">
        <v>180</v>
      </c>
      <c r="E777" s="170" t="s">
        <v>874</v>
      </c>
      <c r="F777" s="264" t="s">
        <v>875</v>
      </c>
      <c r="G777" s="264"/>
      <c r="H777" s="264"/>
      <c r="I777" s="264"/>
      <c r="J777" s="171" t="s">
        <v>191</v>
      </c>
      <c r="K777" s="172">
        <v>35</v>
      </c>
      <c r="L777" s="265">
        <v>0</v>
      </c>
      <c r="M777" s="265"/>
      <c r="N777" s="266">
        <f>ROUND(L777*K777,2)</f>
        <v>0</v>
      </c>
      <c r="O777" s="266"/>
      <c r="P777" s="266"/>
      <c r="Q777" s="266"/>
      <c r="R777" s="143"/>
      <c r="T777" s="173" t="s">
        <v>5</v>
      </c>
      <c r="U777" s="47" t="s">
        <v>43</v>
      </c>
      <c r="V777" s="39"/>
      <c r="W777" s="174">
        <f>V777*K777</f>
        <v>0</v>
      </c>
      <c r="X777" s="174">
        <v>0</v>
      </c>
      <c r="Y777" s="174">
        <f>X777*K777</f>
        <v>0</v>
      </c>
      <c r="Z777" s="174">
        <v>0</v>
      </c>
      <c r="AA777" s="175">
        <f>Z777*K777</f>
        <v>0</v>
      </c>
      <c r="AR777" s="22" t="s">
        <v>225</v>
      </c>
      <c r="AT777" s="22" t="s">
        <v>180</v>
      </c>
      <c r="AU777" s="22" t="s">
        <v>89</v>
      </c>
      <c r="AY777" s="22" t="s">
        <v>179</v>
      </c>
      <c r="BE777" s="117">
        <f>IF(U777="základní",N777,0)</f>
        <v>0</v>
      </c>
      <c r="BF777" s="117">
        <f>IF(U777="snížená",N777,0)</f>
        <v>0</v>
      </c>
      <c r="BG777" s="117">
        <f>IF(U777="zákl. přenesená",N777,0)</f>
        <v>0</v>
      </c>
      <c r="BH777" s="117">
        <f>IF(U777="sníž. přenesená",N777,0)</f>
        <v>0</v>
      </c>
      <c r="BI777" s="117">
        <f>IF(U777="nulová",N777,0)</f>
        <v>0</v>
      </c>
      <c r="BJ777" s="22" t="s">
        <v>35</v>
      </c>
      <c r="BK777" s="117">
        <f>ROUND(L777*K777,2)</f>
        <v>0</v>
      </c>
      <c r="BL777" s="22" t="s">
        <v>225</v>
      </c>
      <c r="BM777" s="22" t="s">
        <v>876</v>
      </c>
    </row>
    <row r="778" spans="2:65" s="11" customFormat="1" ht="16.5" customHeight="1">
      <c r="B778" s="176"/>
      <c r="C778" s="177"/>
      <c r="D778" s="177"/>
      <c r="E778" s="178" t="s">
        <v>5</v>
      </c>
      <c r="F778" s="303" t="s">
        <v>185</v>
      </c>
      <c r="G778" s="304"/>
      <c r="H778" s="304"/>
      <c r="I778" s="304"/>
      <c r="J778" s="177"/>
      <c r="K778" s="178" t="s">
        <v>5</v>
      </c>
      <c r="L778" s="177"/>
      <c r="M778" s="177"/>
      <c r="N778" s="177"/>
      <c r="O778" s="177"/>
      <c r="P778" s="177"/>
      <c r="Q778" s="177"/>
      <c r="R778" s="179"/>
      <c r="T778" s="180"/>
      <c r="U778" s="177"/>
      <c r="V778" s="177"/>
      <c r="W778" s="177"/>
      <c r="X778" s="177"/>
      <c r="Y778" s="177"/>
      <c r="Z778" s="177"/>
      <c r="AA778" s="181"/>
      <c r="AT778" s="182" t="s">
        <v>186</v>
      </c>
      <c r="AU778" s="182" t="s">
        <v>89</v>
      </c>
      <c r="AV778" s="11" t="s">
        <v>35</v>
      </c>
      <c r="AW778" s="11" t="s">
        <v>187</v>
      </c>
      <c r="AX778" s="11" t="s">
        <v>78</v>
      </c>
      <c r="AY778" s="182" t="s">
        <v>179</v>
      </c>
    </row>
    <row r="779" spans="2:65" s="12" customFormat="1" ht="16.5" customHeight="1">
      <c r="B779" s="183"/>
      <c r="C779" s="184"/>
      <c r="D779" s="184"/>
      <c r="E779" s="185" t="s">
        <v>5</v>
      </c>
      <c r="F779" s="277" t="s">
        <v>832</v>
      </c>
      <c r="G779" s="278"/>
      <c r="H779" s="278"/>
      <c r="I779" s="278"/>
      <c r="J779" s="184"/>
      <c r="K779" s="186">
        <v>35</v>
      </c>
      <c r="L779" s="184"/>
      <c r="M779" s="184"/>
      <c r="N779" s="184"/>
      <c r="O779" s="184"/>
      <c r="P779" s="184"/>
      <c r="Q779" s="184"/>
      <c r="R779" s="187"/>
      <c r="T779" s="188"/>
      <c r="U779" s="184"/>
      <c r="V779" s="184"/>
      <c r="W779" s="184"/>
      <c r="X779" s="184"/>
      <c r="Y779" s="184"/>
      <c r="Z779" s="184"/>
      <c r="AA779" s="189"/>
      <c r="AT779" s="190" t="s">
        <v>186</v>
      </c>
      <c r="AU779" s="190" t="s">
        <v>89</v>
      </c>
      <c r="AV779" s="12" t="s">
        <v>89</v>
      </c>
      <c r="AW779" s="12" t="s">
        <v>187</v>
      </c>
      <c r="AX779" s="12" t="s">
        <v>78</v>
      </c>
      <c r="AY779" s="190" t="s">
        <v>179</v>
      </c>
    </row>
    <row r="780" spans="2:65" s="13" customFormat="1" ht="16.5" customHeight="1">
      <c r="B780" s="191"/>
      <c r="C780" s="192"/>
      <c r="D780" s="192"/>
      <c r="E780" s="193" t="s">
        <v>5</v>
      </c>
      <c r="F780" s="261" t="s">
        <v>188</v>
      </c>
      <c r="G780" s="262"/>
      <c r="H780" s="262"/>
      <c r="I780" s="262"/>
      <c r="J780" s="192"/>
      <c r="K780" s="194">
        <v>35</v>
      </c>
      <c r="L780" s="192"/>
      <c r="M780" s="192"/>
      <c r="N780" s="192"/>
      <c r="O780" s="192"/>
      <c r="P780" s="192"/>
      <c r="Q780" s="192"/>
      <c r="R780" s="195"/>
      <c r="T780" s="196"/>
      <c r="U780" s="192"/>
      <c r="V780" s="192"/>
      <c r="W780" s="192"/>
      <c r="X780" s="192"/>
      <c r="Y780" s="192"/>
      <c r="Z780" s="192"/>
      <c r="AA780" s="197"/>
      <c r="AT780" s="198" t="s">
        <v>186</v>
      </c>
      <c r="AU780" s="198" t="s">
        <v>89</v>
      </c>
      <c r="AV780" s="13" t="s">
        <v>184</v>
      </c>
      <c r="AW780" s="13" t="s">
        <v>187</v>
      </c>
      <c r="AX780" s="13" t="s">
        <v>35</v>
      </c>
      <c r="AY780" s="198" t="s">
        <v>179</v>
      </c>
    </row>
    <row r="781" spans="2:65" s="1" customFormat="1" ht="25.5" customHeight="1">
      <c r="B781" s="140"/>
      <c r="C781" s="169" t="s">
        <v>877</v>
      </c>
      <c r="D781" s="169" t="s">
        <v>180</v>
      </c>
      <c r="E781" s="170" t="s">
        <v>878</v>
      </c>
      <c r="F781" s="264" t="s">
        <v>879</v>
      </c>
      <c r="G781" s="264"/>
      <c r="H781" s="264"/>
      <c r="I781" s="264"/>
      <c r="J781" s="171" t="s">
        <v>191</v>
      </c>
      <c r="K781" s="172">
        <v>8</v>
      </c>
      <c r="L781" s="265">
        <v>0</v>
      </c>
      <c r="M781" s="265"/>
      <c r="N781" s="266">
        <f>ROUND(L781*K781,2)</f>
        <v>0</v>
      </c>
      <c r="O781" s="266"/>
      <c r="P781" s="266"/>
      <c r="Q781" s="266"/>
      <c r="R781" s="143"/>
      <c r="T781" s="173" t="s">
        <v>5</v>
      </c>
      <c r="U781" s="47" t="s">
        <v>43</v>
      </c>
      <c r="V781" s="39"/>
      <c r="W781" s="174">
        <f>V781*K781</f>
        <v>0</v>
      </c>
      <c r="X781" s="174">
        <v>0</v>
      </c>
      <c r="Y781" s="174">
        <f>X781*K781</f>
        <v>0</v>
      </c>
      <c r="Z781" s="174">
        <v>0</v>
      </c>
      <c r="AA781" s="175">
        <f>Z781*K781</f>
        <v>0</v>
      </c>
      <c r="AR781" s="22" t="s">
        <v>225</v>
      </c>
      <c r="AT781" s="22" t="s">
        <v>180</v>
      </c>
      <c r="AU781" s="22" t="s">
        <v>89</v>
      </c>
      <c r="AY781" s="22" t="s">
        <v>179</v>
      </c>
      <c r="BE781" s="117">
        <f>IF(U781="základní",N781,0)</f>
        <v>0</v>
      </c>
      <c r="BF781" s="117">
        <f>IF(U781="snížená",N781,0)</f>
        <v>0</v>
      </c>
      <c r="BG781" s="117">
        <f>IF(U781="zákl. přenesená",N781,0)</f>
        <v>0</v>
      </c>
      <c r="BH781" s="117">
        <f>IF(U781="sníž. přenesená",N781,0)</f>
        <v>0</v>
      </c>
      <c r="BI781" s="117">
        <f>IF(U781="nulová",N781,0)</f>
        <v>0</v>
      </c>
      <c r="BJ781" s="22" t="s">
        <v>35</v>
      </c>
      <c r="BK781" s="117">
        <f>ROUND(L781*K781,2)</f>
        <v>0</v>
      </c>
      <c r="BL781" s="22" t="s">
        <v>225</v>
      </c>
      <c r="BM781" s="22" t="s">
        <v>880</v>
      </c>
    </row>
    <row r="782" spans="2:65" s="12" customFormat="1" ht="16.5" customHeight="1">
      <c r="B782" s="183"/>
      <c r="C782" s="184"/>
      <c r="D782" s="184"/>
      <c r="E782" s="185" t="s">
        <v>5</v>
      </c>
      <c r="F782" s="258" t="s">
        <v>207</v>
      </c>
      <c r="G782" s="259"/>
      <c r="H782" s="259"/>
      <c r="I782" s="259"/>
      <c r="J782" s="184"/>
      <c r="K782" s="186">
        <v>8</v>
      </c>
      <c r="L782" s="184"/>
      <c r="M782" s="184"/>
      <c r="N782" s="184"/>
      <c r="O782" s="184"/>
      <c r="P782" s="184"/>
      <c r="Q782" s="184"/>
      <c r="R782" s="187"/>
      <c r="T782" s="188"/>
      <c r="U782" s="184"/>
      <c r="V782" s="184"/>
      <c r="W782" s="184"/>
      <c r="X782" s="184"/>
      <c r="Y782" s="184"/>
      <c r="Z782" s="184"/>
      <c r="AA782" s="189"/>
      <c r="AT782" s="190" t="s">
        <v>186</v>
      </c>
      <c r="AU782" s="190" t="s">
        <v>89</v>
      </c>
      <c r="AV782" s="12" t="s">
        <v>89</v>
      </c>
      <c r="AW782" s="12" t="s">
        <v>187</v>
      </c>
      <c r="AX782" s="12" t="s">
        <v>78</v>
      </c>
      <c r="AY782" s="190" t="s">
        <v>179</v>
      </c>
    </row>
    <row r="783" spans="2:65" s="13" customFormat="1" ht="16.5" customHeight="1">
      <c r="B783" s="191"/>
      <c r="C783" s="192"/>
      <c r="D783" s="192"/>
      <c r="E783" s="193" t="s">
        <v>5</v>
      </c>
      <c r="F783" s="261" t="s">
        <v>188</v>
      </c>
      <c r="G783" s="262"/>
      <c r="H783" s="262"/>
      <c r="I783" s="262"/>
      <c r="J783" s="192"/>
      <c r="K783" s="194">
        <v>8</v>
      </c>
      <c r="L783" s="192"/>
      <c r="M783" s="192"/>
      <c r="N783" s="192"/>
      <c r="O783" s="192"/>
      <c r="P783" s="192"/>
      <c r="Q783" s="192"/>
      <c r="R783" s="195"/>
      <c r="T783" s="196"/>
      <c r="U783" s="192"/>
      <c r="V783" s="192"/>
      <c r="W783" s="192"/>
      <c r="X783" s="192"/>
      <c r="Y783" s="192"/>
      <c r="Z783" s="192"/>
      <c r="AA783" s="197"/>
      <c r="AT783" s="198" t="s">
        <v>186</v>
      </c>
      <c r="AU783" s="198" t="s">
        <v>89</v>
      </c>
      <c r="AV783" s="13" t="s">
        <v>184</v>
      </c>
      <c r="AW783" s="13" t="s">
        <v>187</v>
      </c>
      <c r="AX783" s="13" t="s">
        <v>35</v>
      </c>
      <c r="AY783" s="198" t="s">
        <v>179</v>
      </c>
    </row>
    <row r="784" spans="2:65" s="1" customFormat="1" ht="16.5" customHeight="1">
      <c r="B784" s="140"/>
      <c r="C784" s="199" t="s">
        <v>557</v>
      </c>
      <c r="D784" s="199" t="s">
        <v>458</v>
      </c>
      <c r="E784" s="200" t="s">
        <v>881</v>
      </c>
      <c r="F784" s="260" t="s">
        <v>882</v>
      </c>
      <c r="G784" s="260"/>
      <c r="H784" s="260"/>
      <c r="I784" s="260"/>
      <c r="J784" s="201" t="s">
        <v>191</v>
      </c>
      <c r="K784" s="202">
        <v>49.45</v>
      </c>
      <c r="L784" s="263">
        <v>0</v>
      </c>
      <c r="M784" s="263"/>
      <c r="N784" s="309">
        <f>ROUND(L784*K784,2)</f>
        <v>0</v>
      </c>
      <c r="O784" s="266"/>
      <c r="P784" s="266"/>
      <c r="Q784" s="266"/>
      <c r="R784" s="143"/>
      <c r="T784" s="173" t="s">
        <v>5</v>
      </c>
      <c r="U784" s="47" t="s">
        <v>43</v>
      </c>
      <c r="V784" s="39"/>
      <c r="W784" s="174">
        <f>V784*K784</f>
        <v>0</v>
      </c>
      <c r="X784" s="174">
        <v>0</v>
      </c>
      <c r="Y784" s="174">
        <f>X784*K784</f>
        <v>0</v>
      </c>
      <c r="Z784" s="174">
        <v>0</v>
      </c>
      <c r="AA784" s="175">
        <f>Z784*K784</f>
        <v>0</v>
      </c>
      <c r="AR784" s="22" t="s">
        <v>271</v>
      </c>
      <c r="AT784" s="22" t="s">
        <v>458</v>
      </c>
      <c r="AU784" s="22" t="s">
        <v>89</v>
      </c>
      <c r="AY784" s="22" t="s">
        <v>179</v>
      </c>
      <c r="BE784" s="117">
        <f>IF(U784="základní",N784,0)</f>
        <v>0</v>
      </c>
      <c r="BF784" s="117">
        <f>IF(U784="snížená",N784,0)</f>
        <v>0</v>
      </c>
      <c r="BG784" s="117">
        <f>IF(U784="zákl. přenesená",N784,0)</f>
        <v>0</v>
      </c>
      <c r="BH784" s="117">
        <f>IF(U784="sníž. přenesená",N784,0)</f>
        <v>0</v>
      </c>
      <c r="BI784" s="117">
        <f>IF(U784="nulová",N784,0)</f>
        <v>0</v>
      </c>
      <c r="BJ784" s="22" t="s">
        <v>35</v>
      </c>
      <c r="BK784" s="117">
        <f>ROUND(L784*K784,2)</f>
        <v>0</v>
      </c>
      <c r="BL784" s="22" t="s">
        <v>225</v>
      </c>
      <c r="BM784" s="22" t="s">
        <v>883</v>
      </c>
    </row>
    <row r="785" spans="2:65" s="12" customFormat="1" ht="16.5" customHeight="1">
      <c r="B785" s="183"/>
      <c r="C785" s="184"/>
      <c r="D785" s="184"/>
      <c r="E785" s="185" t="s">
        <v>5</v>
      </c>
      <c r="F785" s="258" t="s">
        <v>884</v>
      </c>
      <c r="G785" s="259"/>
      <c r="H785" s="259"/>
      <c r="I785" s="259"/>
      <c r="J785" s="184"/>
      <c r="K785" s="186">
        <v>49.45</v>
      </c>
      <c r="L785" s="184"/>
      <c r="M785" s="184"/>
      <c r="N785" s="184"/>
      <c r="O785" s="184"/>
      <c r="P785" s="184"/>
      <c r="Q785" s="184"/>
      <c r="R785" s="187"/>
      <c r="T785" s="188"/>
      <c r="U785" s="184"/>
      <c r="V785" s="184"/>
      <c r="W785" s="184"/>
      <c r="X785" s="184"/>
      <c r="Y785" s="184"/>
      <c r="Z785" s="184"/>
      <c r="AA785" s="189"/>
      <c r="AT785" s="190" t="s">
        <v>186</v>
      </c>
      <c r="AU785" s="190" t="s">
        <v>89</v>
      </c>
      <c r="AV785" s="12" t="s">
        <v>89</v>
      </c>
      <c r="AW785" s="12" t="s">
        <v>187</v>
      </c>
      <c r="AX785" s="12" t="s">
        <v>78</v>
      </c>
      <c r="AY785" s="190" t="s">
        <v>179</v>
      </c>
    </row>
    <row r="786" spans="2:65" s="13" customFormat="1" ht="16.5" customHeight="1">
      <c r="B786" s="191"/>
      <c r="C786" s="192"/>
      <c r="D786" s="192"/>
      <c r="E786" s="193" t="s">
        <v>5</v>
      </c>
      <c r="F786" s="261" t="s">
        <v>188</v>
      </c>
      <c r="G786" s="262"/>
      <c r="H786" s="262"/>
      <c r="I786" s="262"/>
      <c r="J786" s="192"/>
      <c r="K786" s="194">
        <v>49.45</v>
      </c>
      <c r="L786" s="192"/>
      <c r="M786" s="192"/>
      <c r="N786" s="192"/>
      <c r="O786" s="192"/>
      <c r="P786" s="192"/>
      <c r="Q786" s="192"/>
      <c r="R786" s="195"/>
      <c r="T786" s="196"/>
      <c r="U786" s="192"/>
      <c r="V786" s="192"/>
      <c r="W786" s="192"/>
      <c r="X786" s="192"/>
      <c r="Y786" s="192"/>
      <c r="Z786" s="192"/>
      <c r="AA786" s="197"/>
      <c r="AT786" s="198" t="s">
        <v>186</v>
      </c>
      <c r="AU786" s="198" t="s">
        <v>89</v>
      </c>
      <c r="AV786" s="13" t="s">
        <v>184</v>
      </c>
      <c r="AW786" s="13" t="s">
        <v>187</v>
      </c>
      <c r="AX786" s="13" t="s">
        <v>35</v>
      </c>
      <c r="AY786" s="198" t="s">
        <v>179</v>
      </c>
    </row>
    <row r="787" spans="2:65" s="1" customFormat="1" ht="38.25" customHeight="1">
      <c r="B787" s="140"/>
      <c r="C787" s="169" t="s">
        <v>885</v>
      </c>
      <c r="D787" s="169" t="s">
        <v>180</v>
      </c>
      <c r="E787" s="170" t="s">
        <v>886</v>
      </c>
      <c r="F787" s="264" t="s">
        <v>887</v>
      </c>
      <c r="G787" s="264"/>
      <c r="H787" s="264"/>
      <c r="I787" s="264"/>
      <c r="J787" s="171" t="s">
        <v>447</v>
      </c>
      <c r="K787" s="172">
        <v>0.223</v>
      </c>
      <c r="L787" s="265">
        <v>0</v>
      </c>
      <c r="M787" s="265"/>
      <c r="N787" s="266">
        <f>ROUND(L787*K787,2)</f>
        <v>0</v>
      </c>
      <c r="O787" s="266"/>
      <c r="P787" s="266"/>
      <c r="Q787" s="266"/>
      <c r="R787" s="143"/>
      <c r="T787" s="173" t="s">
        <v>5</v>
      </c>
      <c r="U787" s="47" t="s">
        <v>43</v>
      </c>
      <c r="V787" s="39"/>
      <c r="W787" s="174">
        <f>V787*K787</f>
        <v>0</v>
      </c>
      <c r="X787" s="174">
        <v>0</v>
      </c>
      <c r="Y787" s="174">
        <f>X787*K787</f>
        <v>0</v>
      </c>
      <c r="Z787" s="174">
        <v>0</v>
      </c>
      <c r="AA787" s="175">
        <f>Z787*K787</f>
        <v>0</v>
      </c>
      <c r="AR787" s="22" t="s">
        <v>225</v>
      </c>
      <c r="AT787" s="22" t="s">
        <v>180</v>
      </c>
      <c r="AU787" s="22" t="s">
        <v>89</v>
      </c>
      <c r="AY787" s="22" t="s">
        <v>179</v>
      </c>
      <c r="BE787" s="117">
        <f>IF(U787="základní",N787,0)</f>
        <v>0</v>
      </c>
      <c r="BF787" s="117">
        <f>IF(U787="snížená",N787,0)</f>
        <v>0</v>
      </c>
      <c r="BG787" s="117">
        <f>IF(U787="zákl. přenesená",N787,0)</f>
        <v>0</v>
      </c>
      <c r="BH787" s="117">
        <f>IF(U787="sníž. přenesená",N787,0)</f>
        <v>0</v>
      </c>
      <c r="BI787" s="117">
        <f>IF(U787="nulová",N787,0)</f>
        <v>0</v>
      </c>
      <c r="BJ787" s="22" t="s">
        <v>35</v>
      </c>
      <c r="BK787" s="117">
        <f>ROUND(L787*K787,2)</f>
        <v>0</v>
      </c>
      <c r="BL787" s="22" t="s">
        <v>225</v>
      </c>
      <c r="BM787" s="22" t="s">
        <v>888</v>
      </c>
    </row>
    <row r="788" spans="2:65" s="10" customFormat="1" ht="37.35" customHeight="1">
      <c r="B788" s="158"/>
      <c r="C788" s="159"/>
      <c r="D788" s="160" t="s">
        <v>150</v>
      </c>
      <c r="E788" s="160"/>
      <c r="F788" s="160"/>
      <c r="G788" s="160"/>
      <c r="H788" s="160"/>
      <c r="I788" s="160"/>
      <c r="J788" s="160"/>
      <c r="K788" s="160"/>
      <c r="L788" s="160"/>
      <c r="M788" s="160"/>
      <c r="N788" s="267">
        <f>BK788</f>
        <v>0</v>
      </c>
      <c r="O788" s="268"/>
      <c r="P788" s="268"/>
      <c r="Q788" s="268"/>
      <c r="R788" s="161"/>
      <c r="T788" s="162"/>
      <c r="U788" s="159"/>
      <c r="V788" s="159"/>
      <c r="W788" s="163">
        <f>W789</f>
        <v>0</v>
      </c>
      <c r="X788" s="159"/>
      <c r="Y788" s="163">
        <f>Y789</f>
        <v>0</v>
      </c>
      <c r="Z788" s="159"/>
      <c r="AA788" s="164">
        <f>AA789</f>
        <v>0</v>
      </c>
      <c r="AR788" s="165" t="s">
        <v>184</v>
      </c>
      <c r="AT788" s="166" t="s">
        <v>77</v>
      </c>
      <c r="AU788" s="166" t="s">
        <v>78</v>
      </c>
      <c r="AY788" s="165" t="s">
        <v>179</v>
      </c>
      <c r="BK788" s="167">
        <f>BK789</f>
        <v>0</v>
      </c>
    </row>
    <row r="789" spans="2:65" s="10" customFormat="1" ht="19.899999999999999" customHeight="1">
      <c r="B789" s="158"/>
      <c r="C789" s="159"/>
      <c r="D789" s="168" t="s">
        <v>151</v>
      </c>
      <c r="E789" s="168"/>
      <c r="F789" s="168"/>
      <c r="G789" s="168"/>
      <c r="H789" s="168"/>
      <c r="I789" s="168"/>
      <c r="J789" s="168"/>
      <c r="K789" s="168"/>
      <c r="L789" s="168"/>
      <c r="M789" s="168"/>
      <c r="N789" s="269">
        <f>BK789</f>
        <v>0</v>
      </c>
      <c r="O789" s="270"/>
      <c r="P789" s="270"/>
      <c r="Q789" s="270"/>
      <c r="R789" s="161"/>
      <c r="T789" s="162"/>
      <c r="U789" s="159"/>
      <c r="V789" s="159"/>
      <c r="W789" s="163">
        <f>SUM(W790:W796)</f>
        <v>0</v>
      </c>
      <c r="X789" s="159"/>
      <c r="Y789" s="163">
        <f>SUM(Y790:Y796)</f>
        <v>0</v>
      </c>
      <c r="Z789" s="159"/>
      <c r="AA789" s="164">
        <f>SUM(AA790:AA796)</f>
        <v>0</v>
      </c>
      <c r="AR789" s="165" t="s">
        <v>184</v>
      </c>
      <c r="AT789" s="166" t="s">
        <v>77</v>
      </c>
      <c r="AU789" s="166" t="s">
        <v>35</v>
      </c>
      <c r="AY789" s="165" t="s">
        <v>179</v>
      </c>
      <c r="BK789" s="167">
        <f>SUM(BK790:BK796)</f>
        <v>0</v>
      </c>
    </row>
    <row r="790" spans="2:65" s="1" customFormat="1" ht="38.25" customHeight="1">
      <c r="B790" s="140"/>
      <c r="C790" s="169" t="s">
        <v>565</v>
      </c>
      <c r="D790" s="169" t="s">
        <v>180</v>
      </c>
      <c r="E790" s="170" t="s">
        <v>889</v>
      </c>
      <c r="F790" s="264" t="s">
        <v>890</v>
      </c>
      <c r="G790" s="264"/>
      <c r="H790" s="264"/>
      <c r="I790" s="264"/>
      <c r="J790" s="171" t="s">
        <v>183</v>
      </c>
      <c r="K790" s="172">
        <v>1</v>
      </c>
      <c r="L790" s="265">
        <v>0</v>
      </c>
      <c r="M790" s="265"/>
      <c r="N790" s="266">
        <f t="shared" ref="N790:N795" si="5">ROUND(L790*K790,2)</f>
        <v>0</v>
      </c>
      <c r="O790" s="266"/>
      <c r="P790" s="266"/>
      <c r="Q790" s="266"/>
      <c r="R790" s="143"/>
      <c r="T790" s="173" t="s">
        <v>5</v>
      </c>
      <c r="U790" s="47" t="s">
        <v>43</v>
      </c>
      <c r="V790" s="39"/>
      <c r="W790" s="174">
        <f t="shared" ref="W790:W795" si="6">V790*K790</f>
        <v>0</v>
      </c>
      <c r="X790" s="174">
        <v>0</v>
      </c>
      <c r="Y790" s="174">
        <f t="shared" ref="Y790:Y795" si="7">X790*K790</f>
        <v>0</v>
      </c>
      <c r="Z790" s="174">
        <v>0</v>
      </c>
      <c r="AA790" s="175">
        <f t="shared" ref="AA790:AA795" si="8">Z790*K790</f>
        <v>0</v>
      </c>
      <c r="AR790" s="22" t="s">
        <v>184</v>
      </c>
      <c r="AT790" s="22" t="s">
        <v>180</v>
      </c>
      <c r="AU790" s="22" t="s">
        <v>89</v>
      </c>
      <c r="AY790" s="22" t="s">
        <v>179</v>
      </c>
      <c r="BE790" s="117">
        <f t="shared" ref="BE790:BE795" si="9">IF(U790="základní",N790,0)</f>
        <v>0</v>
      </c>
      <c r="BF790" s="117">
        <f t="shared" ref="BF790:BF795" si="10">IF(U790="snížená",N790,0)</f>
        <v>0</v>
      </c>
      <c r="BG790" s="117">
        <f t="shared" ref="BG790:BG795" si="11">IF(U790="zákl. přenesená",N790,0)</f>
        <v>0</v>
      </c>
      <c r="BH790" s="117">
        <f t="shared" ref="BH790:BH795" si="12">IF(U790="sníž. přenesená",N790,0)</f>
        <v>0</v>
      </c>
      <c r="BI790" s="117">
        <f t="shared" ref="BI790:BI795" si="13">IF(U790="nulová",N790,0)</f>
        <v>0</v>
      </c>
      <c r="BJ790" s="22" t="s">
        <v>35</v>
      </c>
      <c r="BK790" s="117">
        <f t="shared" ref="BK790:BK795" si="14">ROUND(L790*K790,2)</f>
        <v>0</v>
      </c>
      <c r="BL790" s="22" t="s">
        <v>184</v>
      </c>
      <c r="BM790" s="22" t="s">
        <v>891</v>
      </c>
    </row>
    <row r="791" spans="2:65" s="1" customFormat="1" ht="25.5" customHeight="1">
      <c r="B791" s="140"/>
      <c r="C791" s="169" t="s">
        <v>892</v>
      </c>
      <c r="D791" s="169" t="s">
        <v>180</v>
      </c>
      <c r="E791" s="170" t="s">
        <v>893</v>
      </c>
      <c r="F791" s="264" t="s">
        <v>894</v>
      </c>
      <c r="G791" s="264"/>
      <c r="H791" s="264"/>
      <c r="I791" s="264"/>
      <c r="J791" s="171" t="s">
        <v>183</v>
      </c>
      <c r="K791" s="172">
        <v>1</v>
      </c>
      <c r="L791" s="265">
        <v>0</v>
      </c>
      <c r="M791" s="265"/>
      <c r="N791" s="266">
        <f t="shared" si="5"/>
        <v>0</v>
      </c>
      <c r="O791" s="266"/>
      <c r="P791" s="266"/>
      <c r="Q791" s="266"/>
      <c r="R791" s="143"/>
      <c r="T791" s="173" t="s">
        <v>5</v>
      </c>
      <c r="U791" s="47" t="s">
        <v>43</v>
      </c>
      <c r="V791" s="39"/>
      <c r="W791" s="174">
        <f t="shared" si="6"/>
        <v>0</v>
      </c>
      <c r="X791" s="174">
        <v>0</v>
      </c>
      <c r="Y791" s="174">
        <f t="shared" si="7"/>
        <v>0</v>
      </c>
      <c r="Z791" s="174">
        <v>0</v>
      </c>
      <c r="AA791" s="175">
        <f t="shared" si="8"/>
        <v>0</v>
      </c>
      <c r="AR791" s="22" t="s">
        <v>184</v>
      </c>
      <c r="AT791" s="22" t="s">
        <v>180</v>
      </c>
      <c r="AU791" s="22" t="s">
        <v>89</v>
      </c>
      <c r="AY791" s="22" t="s">
        <v>179</v>
      </c>
      <c r="BE791" s="117">
        <f t="shared" si="9"/>
        <v>0</v>
      </c>
      <c r="BF791" s="117">
        <f t="shared" si="10"/>
        <v>0</v>
      </c>
      <c r="BG791" s="117">
        <f t="shared" si="11"/>
        <v>0</v>
      </c>
      <c r="BH791" s="117">
        <f t="shared" si="12"/>
        <v>0</v>
      </c>
      <c r="BI791" s="117">
        <f t="shared" si="13"/>
        <v>0</v>
      </c>
      <c r="BJ791" s="22" t="s">
        <v>35</v>
      </c>
      <c r="BK791" s="117">
        <f t="shared" si="14"/>
        <v>0</v>
      </c>
      <c r="BL791" s="22" t="s">
        <v>184</v>
      </c>
      <c r="BM791" s="22" t="s">
        <v>895</v>
      </c>
    </row>
    <row r="792" spans="2:65" s="1" customFormat="1" ht="16.5" customHeight="1">
      <c r="B792" s="140"/>
      <c r="C792" s="169" t="s">
        <v>570</v>
      </c>
      <c r="D792" s="169" t="s">
        <v>180</v>
      </c>
      <c r="E792" s="170" t="s">
        <v>896</v>
      </c>
      <c r="F792" s="264" t="s">
        <v>897</v>
      </c>
      <c r="G792" s="264"/>
      <c r="H792" s="264"/>
      <c r="I792" s="264"/>
      <c r="J792" s="171" t="s">
        <v>183</v>
      </c>
      <c r="K792" s="172">
        <v>20</v>
      </c>
      <c r="L792" s="265">
        <v>0</v>
      </c>
      <c r="M792" s="265"/>
      <c r="N792" s="266">
        <f t="shared" si="5"/>
        <v>0</v>
      </c>
      <c r="O792" s="266"/>
      <c r="P792" s="266"/>
      <c r="Q792" s="266"/>
      <c r="R792" s="143"/>
      <c r="T792" s="173" t="s">
        <v>5</v>
      </c>
      <c r="U792" s="47" t="s">
        <v>43</v>
      </c>
      <c r="V792" s="39"/>
      <c r="W792" s="174">
        <f t="shared" si="6"/>
        <v>0</v>
      </c>
      <c r="X792" s="174">
        <v>0</v>
      </c>
      <c r="Y792" s="174">
        <f t="shared" si="7"/>
        <v>0</v>
      </c>
      <c r="Z792" s="174">
        <v>0</v>
      </c>
      <c r="AA792" s="175">
        <f t="shared" si="8"/>
        <v>0</v>
      </c>
      <c r="AR792" s="22" t="s">
        <v>184</v>
      </c>
      <c r="AT792" s="22" t="s">
        <v>180</v>
      </c>
      <c r="AU792" s="22" t="s">
        <v>89</v>
      </c>
      <c r="AY792" s="22" t="s">
        <v>179</v>
      </c>
      <c r="BE792" s="117">
        <f t="shared" si="9"/>
        <v>0</v>
      </c>
      <c r="BF792" s="117">
        <f t="shared" si="10"/>
        <v>0</v>
      </c>
      <c r="BG792" s="117">
        <f t="shared" si="11"/>
        <v>0</v>
      </c>
      <c r="BH792" s="117">
        <f t="shared" si="12"/>
        <v>0</v>
      </c>
      <c r="BI792" s="117">
        <f t="shared" si="13"/>
        <v>0</v>
      </c>
      <c r="BJ792" s="22" t="s">
        <v>35</v>
      </c>
      <c r="BK792" s="117">
        <f t="shared" si="14"/>
        <v>0</v>
      </c>
      <c r="BL792" s="22" t="s">
        <v>184</v>
      </c>
      <c r="BM792" s="22" t="s">
        <v>898</v>
      </c>
    </row>
    <row r="793" spans="2:65" s="1" customFormat="1" ht="25.5" customHeight="1">
      <c r="B793" s="140"/>
      <c r="C793" s="169" t="s">
        <v>899</v>
      </c>
      <c r="D793" s="169" t="s">
        <v>180</v>
      </c>
      <c r="E793" s="170" t="s">
        <v>900</v>
      </c>
      <c r="F793" s="264" t="s">
        <v>901</v>
      </c>
      <c r="G793" s="264"/>
      <c r="H793" s="264"/>
      <c r="I793" s="264"/>
      <c r="J793" s="171" t="s">
        <v>285</v>
      </c>
      <c r="K793" s="172">
        <v>625</v>
      </c>
      <c r="L793" s="265">
        <v>0</v>
      </c>
      <c r="M793" s="265"/>
      <c r="N793" s="266">
        <f t="shared" si="5"/>
        <v>0</v>
      </c>
      <c r="O793" s="266"/>
      <c r="P793" s="266"/>
      <c r="Q793" s="266"/>
      <c r="R793" s="143"/>
      <c r="T793" s="173" t="s">
        <v>5</v>
      </c>
      <c r="U793" s="47" t="s">
        <v>43</v>
      </c>
      <c r="V793" s="39"/>
      <c r="W793" s="174">
        <f t="shared" si="6"/>
        <v>0</v>
      </c>
      <c r="X793" s="174">
        <v>0</v>
      </c>
      <c r="Y793" s="174">
        <f t="shared" si="7"/>
        <v>0</v>
      </c>
      <c r="Z793" s="174">
        <v>0</v>
      </c>
      <c r="AA793" s="175">
        <f t="shared" si="8"/>
        <v>0</v>
      </c>
      <c r="AR793" s="22" t="s">
        <v>184</v>
      </c>
      <c r="AT793" s="22" t="s">
        <v>180</v>
      </c>
      <c r="AU793" s="22" t="s">
        <v>89</v>
      </c>
      <c r="AY793" s="22" t="s">
        <v>179</v>
      </c>
      <c r="BE793" s="117">
        <f t="shared" si="9"/>
        <v>0</v>
      </c>
      <c r="BF793" s="117">
        <f t="shared" si="10"/>
        <v>0</v>
      </c>
      <c r="BG793" s="117">
        <f t="shared" si="11"/>
        <v>0</v>
      </c>
      <c r="BH793" s="117">
        <f t="shared" si="12"/>
        <v>0</v>
      </c>
      <c r="BI793" s="117">
        <f t="shared" si="13"/>
        <v>0</v>
      </c>
      <c r="BJ793" s="22" t="s">
        <v>35</v>
      </c>
      <c r="BK793" s="117">
        <f t="shared" si="14"/>
        <v>0</v>
      </c>
      <c r="BL793" s="22" t="s">
        <v>184</v>
      </c>
      <c r="BM793" s="22" t="s">
        <v>902</v>
      </c>
    </row>
    <row r="794" spans="2:65" s="1" customFormat="1" ht="16.5" customHeight="1">
      <c r="B794" s="140"/>
      <c r="C794" s="169" t="s">
        <v>574</v>
      </c>
      <c r="D794" s="169" t="s">
        <v>180</v>
      </c>
      <c r="E794" s="170" t="s">
        <v>903</v>
      </c>
      <c r="F794" s="264" t="s">
        <v>904</v>
      </c>
      <c r="G794" s="264"/>
      <c r="H794" s="264"/>
      <c r="I794" s="264"/>
      <c r="J794" s="171" t="s">
        <v>183</v>
      </c>
      <c r="K794" s="172">
        <v>2</v>
      </c>
      <c r="L794" s="265">
        <v>0</v>
      </c>
      <c r="M794" s="265"/>
      <c r="N794" s="266">
        <f t="shared" si="5"/>
        <v>0</v>
      </c>
      <c r="O794" s="266"/>
      <c r="P794" s="266"/>
      <c r="Q794" s="266"/>
      <c r="R794" s="143"/>
      <c r="T794" s="173" t="s">
        <v>5</v>
      </c>
      <c r="U794" s="47" t="s">
        <v>43</v>
      </c>
      <c r="V794" s="39"/>
      <c r="W794" s="174">
        <f t="shared" si="6"/>
        <v>0</v>
      </c>
      <c r="X794" s="174">
        <v>0</v>
      </c>
      <c r="Y794" s="174">
        <f t="shared" si="7"/>
        <v>0</v>
      </c>
      <c r="Z794" s="174">
        <v>0</v>
      </c>
      <c r="AA794" s="175">
        <f t="shared" si="8"/>
        <v>0</v>
      </c>
      <c r="AR794" s="22" t="s">
        <v>184</v>
      </c>
      <c r="AT794" s="22" t="s">
        <v>180</v>
      </c>
      <c r="AU794" s="22" t="s">
        <v>89</v>
      </c>
      <c r="AY794" s="22" t="s">
        <v>179</v>
      </c>
      <c r="BE794" s="117">
        <f t="shared" si="9"/>
        <v>0</v>
      </c>
      <c r="BF794" s="117">
        <f t="shared" si="10"/>
        <v>0</v>
      </c>
      <c r="BG794" s="117">
        <f t="shared" si="11"/>
        <v>0</v>
      </c>
      <c r="BH794" s="117">
        <f t="shared" si="12"/>
        <v>0</v>
      </c>
      <c r="BI794" s="117">
        <f t="shared" si="13"/>
        <v>0</v>
      </c>
      <c r="BJ794" s="22" t="s">
        <v>35</v>
      </c>
      <c r="BK794" s="117">
        <f t="shared" si="14"/>
        <v>0</v>
      </c>
      <c r="BL794" s="22" t="s">
        <v>184</v>
      </c>
      <c r="BM794" s="22" t="s">
        <v>905</v>
      </c>
    </row>
    <row r="795" spans="2:65" s="1" customFormat="1" ht="16.5" customHeight="1">
      <c r="B795" s="140"/>
      <c r="C795" s="169" t="s">
        <v>906</v>
      </c>
      <c r="D795" s="169" t="s">
        <v>180</v>
      </c>
      <c r="E795" s="170" t="s">
        <v>907</v>
      </c>
      <c r="F795" s="264" t="s">
        <v>908</v>
      </c>
      <c r="G795" s="264"/>
      <c r="H795" s="264"/>
      <c r="I795" s="264"/>
      <c r="J795" s="171" t="s">
        <v>183</v>
      </c>
      <c r="K795" s="172">
        <v>30</v>
      </c>
      <c r="L795" s="265">
        <v>0</v>
      </c>
      <c r="M795" s="265"/>
      <c r="N795" s="266">
        <f t="shared" si="5"/>
        <v>0</v>
      </c>
      <c r="O795" s="266"/>
      <c r="P795" s="266"/>
      <c r="Q795" s="266"/>
      <c r="R795" s="143"/>
      <c r="T795" s="173" t="s">
        <v>5</v>
      </c>
      <c r="U795" s="47" t="s">
        <v>43</v>
      </c>
      <c r="V795" s="39"/>
      <c r="W795" s="174">
        <f t="shared" si="6"/>
        <v>0</v>
      </c>
      <c r="X795" s="174">
        <v>0</v>
      </c>
      <c r="Y795" s="174">
        <f t="shared" si="7"/>
        <v>0</v>
      </c>
      <c r="Z795" s="174">
        <v>0</v>
      </c>
      <c r="AA795" s="175">
        <f t="shared" si="8"/>
        <v>0</v>
      </c>
      <c r="AR795" s="22" t="s">
        <v>184</v>
      </c>
      <c r="AT795" s="22" t="s">
        <v>180</v>
      </c>
      <c r="AU795" s="22" t="s">
        <v>89</v>
      </c>
      <c r="AY795" s="22" t="s">
        <v>179</v>
      </c>
      <c r="BE795" s="117">
        <f t="shared" si="9"/>
        <v>0</v>
      </c>
      <c r="BF795" s="117">
        <f t="shared" si="10"/>
        <v>0</v>
      </c>
      <c r="BG795" s="117">
        <f t="shared" si="11"/>
        <v>0</v>
      </c>
      <c r="BH795" s="117">
        <f t="shared" si="12"/>
        <v>0</v>
      </c>
      <c r="BI795" s="117">
        <f t="shared" si="13"/>
        <v>0</v>
      </c>
      <c r="BJ795" s="22" t="s">
        <v>35</v>
      </c>
      <c r="BK795" s="117">
        <f t="shared" si="14"/>
        <v>0</v>
      </c>
      <c r="BL795" s="22" t="s">
        <v>184</v>
      </c>
      <c r="BM795" s="22" t="s">
        <v>909</v>
      </c>
    </row>
    <row r="796" spans="2:65" s="1" customFormat="1" ht="16.5" customHeight="1">
      <c r="B796" s="38"/>
      <c r="C796" s="39"/>
      <c r="D796" s="39"/>
      <c r="E796" s="39"/>
      <c r="F796" s="271" t="s">
        <v>910</v>
      </c>
      <c r="G796" s="272"/>
      <c r="H796" s="272"/>
      <c r="I796" s="272"/>
      <c r="J796" s="39"/>
      <c r="K796" s="39"/>
      <c r="L796" s="39"/>
      <c r="M796" s="39"/>
      <c r="N796" s="39"/>
      <c r="O796" s="39"/>
      <c r="P796" s="39"/>
      <c r="Q796" s="39"/>
      <c r="R796" s="40"/>
      <c r="T796" s="203"/>
      <c r="U796" s="39"/>
      <c r="V796" s="39"/>
      <c r="W796" s="39"/>
      <c r="X796" s="39"/>
      <c r="Y796" s="39"/>
      <c r="Z796" s="39"/>
      <c r="AA796" s="77"/>
      <c r="AT796" s="22" t="s">
        <v>911</v>
      </c>
      <c r="AU796" s="22" t="s">
        <v>89</v>
      </c>
    </row>
    <row r="797" spans="2:65" s="10" customFormat="1" ht="37.35" customHeight="1">
      <c r="B797" s="158"/>
      <c r="C797" s="159"/>
      <c r="D797" s="160" t="s">
        <v>152</v>
      </c>
      <c r="E797" s="160"/>
      <c r="F797" s="160"/>
      <c r="G797" s="160"/>
      <c r="H797" s="160"/>
      <c r="I797" s="160"/>
      <c r="J797" s="160"/>
      <c r="K797" s="160"/>
      <c r="L797" s="160"/>
      <c r="M797" s="160"/>
      <c r="N797" s="273">
        <f>BK797</f>
        <v>0</v>
      </c>
      <c r="O797" s="274"/>
      <c r="P797" s="274"/>
      <c r="Q797" s="274"/>
      <c r="R797" s="161"/>
      <c r="T797" s="162"/>
      <c r="U797" s="159"/>
      <c r="V797" s="159"/>
      <c r="W797" s="163">
        <f>W798+W801</f>
        <v>0</v>
      </c>
      <c r="X797" s="159"/>
      <c r="Y797" s="163">
        <f>Y798+Y801</f>
        <v>0</v>
      </c>
      <c r="Z797" s="159"/>
      <c r="AA797" s="164">
        <f>AA798+AA801</f>
        <v>0</v>
      </c>
      <c r="AR797" s="165" t="s">
        <v>35</v>
      </c>
      <c r="AT797" s="166" t="s">
        <v>77</v>
      </c>
      <c r="AU797" s="166" t="s">
        <v>78</v>
      </c>
      <c r="AY797" s="165" t="s">
        <v>179</v>
      </c>
      <c r="BK797" s="167">
        <f>BK798+BK801</f>
        <v>0</v>
      </c>
    </row>
    <row r="798" spans="2:65" s="10" customFormat="1" ht="19.899999999999999" customHeight="1">
      <c r="B798" s="158"/>
      <c r="C798" s="159"/>
      <c r="D798" s="168" t="s">
        <v>153</v>
      </c>
      <c r="E798" s="168"/>
      <c r="F798" s="168"/>
      <c r="G798" s="168"/>
      <c r="H798" s="168"/>
      <c r="I798" s="168"/>
      <c r="J798" s="168"/>
      <c r="K798" s="168"/>
      <c r="L798" s="168"/>
      <c r="M798" s="168"/>
      <c r="N798" s="269">
        <f>BK798</f>
        <v>0</v>
      </c>
      <c r="O798" s="270"/>
      <c r="P798" s="270"/>
      <c r="Q798" s="270"/>
      <c r="R798" s="161"/>
      <c r="T798" s="162"/>
      <c r="U798" s="159"/>
      <c r="V798" s="159"/>
      <c r="W798" s="163">
        <f>SUM(W799:W800)</f>
        <v>0</v>
      </c>
      <c r="X798" s="159"/>
      <c r="Y798" s="163">
        <f>SUM(Y799:Y800)</f>
        <v>0</v>
      </c>
      <c r="Z798" s="159"/>
      <c r="AA798" s="164">
        <f>SUM(AA799:AA800)</f>
        <v>0</v>
      </c>
      <c r="AR798" s="165" t="s">
        <v>35</v>
      </c>
      <c r="AT798" s="166" t="s">
        <v>77</v>
      </c>
      <c r="AU798" s="166" t="s">
        <v>35</v>
      </c>
      <c r="AY798" s="165" t="s">
        <v>179</v>
      </c>
      <c r="BK798" s="167">
        <f>SUM(BK799:BK800)</f>
        <v>0</v>
      </c>
    </row>
    <row r="799" spans="2:65" s="1" customFormat="1" ht="16.5" customHeight="1">
      <c r="B799" s="140"/>
      <c r="C799" s="169" t="s">
        <v>912</v>
      </c>
      <c r="D799" s="169" t="s">
        <v>180</v>
      </c>
      <c r="E799" s="170" t="s">
        <v>913</v>
      </c>
      <c r="F799" s="264" t="s">
        <v>914</v>
      </c>
      <c r="G799" s="264"/>
      <c r="H799" s="264"/>
      <c r="I799" s="264"/>
      <c r="J799" s="171" t="s">
        <v>285</v>
      </c>
      <c r="K799" s="172">
        <v>625</v>
      </c>
      <c r="L799" s="265">
        <v>0</v>
      </c>
      <c r="M799" s="265"/>
      <c r="N799" s="266">
        <f>ROUND(L799*K799,2)</f>
        <v>0</v>
      </c>
      <c r="O799" s="266"/>
      <c r="P799" s="266"/>
      <c r="Q799" s="266"/>
      <c r="R799" s="143"/>
      <c r="T799" s="173" t="s">
        <v>5</v>
      </c>
      <c r="U799" s="47" t="s">
        <v>43</v>
      </c>
      <c r="V799" s="39"/>
      <c r="W799" s="174">
        <f>V799*K799</f>
        <v>0</v>
      </c>
      <c r="X799" s="174">
        <v>0</v>
      </c>
      <c r="Y799" s="174">
        <f>X799*K799</f>
        <v>0</v>
      </c>
      <c r="Z799" s="174">
        <v>0</v>
      </c>
      <c r="AA799" s="175">
        <f>Z799*K799</f>
        <v>0</v>
      </c>
      <c r="AR799" s="22" t="s">
        <v>915</v>
      </c>
      <c r="AT799" s="22" t="s">
        <v>180</v>
      </c>
      <c r="AU799" s="22" t="s">
        <v>89</v>
      </c>
      <c r="AY799" s="22" t="s">
        <v>179</v>
      </c>
      <c r="BE799" s="117">
        <f>IF(U799="základní",N799,0)</f>
        <v>0</v>
      </c>
      <c r="BF799" s="117">
        <f>IF(U799="snížená",N799,0)</f>
        <v>0</v>
      </c>
      <c r="BG799" s="117">
        <f>IF(U799="zákl. přenesená",N799,0)</f>
        <v>0</v>
      </c>
      <c r="BH799" s="117">
        <f>IF(U799="sníž. přenesená",N799,0)</f>
        <v>0</v>
      </c>
      <c r="BI799" s="117">
        <f>IF(U799="nulová",N799,0)</f>
        <v>0</v>
      </c>
      <c r="BJ799" s="22" t="s">
        <v>35</v>
      </c>
      <c r="BK799" s="117">
        <f>ROUND(L799*K799,2)</f>
        <v>0</v>
      </c>
      <c r="BL799" s="22" t="s">
        <v>915</v>
      </c>
      <c r="BM799" s="22" t="s">
        <v>916</v>
      </c>
    </row>
    <row r="800" spans="2:65" s="1" customFormat="1" ht="16.5" customHeight="1">
      <c r="B800" s="140"/>
      <c r="C800" s="169" t="s">
        <v>587</v>
      </c>
      <c r="D800" s="169" t="s">
        <v>180</v>
      </c>
      <c r="E800" s="170" t="s">
        <v>917</v>
      </c>
      <c r="F800" s="264" t="s">
        <v>918</v>
      </c>
      <c r="G800" s="264"/>
      <c r="H800" s="264"/>
      <c r="I800" s="264"/>
      <c r="J800" s="171" t="s">
        <v>285</v>
      </c>
      <c r="K800" s="172">
        <v>625</v>
      </c>
      <c r="L800" s="265">
        <v>0</v>
      </c>
      <c r="M800" s="265"/>
      <c r="N800" s="266">
        <f>ROUND(L800*K800,2)</f>
        <v>0</v>
      </c>
      <c r="O800" s="266"/>
      <c r="P800" s="266"/>
      <c r="Q800" s="266"/>
      <c r="R800" s="143"/>
      <c r="T800" s="173" t="s">
        <v>5</v>
      </c>
      <c r="U800" s="47" t="s">
        <v>43</v>
      </c>
      <c r="V800" s="39"/>
      <c r="W800" s="174">
        <f>V800*K800</f>
        <v>0</v>
      </c>
      <c r="X800" s="174">
        <v>0</v>
      </c>
      <c r="Y800" s="174">
        <f>X800*K800</f>
        <v>0</v>
      </c>
      <c r="Z800" s="174">
        <v>0</v>
      </c>
      <c r="AA800" s="175">
        <f>Z800*K800</f>
        <v>0</v>
      </c>
      <c r="AR800" s="22" t="s">
        <v>915</v>
      </c>
      <c r="AT800" s="22" t="s">
        <v>180</v>
      </c>
      <c r="AU800" s="22" t="s">
        <v>89</v>
      </c>
      <c r="AY800" s="22" t="s">
        <v>179</v>
      </c>
      <c r="BE800" s="117">
        <f>IF(U800="základní",N800,0)</f>
        <v>0</v>
      </c>
      <c r="BF800" s="117">
        <f>IF(U800="snížená",N800,0)</f>
        <v>0</v>
      </c>
      <c r="BG800" s="117">
        <f>IF(U800="zákl. přenesená",N800,0)</f>
        <v>0</v>
      </c>
      <c r="BH800" s="117">
        <f>IF(U800="sníž. přenesená",N800,0)</f>
        <v>0</v>
      </c>
      <c r="BI800" s="117">
        <f>IF(U800="nulová",N800,0)</f>
        <v>0</v>
      </c>
      <c r="BJ800" s="22" t="s">
        <v>35</v>
      </c>
      <c r="BK800" s="117">
        <f>ROUND(L800*K800,2)</f>
        <v>0</v>
      </c>
      <c r="BL800" s="22" t="s">
        <v>915</v>
      </c>
      <c r="BM800" s="22" t="s">
        <v>919</v>
      </c>
    </row>
    <row r="801" spans="2:65" s="10" customFormat="1" ht="29.85" customHeight="1">
      <c r="B801" s="158"/>
      <c r="C801" s="159"/>
      <c r="D801" s="168" t="s">
        <v>154</v>
      </c>
      <c r="E801" s="168"/>
      <c r="F801" s="168"/>
      <c r="G801" s="168"/>
      <c r="H801" s="168"/>
      <c r="I801" s="168"/>
      <c r="J801" s="168"/>
      <c r="K801" s="168"/>
      <c r="L801" s="168"/>
      <c r="M801" s="168"/>
      <c r="N801" s="275">
        <f>BK801</f>
        <v>0</v>
      </c>
      <c r="O801" s="276"/>
      <c r="P801" s="276"/>
      <c r="Q801" s="276"/>
      <c r="R801" s="161"/>
      <c r="T801" s="162"/>
      <c r="U801" s="159"/>
      <c r="V801" s="159"/>
      <c r="W801" s="163">
        <f>SUM(W802:W804)</f>
        <v>0</v>
      </c>
      <c r="X801" s="159"/>
      <c r="Y801" s="163">
        <f>SUM(Y802:Y804)</f>
        <v>0</v>
      </c>
      <c r="Z801" s="159"/>
      <c r="AA801" s="164">
        <f>SUM(AA802:AA804)</f>
        <v>0</v>
      </c>
      <c r="AR801" s="165" t="s">
        <v>184</v>
      </c>
      <c r="AT801" s="166" t="s">
        <v>77</v>
      </c>
      <c r="AU801" s="166" t="s">
        <v>35</v>
      </c>
      <c r="AY801" s="165" t="s">
        <v>179</v>
      </c>
      <c r="BK801" s="167">
        <f>SUM(BK802:BK804)</f>
        <v>0</v>
      </c>
    </row>
    <row r="802" spans="2:65" s="1" customFormat="1" ht="16.5" customHeight="1">
      <c r="B802" s="140"/>
      <c r="C802" s="169" t="s">
        <v>920</v>
      </c>
      <c r="D802" s="169" t="s">
        <v>180</v>
      </c>
      <c r="E802" s="170" t="s">
        <v>921</v>
      </c>
      <c r="F802" s="264" t="s">
        <v>922</v>
      </c>
      <c r="G802" s="264"/>
      <c r="H802" s="264"/>
      <c r="I802" s="264"/>
      <c r="J802" s="171" t="s">
        <v>191</v>
      </c>
      <c r="K802" s="172">
        <v>937.5</v>
      </c>
      <c r="L802" s="265">
        <v>0</v>
      </c>
      <c r="M802" s="265"/>
      <c r="N802" s="266">
        <f>ROUND(L802*K802,2)</f>
        <v>0</v>
      </c>
      <c r="O802" s="266"/>
      <c r="P802" s="266"/>
      <c r="Q802" s="266"/>
      <c r="R802" s="143"/>
      <c r="T802" s="173" t="s">
        <v>5</v>
      </c>
      <c r="U802" s="47" t="s">
        <v>43</v>
      </c>
      <c r="V802" s="39"/>
      <c r="W802" s="174">
        <f>V802*K802</f>
        <v>0</v>
      </c>
      <c r="X802" s="174">
        <v>0</v>
      </c>
      <c r="Y802" s="174">
        <f>X802*K802</f>
        <v>0</v>
      </c>
      <c r="Z802" s="174">
        <v>0</v>
      </c>
      <c r="AA802" s="175">
        <f>Z802*K802</f>
        <v>0</v>
      </c>
      <c r="AR802" s="22" t="s">
        <v>915</v>
      </c>
      <c r="AT802" s="22" t="s">
        <v>180</v>
      </c>
      <c r="AU802" s="22" t="s">
        <v>89</v>
      </c>
      <c r="AY802" s="22" t="s">
        <v>179</v>
      </c>
      <c r="BE802" s="117">
        <f>IF(U802="základní",N802,0)</f>
        <v>0</v>
      </c>
      <c r="BF802" s="117">
        <f>IF(U802="snížená",N802,0)</f>
        <v>0</v>
      </c>
      <c r="BG802" s="117">
        <f>IF(U802="zákl. přenesená",N802,0)</f>
        <v>0</v>
      </c>
      <c r="BH802" s="117">
        <f>IF(U802="sníž. přenesená",N802,0)</f>
        <v>0</v>
      </c>
      <c r="BI802" s="117">
        <f>IF(U802="nulová",N802,0)</f>
        <v>0</v>
      </c>
      <c r="BJ802" s="22" t="s">
        <v>35</v>
      </c>
      <c r="BK802" s="117">
        <f>ROUND(L802*K802,2)</f>
        <v>0</v>
      </c>
      <c r="BL802" s="22" t="s">
        <v>915</v>
      </c>
      <c r="BM802" s="22" t="s">
        <v>923</v>
      </c>
    </row>
    <row r="803" spans="2:65" s="1" customFormat="1" ht="24" customHeight="1">
      <c r="B803" s="38"/>
      <c r="C803" s="39"/>
      <c r="D803" s="39"/>
      <c r="E803" s="39"/>
      <c r="F803" s="271" t="s">
        <v>924</v>
      </c>
      <c r="G803" s="272"/>
      <c r="H803" s="272"/>
      <c r="I803" s="272"/>
      <c r="J803" s="39"/>
      <c r="K803" s="39"/>
      <c r="L803" s="39"/>
      <c r="M803" s="39"/>
      <c r="N803" s="39"/>
      <c r="O803" s="39"/>
      <c r="P803" s="39"/>
      <c r="Q803" s="39"/>
      <c r="R803" s="40"/>
      <c r="T803" s="203"/>
      <c r="U803" s="39"/>
      <c r="V803" s="39"/>
      <c r="W803" s="39"/>
      <c r="X803" s="39"/>
      <c r="Y803" s="39"/>
      <c r="Z803" s="39"/>
      <c r="AA803" s="77"/>
      <c r="AT803" s="22" t="s">
        <v>911</v>
      </c>
      <c r="AU803" s="22" t="s">
        <v>89</v>
      </c>
    </row>
    <row r="804" spans="2:65" s="12" customFormat="1" ht="16.5" customHeight="1">
      <c r="B804" s="183"/>
      <c r="C804" s="184"/>
      <c r="D804" s="184"/>
      <c r="E804" s="185" t="s">
        <v>5</v>
      </c>
      <c r="F804" s="277" t="s">
        <v>925</v>
      </c>
      <c r="G804" s="278"/>
      <c r="H804" s="278"/>
      <c r="I804" s="278"/>
      <c r="J804" s="184"/>
      <c r="K804" s="186">
        <v>937.5</v>
      </c>
      <c r="L804" s="184"/>
      <c r="M804" s="184"/>
      <c r="N804" s="184"/>
      <c r="O804" s="184"/>
      <c r="P804" s="184"/>
      <c r="Q804" s="184"/>
      <c r="R804" s="187"/>
      <c r="T804" s="188"/>
      <c r="U804" s="184"/>
      <c r="V804" s="184"/>
      <c r="W804" s="184"/>
      <c r="X804" s="184"/>
      <c r="Y804" s="184"/>
      <c r="Z804" s="184"/>
      <c r="AA804" s="189"/>
      <c r="AT804" s="190" t="s">
        <v>186</v>
      </c>
      <c r="AU804" s="190" t="s">
        <v>89</v>
      </c>
      <c r="AV804" s="12" t="s">
        <v>89</v>
      </c>
      <c r="AW804" s="12" t="s">
        <v>187</v>
      </c>
      <c r="AX804" s="12" t="s">
        <v>35</v>
      </c>
      <c r="AY804" s="190" t="s">
        <v>179</v>
      </c>
    </row>
    <row r="805" spans="2:65" s="1" customFormat="1" ht="49.9" customHeight="1">
      <c r="B805" s="38"/>
      <c r="C805" s="39"/>
      <c r="D805" s="160" t="s">
        <v>926</v>
      </c>
      <c r="E805" s="39"/>
      <c r="F805" s="39"/>
      <c r="G805" s="39"/>
      <c r="H805" s="39"/>
      <c r="I805" s="39"/>
      <c r="J805" s="39"/>
      <c r="K805" s="39"/>
      <c r="L805" s="39"/>
      <c r="M805" s="39"/>
      <c r="N805" s="280">
        <f t="shared" ref="N805:N810" si="15">BK805</f>
        <v>0</v>
      </c>
      <c r="O805" s="280"/>
      <c r="P805" s="280"/>
      <c r="Q805" s="280"/>
      <c r="R805" s="40"/>
      <c r="T805" s="203"/>
      <c r="U805" s="39"/>
      <c r="V805" s="39"/>
      <c r="W805" s="39"/>
      <c r="X805" s="39"/>
      <c r="Y805" s="39"/>
      <c r="Z805" s="39"/>
      <c r="AA805" s="77"/>
      <c r="AT805" s="22" t="s">
        <v>77</v>
      </c>
      <c r="AU805" s="22" t="s">
        <v>78</v>
      </c>
      <c r="AY805" s="22" t="s">
        <v>927</v>
      </c>
      <c r="BK805" s="117">
        <f>SUM(BK806:BK810)</f>
        <v>0</v>
      </c>
    </row>
    <row r="806" spans="2:65" s="1" customFormat="1" ht="22.35" customHeight="1">
      <c r="B806" s="38"/>
      <c r="C806" s="204" t="s">
        <v>5</v>
      </c>
      <c r="D806" s="204" t="s">
        <v>180</v>
      </c>
      <c r="E806" s="205" t="s">
        <v>5</v>
      </c>
      <c r="F806" s="327" t="s">
        <v>5</v>
      </c>
      <c r="G806" s="328"/>
      <c r="H806" s="328"/>
      <c r="I806" s="329"/>
      <c r="J806" s="206" t="s">
        <v>5</v>
      </c>
      <c r="K806" s="207"/>
      <c r="L806" s="325"/>
      <c r="M806" s="326"/>
      <c r="N806" s="322">
        <f t="shared" si="15"/>
        <v>0</v>
      </c>
      <c r="O806" s="323"/>
      <c r="P806" s="323"/>
      <c r="Q806" s="324"/>
      <c r="R806" s="40"/>
      <c r="T806" s="173" t="s">
        <v>5</v>
      </c>
      <c r="U806" s="208" t="s">
        <v>43</v>
      </c>
      <c r="V806" s="39"/>
      <c r="W806" s="39"/>
      <c r="X806" s="39"/>
      <c r="Y806" s="39"/>
      <c r="Z806" s="39"/>
      <c r="AA806" s="77"/>
      <c r="AT806" s="22" t="s">
        <v>927</v>
      </c>
      <c r="AU806" s="22" t="s">
        <v>35</v>
      </c>
      <c r="AY806" s="22" t="s">
        <v>927</v>
      </c>
      <c r="BE806" s="117">
        <f>IF(U806="základní",N806,0)</f>
        <v>0</v>
      </c>
      <c r="BF806" s="117">
        <f>IF(U806="snížená",N806,0)</f>
        <v>0</v>
      </c>
      <c r="BG806" s="117">
        <f>IF(U806="zákl. přenesená",N806,0)</f>
        <v>0</v>
      </c>
      <c r="BH806" s="117">
        <f>IF(U806="sníž. přenesená",N806,0)</f>
        <v>0</v>
      </c>
      <c r="BI806" s="117">
        <f>IF(U806="nulová",N806,0)</f>
        <v>0</v>
      </c>
      <c r="BJ806" s="22" t="s">
        <v>35</v>
      </c>
      <c r="BK806" s="117">
        <f>L806*K806</f>
        <v>0</v>
      </c>
    </row>
    <row r="807" spans="2:65" s="1" customFormat="1" ht="22.35" customHeight="1">
      <c r="B807" s="38"/>
      <c r="C807" s="204" t="s">
        <v>5</v>
      </c>
      <c r="D807" s="204" t="s">
        <v>180</v>
      </c>
      <c r="E807" s="205" t="s">
        <v>5</v>
      </c>
      <c r="F807" s="327" t="s">
        <v>5</v>
      </c>
      <c r="G807" s="328"/>
      <c r="H807" s="328"/>
      <c r="I807" s="329"/>
      <c r="J807" s="206" t="s">
        <v>5</v>
      </c>
      <c r="K807" s="207"/>
      <c r="L807" s="325"/>
      <c r="M807" s="326"/>
      <c r="N807" s="322">
        <f t="shared" si="15"/>
        <v>0</v>
      </c>
      <c r="O807" s="323"/>
      <c r="P807" s="323"/>
      <c r="Q807" s="324"/>
      <c r="R807" s="40"/>
      <c r="T807" s="173" t="s">
        <v>5</v>
      </c>
      <c r="U807" s="208" t="s">
        <v>43</v>
      </c>
      <c r="V807" s="39"/>
      <c r="W807" s="39"/>
      <c r="X807" s="39"/>
      <c r="Y807" s="39"/>
      <c r="Z807" s="39"/>
      <c r="AA807" s="77"/>
      <c r="AT807" s="22" t="s">
        <v>927</v>
      </c>
      <c r="AU807" s="22" t="s">
        <v>35</v>
      </c>
      <c r="AY807" s="22" t="s">
        <v>927</v>
      </c>
      <c r="BE807" s="117">
        <f>IF(U807="základní",N807,0)</f>
        <v>0</v>
      </c>
      <c r="BF807" s="117">
        <f>IF(U807="snížená",N807,0)</f>
        <v>0</v>
      </c>
      <c r="BG807" s="117">
        <f>IF(U807="zákl. přenesená",N807,0)</f>
        <v>0</v>
      </c>
      <c r="BH807" s="117">
        <f>IF(U807="sníž. přenesená",N807,0)</f>
        <v>0</v>
      </c>
      <c r="BI807" s="117">
        <f>IF(U807="nulová",N807,0)</f>
        <v>0</v>
      </c>
      <c r="BJ807" s="22" t="s">
        <v>35</v>
      </c>
      <c r="BK807" s="117">
        <f>L807*K807</f>
        <v>0</v>
      </c>
    </row>
    <row r="808" spans="2:65" s="1" customFormat="1" ht="22.35" customHeight="1">
      <c r="B808" s="38"/>
      <c r="C808" s="204" t="s">
        <v>5</v>
      </c>
      <c r="D808" s="204" t="s">
        <v>180</v>
      </c>
      <c r="E808" s="205" t="s">
        <v>5</v>
      </c>
      <c r="F808" s="327" t="s">
        <v>5</v>
      </c>
      <c r="G808" s="328"/>
      <c r="H808" s="328"/>
      <c r="I808" s="329"/>
      <c r="J808" s="206" t="s">
        <v>5</v>
      </c>
      <c r="K808" s="207"/>
      <c r="L808" s="325"/>
      <c r="M808" s="326"/>
      <c r="N808" s="322">
        <f t="shared" si="15"/>
        <v>0</v>
      </c>
      <c r="O808" s="323"/>
      <c r="P808" s="323"/>
      <c r="Q808" s="324"/>
      <c r="R808" s="40"/>
      <c r="T808" s="173" t="s">
        <v>5</v>
      </c>
      <c r="U808" s="208" t="s">
        <v>43</v>
      </c>
      <c r="V808" s="39"/>
      <c r="W808" s="39"/>
      <c r="X808" s="39"/>
      <c r="Y808" s="39"/>
      <c r="Z808" s="39"/>
      <c r="AA808" s="77"/>
      <c r="AT808" s="22" t="s">
        <v>927</v>
      </c>
      <c r="AU808" s="22" t="s">
        <v>35</v>
      </c>
      <c r="AY808" s="22" t="s">
        <v>927</v>
      </c>
      <c r="BE808" s="117">
        <f>IF(U808="základní",N808,0)</f>
        <v>0</v>
      </c>
      <c r="BF808" s="117">
        <f>IF(U808="snížená",N808,0)</f>
        <v>0</v>
      </c>
      <c r="BG808" s="117">
        <f>IF(U808="zákl. přenesená",N808,0)</f>
        <v>0</v>
      </c>
      <c r="BH808" s="117">
        <f>IF(U808="sníž. přenesená",N808,0)</f>
        <v>0</v>
      </c>
      <c r="BI808" s="117">
        <f>IF(U808="nulová",N808,0)</f>
        <v>0</v>
      </c>
      <c r="BJ808" s="22" t="s">
        <v>35</v>
      </c>
      <c r="BK808" s="117">
        <f>L808*K808</f>
        <v>0</v>
      </c>
    </row>
    <row r="809" spans="2:65" s="1" customFormat="1" ht="22.35" customHeight="1">
      <c r="B809" s="38"/>
      <c r="C809" s="204" t="s">
        <v>5</v>
      </c>
      <c r="D809" s="204" t="s">
        <v>180</v>
      </c>
      <c r="E809" s="205" t="s">
        <v>5</v>
      </c>
      <c r="F809" s="327" t="s">
        <v>5</v>
      </c>
      <c r="G809" s="328"/>
      <c r="H809" s="328"/>
      <c r="I809" s="329"/>
      <c r="J809" s="206" t="s">
        <v>5</v>
      </c>
      <c r="K809" s="207"/>
      <c r="L809" s="325"/>
      <c r="M809" s="326"/>
      <c r="N809" s="322">
        <f t="shared" si="15"/>
        <v>0</v>
      </c>
      <c r="O809" s="323"/>
      <c r="P809" s="323"/>
      <c r="Q809" s="324"/>
      <c r="R809" s="40"/>
      <c r="T809" s="173" t="s">
        <v>5</v>
      </c>
      <c r="U809" s="208" t="s">
        <v>43</v>
      </c>
      <c r="V809" s="39"/>
      <c r="W809" s="39"/>
      <c r="X809" s="39"/>
      <c r="Y809" s="39"/>
      <c r="Z809" s="39"/>
      <c r="AA809" s="77"/>
      <c r="AT809" s="22" t="s">
        <v>927</v>
      </c>
      <c r="AU809" s="22" t="s">
        <v>35</v>
      </c>
      <c r="AY809" s="22" t="s">
        <v>927</v>
      </c>
      <c r="BE809" s="117">
        <f>IF(U809="základní",N809,0)</f>
        <v>0</v>
      </c>
      <c r="BF809" s="117">
        <f>IF(U809="snížená",N809,0)</f>
        <v>0</v>
      </c>
      <c r="BG809" s="117">
        <f>IF(U809="zákl. přenesená",N809,0)</f>
        <v>0</v>
      </c>
      <c r="BH809" s="117">
        <f>IF(U809="sníž. přenesená",N809,0)</f>
        <v>0</v>
      </c>
      <c r="BI809" s="117">
        <f>IF(U809="nulová",N809,0)</f>
        <v>0</v>
      </c>
      <c r="BJ809" s="22" t="s">
        <v>35</v>
      </c>
      <c r="BK809" s="117">
        <f>L809*K809</f>
        <v>0</v>
      </c>
    </row>
    <row r="810" spans="2:65" s="1" customFormat="1" ht="22.35" customHeight="1">
      <c r="B810" s="38"/>
      <c r="C810" s="204" t="s">
        <v>5</v>
      </c>
      <c r="D810" s="204" t="s">
        <v>180</v>
      </c>
      <c r="E810" s="205" t="s">
        <v>5</v>
      </c>
      <c r="F810" s="327" t="s">
        <v>5</v>
      </c>
      <c r="G810" s="328"/>
      <c r="H810" s="328"/>
      <c r="I810" s="329"/>
      <c r="J810" s="206" t="s">
        <v>5</v>
      </c>
      <c r="K810" s="207"/>
      <c r="L810" s="325"/>
      <c r="M810" s="326"/>
      <c r="N810" s="322">
        <f t="shared" si="15"/>
        <v>0</v>
      </c>
      <c r="O810" s="323"/>
      <c r="P810" s="323"/>
      <c r="Q810" s="324"/>
      <c r="R810" s="40"/>
      <c r="T810" s="173" t="s">
        <v>5</v>
      </c>
      <c r="U810" s="208" t="s">
        <v>43</v>
      </c>
      <c r="V810" s="59"/>
      <c r="W810" s="59"/>
      <c r="X810" s="59"/>
      <c r="Y810" s="59"/>
      <c r="Z810" s="59"/>
      <c r="AA810" s="61"/>
      <c r="AT810" s="22" t="s">
        <v>927</v>
      </c>
      <c r="AU810" s="22" t="s">
        <v>35</v>
      </c>
      <c r="AY810" s="22" t="s">
        <v>927</v>
      </c>
      <c r="BE810" s="117">
        <f>IF(U810="základní",N810,0)</f>
        <v>0</v>
      </c>
      <c r="BF810" s="117">
        <f>IF(U810="snížená",N810,0)</f>
        <v>0</v>
      </c>
      <c r="BG810" s="117">
        <f>IF(U810="zákl. přenesená",N810,0)</f>
        <v>0</v>
      </c>
      <c r="BH810" s="117">
        <f>IF(U810="sníž. přenesená",N810,0)</f>
        <v>0</v>
      </c>
      <c r="BI810" s="117">
        <f>IF(U810="nulová",N810,0)</f>
        <v>0</v>
      </c>
      <c r="BJ810" s="22" t="s">
        <v>35</v>
      </c>
      <c r="BK810" s="117">
        <f>L810*K810</f>
        <v>0</v>
      </c>
    </row>
    <row r="811" spans="2:65" s="1" customFormat="1" ht="6.95" customHeight="1">
      <c r="B811" s="62"/>
      <c r="C811" s="63"/>
      <c r="D811" s="63"/>
      <c r="E811" s="63"/>
      <c r="F811" s="63"/>
      <c r="G811" s="63"/>
      <c r="H811" s="63"/>
      <c r="I811" s="63"/>
      <c r="J811" s="63"/>
      <c r="K811" s="63"/>
      <c r="L811" s="63"/>
      <c r="M811" s="63"/>
      <c r="N811" s="63"/>
      <c r="O811" s="63"/>
      <c r="P811" s="63"/>
      <c r="Q811" s="63"/>
      <c r="R811" s="64"/>
    </row>
  </sheetData>
  <mergeCells count="1029">
    <mergeCell ref="F771:I771"/>
    <mergeCell ref="F772:I772"/>
    <mergeCell ref="F775:I775"/>
    <mergeCell ref="F773:I773"/>
    <mergeCell ref="F774:I774"/>
    <mergeCell ref="F776:I776"/>
    <mergeCell ref="F777:I777"/>
    <mergeCell ref="L777:M777"/>
    <mergeCell ref="N777:Q777"/>
    <mergeCell ref="F778:I778"/>
    <mergeCell ref="F780:I780"/>
    <mergeCell ref="F779:I779"/>
    <mergeCell ref="F781:I781"/>
    <mergeCell ref="L781:M781"/>
    <mergeCell ref="N781:Q781"/>
    <mergeCell ref="N784:Q784"/>
    <mergeCell ref="F756:I756"/>
    <mergeCell ref="F757:I757"/>
    <mergeCell ref="F758:I758"/>
    <mergeCell ref="F759:I759"/>
    <mergeCell ref="F760:I760"/>
    <mergeCell ref="F761:I761"/>
    <mergeCell ref="F762:I762"/>
    <mergeCell ref="F763:I763"/>
    <mergeCell ref="F764:I764"/>
    <mergeCell ref="F765:I765"/>
    <mergeCell ref="F766:I766"/>
    <mergeCell ref="F767:I767"/>
    <mergeCell ref="F768:I768"/>
    <mergeCell ref="F769:I769"/>
    <mergeCell ref="F770:I770"/>
    <mergeCell ref="L770:M770"/>
    <mergeCell ref="N770:Q770"/>
    <mergeCell ref="F743:I743"/>
    <mergeCell ref="F745:I745"/>
    <mergeCell ref="F744:I744"/>
    <mergeCell ref="F746:I746"/>
    <mergeCell ref="L746:M746"/>
    <mergeCell ref="N746:Q746"/>
    <mergeCell ref="N749:Q749"/>
    <mergeCell ref="F747:I747"/>
    <mergeCell ref="F749:I749"/>
    <mergeCell ref="F748:I748"/>
    <mergeCell ref="L749:M749"/>
    <mergeCell ref="F750:I750"/>
    <mergeCell ref="F751:I751"/>
    <mergeCell ref="F752:I752"/>
    <mergeCell ref="F753:I753"/>
    <mergeCell ref="F755:I755"/>
    <mergeCell ref="F754:I754"/>
    <mergeCell ref="F732:I732"/>
    <mergeCell ref="L732:M732"/>
    <mergeCell ref="N732:Q732"/>
    <mergeCell ref="N731:Q731"/>
    <mergeCell ref="N733:Q733"/>
    <mergeCell ref="N734:Q734"/>
    <mergeCell ref="F735:I735"/>
    <mergeCell ref="F737:I737"/>
    <mergeCell ref="L735:M735"/>
    <mergeCell ref="N735:Q735"/>
    <mergeCell ref="F736:I736"/>
    <mergeCell ref="F738:I738"/>
    <mergeCell ref="L739:M739"/>
    <mergeCell ref="N739:Q739"/>
    <mergeCell ref="F739:I739"/>
    <mergeCell ref="F742:I742"/>
    <mergeCell ref="F740:I740"/>
    <mergeCell ref="F741:I741"/>
    <mergeCell ref="L742:M742"/>
    <mergeCell ref="N742:Q742"/>
    <mergeCell ref="F715:I715"/>
    <mergeCell ref="F716:I716"/>
    <mergeCell ref="F719:I719"/>
    <mergeCell ref="F717:I717"/>
    <mergeCell ref="L719:M719"/>
    <mergeCell ref="N719:Q719"/>
    <mergeCell ref="N718:Q718"/>
    <mergeCell ref="F720:I720"/>
    <mergeCell ref="F722:I722"/>
    <mergeCell ref="F721:I721"/>
    <mergeCell ref="L722:M722"/>
    <mergeCell ref="N722:Q722"/>
    <mergeCell ref="F723:I723"/>
    <mergeCell ref="L725:M725"/>
    <mergeCell ref="N725:Q725"/>
    <mergeCell ref="F724:I724"/>
    <mergeCell ref="F730:I730"/>
    <mergeCell ref="F727:I727"/>
    <mergeCell ref="F725:I725"/>
    <mergeCell ref="F726:I726"/>
    <mergeCell ref="F728:I728"/>
    <mergeCell ref="L728:M728"/>
    <mergeCell ref="N728:Q728"/>
    <mergeCell ref="F729:I729"/>
    <mergeCell ref="F704:I704"/>
    <mergeCell ref="F705:I705"/>
    <mergeCell ref="L705:M705"/>
    <mergeCell ref="N705:Q705"/>
    <mergeCell ref="F706:I706"/>
    <mergeCell ref="F709:I709"/>
    <mergeCell ref="F707:I707"/>
    <mergeCell ref="F708:I708"/>
    <mergeCell ref="F710:I710"/>
    <mergeCell ref="L710:M710"/>
    <mergeCell ref="N710:Q710"/>
    <mergeCell ref="F711:I711"/>
    <mergeCell ref="F714:I714"/>
    <mergeCell ref="F712:I712"/>
    <mergeCell ref="F713:I713"/>
    <mergeCell ref="L714:M714"/>
    <mergeCell ref="N714:Q714"/>
    <mergeCell ref="F693:I693"/>
    <mergeCell ref="F695:I695"/>
    <mergeCell ref="F694:I694"/>
    <mergeCell ref="F696:I696"/>
    <mergeCell ref="L696:M696"/>
    <mergeCell ref="N696:Q696"/>
    <mergeCell ref="L697:M697"/>
    <mergeCell ref="N697:Q697"/>
    <mergeCell ref="F697:I697"/>
    <mergeCell ref="F698:I698"/>
    <mergeCell ref="F699:I699"/>
    <mergeCell ref="F700:I700"/>
    <mergeCell ref="F701:I701"/>
    <mergeCell ref="L701:M701"/>
    <mergeCell ref="N701:Q701"/>
    <mergeCell ref="F702:I702"/>
    <mergeCell ref="F703:I703"/>
    <mergeCell ref="F680:I680"/>
    <mergeCell ref="F681:I681"/>
    <mergeCell ref="F682:I682"/>
    <mergeCell ref="L682:M682"/>
    <mergeCell ref="N682:Q682"/>
    <mergeCell ref="F683:I683"/>
    <mergeCell ref="F686:I686"/>
    <mergeCell ref="F684:I684"/>
    <mergeCell ref="F685:I685"/>
    <mergeCell ref="L686:M686"/>
    <mergeCell ref="N686:Q686"/>
    <mergeCell ref="F687:I687"/>
    <mergeCell ref="F688:I688"/>
    <mergeCell ref="F691:I691"/>
    <mergeCell ref="F689:I689"/>
    <mergeCell ref="F690:I690"/>
    <mergeCell ref="F692:I692"/>
    <mergeCell ref="L692:M692"/>
    <mergeCell ref="N692:Q692"/>
    <mergeCell ref="F663:I663"/>
    <mergeCell ref="F664:I664"/>
    <mergeCell ref="F665:I665"/>
    <mergeCell ref="F666:I666"/>
    <mergeCell ref="F667:I667"/>
    <mergeCell ref="F668:I668"/>
    <mergeCell ref="F669:I669"/>
    <mergeCell ref="F670:I670"/>
    <mergeCell ref="F671:I671"/>
    <mergeCell ref="F672:I672"/>
    <mergeCell ref="F673:I673"/>
    <mergeCell ref="F674:I674"/>
    <mergeCell ref="F675:I675"/>
    <mergeCell ref="F676:I676"/>
    <mergeCell ref="F677:I677"/>
    <mergeCell ref="F678:I678"/>
    <mergeCell ref="F679:I679"/>
    <mergeCell ref="L661:M661"/>
    <mergeCell ref="N661:Q661"/>
    <mergeCell ref="F648:I648"/>
    <mergeCell ref="F651:I651"/>
    <mergeCell ref="F649:I649"/>
    <mergeCell ref="F650:I650"/>
    <mergeCell ref="F652:I652"/>
    <mergeCell ref="F653:I653"/>
    <mergeCell ref="F654:I654"/>
    <mergeCell ref="F655:I655"/>
    <mergeCell ref="F656:I656"/>
    <mergeCell ref="F657:I657"/>
    <mergeCell ref="F658:I658"/>
    <mergeCell ref="F659:I659"/>
    <mergeCell ref="F660:I660"/>
    <mergeCell ref="F661:I661"/>
    <mergeCell ref="F662:I662"/>
    <mergeCell ref="F642:I642"/>
    <mergeCell ref="F640:I640"/>
    <mergeCell ref="F641:I641"/>
    <mergeCell ref="F643:I643"/>
    <mergeCell ref="F644:I644"/>
    <mergeCell ref="F645:I645"/>
    <mergeCell ref="F646:I646"/>
    <mergeCell ref="F647:I647"/>
    <mergeCell ref="L647:M647"/>
    <mergeCell ref="N647:Q647"/>
    <mergeCell ref="L651:M651"/>
    <mergeCell ref="N651:Q651"/>
    <mergeCell ref="L655:M655"/>
    <mergeCell ref="N655:Q655"/>
    <mergeCell ref="L656:M656"/>
    <mergeCell ref="N656:Q656"/>
    <mergeCell ref="L660:M660"/>
    <mergeCell ref="N660:Q660"/>
    <mergeCell ref="F631:I631"/>
    <mergeCell ref="F632:I632"/>
    <mergeCell ref="F633:I633"/>
    <mergeCell ref="L633:M633"/>
    <mergeCell ref="N633:Q633"/>
    <mergeCell ref="F634:I634"/>
    <mergeCell ref="F637:I637"/>
    <mergeCell ref="F635:I635"/>
    <mergeCell ref="F636:I636"/>
    <mergeCell ref="L637:M637"/>
    <mergeCell ref="N637:Q637"/>
    <mergeCell ref="F638:I638"/>
    <mergeCell ref="L638:M638"/>
    <mergeCell ref="N638:Q638"/>
    <mergeCell ref="L639:M639"/>
    <mergeCell ref="N639:Q639"/>
    <mergeCell ref="L640:M640"/>
    <mergeCell ref="N640:Q640"/>
    <mergeCell ref="F639:I639"/>
    <mergeCell ref="F615:I615"/>
    <mergeCell ref="F616:I616"/>
    <mergeCell ref="F617:I617"/>
    <mergeCell ref="F618:I618"/>
    <mergeCell ref="F619:I619"/>
    <mergeCell ref="F620:I620"/>
    <mergeCell ref="F621:I621"/>
    <mergeCell ref="F622:I622"/>
    <mergeCell ref="F623:I623"/>
    <mergeCell ref="L623:M623"/>
    <mergeCell ref="N623:Q623"/>
    <mergeCell ref="F624:I624"/>
    <mergeCell ref="F625:I625"/>
    <mergeCell ref="F626:I626"/>
    <mergeCell ref="F627:I627"/>
    <mergeCell ref="F630:I630"/>
    <mergeCell ref="F628:I628"/>
    <mergeCell ref="F629:I629"/>
    <mergeCell ref="L630:M630"/>
    <mergeCell ref="N630:Q630"/>
    <mergeCell ref="L596:M596"/>
    <mergeCell ref="N596:Q596"/>
    <mergeCell ref="L600:M600"/>
    <mergeCell ref="N600:Q600"/>
    <mergeCell ref="L609:M609"/>
    <mergeCell ref="N609:Q609"/>
    <mergeCell ref="L614:M614"/>
    <mergeCell ref="N614:Q614"/>
    <mergeCell ref="N595:Q595"/>
    <mergeCell ref="F593:I593"/>
    <mergeCell ref="F596:I596"/>
    <mergeCell ref="F594:I594"/>
    <mergeCell ref="F597:I597"/>
    <mergeCell ref="F598:I598"/>
    <mergeCell ref="F599:I599"/>
    <mergeCell ref="F600:I600"/>
    <mergeCell ref="F601:I601"/>
    <mergeCell ref="F602:I602"/>
    <mergeCell ref="F603:I603"/>
    <mergeCell ref="F610:I610"/>
    <mergeCell ref="F604:I604"/>
    <mergeCell ref="F605:I605"/>
    <mergeCell ref="F606:I606"/>
    <mergeCell ref="F607:I607"/>
    <mergeCell ref="F608:I608"/>
    <mergeCell ref="F609:I609"/>
    <mergeCell ref="F611:I611"/>
    <mergeCell ref="F612:I612"/>
    <mergeCell ref="F613:I613"/>
    <mergeCell ref="F614:I614"/>
    <mergeCell ref="F578:I578"/>
    <mergeCell ref="F579:I579"/>
    <mergeCell ref="F580:I580"/>
    <mergeCell ref="F581:I581"/>
    <mergeCell ref="F582:I582"/>
    <mergeCell ref="F583:I583"/>
    <mergeCell ref="F586:I586"/>
    <mergeCell ref="F584:I584"/>
    <mergeCell ref="F585:I585"/>
    <mergeCell ref="F587:I587"/>
    <mergeCell ref="F588:I588"/>
    <mergeCell ref="F589:I589"/>
    <mergeCell ref="F590:I590"/>
    <mergeCell ref="F591:I591"/>
    <mergeCell ref="F592:I592"/>
    <mergeCell ref="L592:M592"/>
    <mergeCell ref="N592:Q592"/>
    <mergeCell ref="F567:I567"/>
    <mergeCell ref="L567:M567"/>
    <mergeCell ref="N567:Q567"/>
    <mergeCell ref="F568:I568"/>
    <mergeCell ref="F569:I569"/>
    <mergeCell ref="F570:I570"/>
    <mergeCell ref="F571:I571"/>
    <mergeCell ref="L571:M571"/>
    <mergeCell ref="N571:Q571"/>
    <mergeCell ref="F572:I572"/>
    <mergeCell ref="F575:I575"/>
    <mergeCell ref="F573:I573"/>
    <mergeCell ref="F574:I574"/>
    <mergeCell ref="F576:I576"/>
    <mergeCell ref="F577:I577"/>
    <mergeCell ref="L577:M577"/>
    <mergeCell ref="N577:Q577"/>
    <mergeCell ref="F554:I554"/>
    <mergeCell ref="F557:I557"/>
    <mergeCell ref="F555:I555"/>
    <mergeCell ref="F556:I556"/>
    <mergeCell ref="L557:M557"/>
    <mergeCell ref="N557:Q557"/>
    <mergeCell ref="F558:I558"/>
    <mergeCell ref="F559:I559"/>
    <mergeCell ref="F560:I560"/>
    <mergeCell ref="L560:M560"/>
    <mergeCell ref="N560:Q560"/>
    <mergeCell ref="F561:I561"/>
    <mergeCell ref="F562:I562"/>
    <mergeCell ref="F563:I563"/>
    <mergeCell ref="F566:I566"/>
    <mergeCell ref="F564:I564"/>
    <mergeCell ref="F565:I565"/>
    <mergeCell ref="F544:I544"/>
    <mergeCell ref="F545:I545"/>
    <mergeCell ref="L545:M545"/>
    <mergeCell ref="N545:Q545"/>
    <mergeCell ref="N540:Q540"/>
    <mergeCell ref="F546:I546"/>
    <mergeCell ref="F549:I549"/>
    <mergeCell ref="F547:I547"/>
    <mergeCell ref="F548:I548"/>
    <mergeCell ref="L549:M549"/>
    <mergeCell ref="N549:Q549"/>
    <mergeCell ref="F550:I550"/>
    <mergeCell ref="F551:I551"/>
    <mergeCell ref="F552:I552"/>
    <mergeCell ref="F553:I553"/>
    <mergeCell ref="L553:M553"/>
    <mergeCell ref="N553:Q553"/>
    <mergeCell ref="F533:I533"/>
    <mergeCell ref="F534:I534"/>
    <mergeCell ref="F535:I535"/>
    <mergeCell ref="F536:I536"/>
    <mergeCell ref="L536:M536"/>
    <mergeCell ref="N536:Q536"/>
    <mergeCell ref="F537:I537"/>
    <mergeCell ref="L537:M537"/>
    <mergeCell ref="N537:Q537"/>
    <mergeCell ref="N531:Q531"/>
    <mergeCell ref="F538:I538"/>
    <mergeCell ref="F541:I541"/>
    <mergeCell ref="F539:I539"/>
    <mergeCell ref="L541:M541"/>
    <mergeCell ref="N541:Q541"/>
    <mergeCell ref="F542:I542"/>
    <mergeCell ref="F543:I543"/>
    <mergeCell ref="F518:I518"/>
    <mergeCell ref="F519:I519"/>
    <mergeCell ref="F522:I522"/>
    <mergeCell ref="F520:I520"/>
    <mergeCell ref="F521:I521"/>
    <mergeCell ref="L522:M522"/>
    <mergeCell ref="N522:Q522"/>
    <mergeCell ref="F523:I523"/>
    <mergeCell ref="F524:I524"/>
    <mergeCell ref="F525:I525"/>
    <mergeCell ref="F526:I526"/>
    <mergeCell ref="F527:I527"/>
    <mergeCell ref="F528:I528"/>
    <mergeCell ref="F529:I529"/>
    <mergeCell ref="F532:I532"/>
    <mergeCell ref="F530:I530"/>
    <mergeCell ref="L532:M532"/>
    <mergeCell ref="N532:Q532"/>
    <mergeCell ref="F505:I505"/>
    <mergeCell ref="L505:M505"/>
    <mergeCell ref="N505:Q505"/>
    <mergeCell ref="F506:I506"/>
    <mergeCell ref="F507:I507"/>
    <mergeCell ref="F508:I508"/>
    <mergeCell ref="F509:I509"/>
    <mergeCell ref="L509:M509"/>
    <mergeCell ref="N509:Q509"/>
    <mergeCell ref="F510:I510"/>
    <mergeCell ref="F513:I513"/>
    <mergeCell ref="F511:I511"/>
    <mergeCell ref="F512:I512"/>
    <mergeCell ref="F514:I514"/>
    <mergeCell ref="F515:I515"/>
    <mergeCell ref="F516:I516"/>
    <mergeCell ref="F517:I517"/>
    <mergeCell ref="L517:M517"/>
    <mergeCell ref="N517:Q517"/>
    <mergeCell ref="F490:I490"/>
    <mergeCell ref="F491:I491"/>
    <mergeCell ref="F492:I492"/>
    <mergeCell ref="F495:I495"/>
    <mergeCell ref="F493:I493"/>
    <mergeCell ref="L493:M493"/>
    <mergeCell ref="N493:Q493"/>
    <mergeCell ref="F494:I494"/>
    <mergeCell ref="F496:I496"/>
    <mergeCell ref="L496:M496"/>
    <mergeCell ref="N496:Q496"/>
    <mergeCell ref="F497:I497"/>
    <mergeCell ref="F498:I498"/>
    <mergeCell ref="F499:I499"/>
    <mergeCell ref="F500:I500"/>
    <mergeCell ref="F501:I501"/>
    <mergeCell ref="F504:I504"/>
    <mergeCell ref="F502:I502"/>
    <mergeCell ref="F503:I503"/>
    <mergeCell ref="F480:I480"/>
    <mergeCell ref="L480:M480"/>
    <mergeCell ref="N480:Q480"/>
    <mergeCell ref="F481:I481"/>
    <mergeCell ref="F482:I482"/>
    <mergeCell ref="F483:I483"/>
    <mergeCell ref="L483:M483"/>
    <mergeCell ref="N483:Q483"/>
    <mergeCell ref="F484:I484"/>
    <mergeCell ref="F485:I485"/>
    <mergeCell ref="F488:I488"/>
    <mergeCell ref="F486:I486"/>
    <mergeCell ref="F487:I487"/>
    <mergeCell ref="L488:M488"/>
    <mergeCell ref="N488:Q488"/>
    <mergeCell ref="F489:I489"/>
    <mergeCell ref="L489:M489"/>
    <mergeCell ref="N489:Q489"/>
    <mergeCell ref="F465:I465"/>
    <mergeCell ref="F468:I468"/>
    <mergeCell ref="F466:I466"/>
    <mergeCell ref="F467:I467"/>
    <mergeCell ref="F469:I469"/>
    <mergeCell ref="F470:I470"/>
    <mergeCell ref="F471:I471"/>
    <mergeCell ref="L471:M471"/>
    <mergeCell ref="N471:Q471"/>
    <mergeCell ref="F472:I472"/>
    <mergeCell ref="F473:I473"/>
    <mergeCell ref="F474:I474"/>
    <mergeCell ref="F475:I475"/>
    <mergeCell ref="F476:I476"/>
    <mergeCell ref="F479:I479"/>
    <mergeCell ref="F477:I477"/>
    <mergeCell ref="F478:I478"/>
    <mergeCell ref="F451:I451"/>
    <mergeCell ref="F452:I452"/>
    <mergeCell ref="N443:Q443"/>
    <mergeCell ref="F453:I453"/>
    <mergeCell ref="F456:I456"/>
    <mergeCell ref="F454:I454"/>
    <mergeCell ref="F455:I455"/>
    <mergeCell ref="F457:I457"/>
    <mergeCell ref="F458:I458"/>
    <mergeCell ref="F459:I459"/>
    <mergeCell ref="F460:I460"/>
    <mergeCell ref="F462:I462"/>
    <mergeCell ref="L462:M462"/>
    <mergeCell ref="N462:Q462"/>
    <mergeCell ref="F463:I463"/>
    <mergeCell ref="F464:I464"/>
    <mergeCell ref="N461:Q461"/>
    <mergeCell ref="F438:I438"/>
    <mergeCell ref="F439:I439"/>
    <mergeCell ref="L439:M439"/>
    <mergeCell ref="N439:Q439"/>
    <mergeCell ref="F440:I440"/>
    <mergeCell ref="N435:Q435"/>
    <mergeCell ref="F441:I441"/>
    <mergeCell ref="F444:I444"/>
    <mergeCell ref="F442:I442"/>
    <mergeCell ref="L444:M444"/>
    <mergeCell ref="N444:Q444"/>
    <mergeCell ref="F445:I445"/>
    <mergeCell ref="F446:I446"/>
    <mergeCell ref="F447:I447"/>
    <mergeCell ref="F448:I448"/>
    <mergeCell ref="F449:I449"/>
    <mergeCell ref="F450:I450"/>
    <mergeCell ref="F427:I427"/>
    <mergeCell ref="L427:M427"/>
    <mergeCell ref="N427:Q427"/>
    <mergeCell ref="F428:I428"/>
    <mergeCell ref="F429:I429"/>
    <mergeCell ref="F430:I430"/>
    <mergeCell ref="L431:M431"/>
    <mergeCell ref="N431:Q431"/>
    <mergeCell ref="N425:Q425"/>
    <mergeCell ref="F431:I431"/>
    <mergeCell ref="F434:I434"/>
    <mergeCell ref="F432:I432"/>
    <mergeCell ref="F433:I433"/>
    <mergeCell ref="F436:I436"/>
    <mergeCell ref="L436:M436"/>
    <mergeCell ref="N436:Q436"/>
    <mergeCell ref="F437:I437"/>
    <mergeCell ref="F415:I415"/>
    <mergeCell ref="F418:I418"/>
    <mergeCell ref="F416:I416"/>
    <mergeCell ref="F417:I417"/>
    <mergeCell ref="L417:M417"/>
    <mergeCell ref="N417:Q417"/>
    <mergeCell ref="L418:M418"/>
    <mergeCell ref="N418:Q418"/>
    <mergeCell ref="F419:I419"/>
    <mergeCell ref="F420:I420"/>
    <mergeCell ref="F421:I421"/>
    <mergeCell ref="F422:I422"/>
    <mergeCell ref="L422:M422"/>
    <mergeCell ref="N422:Q422"/>
    <mergeCell ref="F423:I423"/>
    <mergeCell ref="F426:I426"/>
    <mergeCell ref="F424:I424"/>
    <mergeCell ref="L426:M426"/>
    <mergeCell ref="N426:Q426"/>
    <mergeCell ref="N398:Q398"/>
    <mergeCell ref="F399:I399"/>
    <mergeCell ref="F400:I400"/>
    <mergeCell ref="F401:I401"/>
    <mergeCell ref="F402:I402"/>
    <mergeCell ref="F403:I403"/>
    <mergeCell ref="F404:I404"/>
    <mergeCell ref="F405:I405"/>
    <mergeCell ref="F406:I406"/>
    <mergeCell ref="F407:I407"/>
    <mergeCell ref="F408:I408"/>
    <mergeCell ref="F411:I411"/>
    <mergeCell ref="F409:I409"/>
    <mergeCell ref="F410:I410"/>
    <mergeCell ref="F412:I412"/>
    <mergeCell ref="F413:I413"/>
    <mergeCell ref="F414:I414"/>
    <mergeCell ref="L414:M414"/>
    <mergeCell ref="N414:Q414"/>
    <mergeCell ref="F385:I385"/>
    <mergeCell ref="F383:I383"/>
    <mergeCell ref="F384:I384"/>
    <mergeCell ref="F386:I386"/>
    <mergeCell ref="F387:I387"/>
    <mergeCell ref="F388:I388"/>
    <mergeCell ref="F389:I389"/>
    <mergeCell ref="F390:I390"/>
    <mergeCell ref="F391:I391"/>
    <mergeCell ref="F392:I392"/>
    <mergeCell ref="F393:I393"/>
    <mergeCell ref="F394:I394"/>
    <mergeCell ref="F395:I395"/>
    <mergeCell ref="F396:I396"/>
    <mergeCell ref="F397:I397"/>
    <mergeCell ref="F398:I398"/>
    <mergeCell ref="L398:M398"/>
    <mergeCell ref="F376:I376"/>
    <mergeCell ref="L376:M376"/>
    <mergeCell ref="N376:Q376"/>
    <mergeCell ref="F377:I377"/>
    <mergeCell ref="F380:I380"/>
    <mergeCell ref="F378:I378"/>
    <mergeCell ref="F379:I379"/>
    <mergeCell ref="L379:M379"/>
    <mergeCell ref="N379:Q379"/>
    <mergeCell ref="L380:M380"/>
    <mergeCell ref="N380:Q380"/>
    <mergeCell ref="F381:I381"/>
    <mergeCell ref="L381:M381"/>
    <mergeCell ref="N381:Q381"/>
    <mergeCell ref="L382:M382"/>
    <mergeCell ref="N382:Q382"/>
    <mergeCell ref="F382:I382"/>
    <mergeCell ref="F367:I367"/>
    <mergeCell ref="F365:I365"/>
    <mergeCell ref="F366:I366"/>
    <mergeCell ref="L366:M366"/>
    <mergeCell ref="N366:Q366"/>
    <mergeCell ref="F368:I368"/>
    <mergeCell ref="F369:I369"/>
    <mergeCell ref="F370:I370"/>
    <mergeCell ref="L370:M370"/>
    <mergeCell ref="N370:Q370"/>
    <mergeCell ref="F371:I371"/>
    <mergeCell ref="F374:I374"/>
    <mergeCell ref="F372:I372"/>
    <mergeCell ref="F373:I373"/>
    <mergeCell ref="L373:M373"/>
    <mergeCell ref="N373:Q373"/>
    <mergeCell ref="F375:I375"/>
    <mergeCell ref="F354:I354"/>
    <mergeCell ref="F355:I355"/>
    <mergeCell ref="F356:I356"/>
    <mergeCell ref="L356:M356"/>
    <mergeCell ref="N356:Q356"/>
    <mergeCell ref="F357:I357"/>
    <mergeCell ref="F360:I360"/>
    <mergeCell ref="F358:I358"/>
    <mergeCell ref="F359:I359"/>
    <mergeCell ref="L359:M359"/>
    <mergeCell ref="N359:Q359"/>
    <mergeCell ref="F361:I361"/>
    <mergeCell ref="F362:I362"/>
    <mergeCell ref="F363:I363"/>
    <mergeCell ref="L363:M363"/>
    <mergeCell ref="N363:Q363"/>
    <mergeCell ref="F364:I364"/>
    <mergeCell ref="F341:I341"/>
    <mergeCell ref="F344:I344"/>
    <mergeCell ref="F342:I342"/>
    <mergeCell ref="F343:I343"/>
    <mergeCell ref="F345:I345"/>
    <mergeCell ref="L345:M345"/>
    <mergeCell ref="N345:Q345"/>
    <mergeCell ref="F346:I346"/>
    <mergeCell ref="F347:I347"/>
    <mergeCell ref="F348:I348"/>
    <mergeCell ref="F349:I349"/>
    <mergeCell ref="L350:M350"/>
    <mergeCell ref="N350:Q350"/>
    <mergeCell ref="F350:I350"/>
    <mergeCell ref="F353:I353"/>
    <mergeCell ref="F351:I351"/>
    <mergeCell ref="F352:I352"/>
    <mergeCell ref="L353:M353"/>
    <mergeCell ref="N353:Q353"/>
    <mergeCell ref="F328:I328"/>
    <mergeCell ref="F329:I329"/>
    <mergeCell ref="F330:I330"/>
    <mergeCell ref="F331:I331"/>
    <mergeCell ref="L332:M332"/>
    <mergeCell ref="N332:Q332"/>
    <mergeCell ref="F332:I332"/>
    <mergeCell ref="F335:I335"/>
    <mergeCell ref="F333:I333"/>
    <mergeCell ref="F334:I334"/>
    <mergeCell ref="F336:I336"/>
    <mergeCell ref="L336:M336"/>
    <mergeCell ref="N336:Q336"/>
    <mergeCell ref="F337:I337"/>
    <mergeCell ref="F338:I338"/>
    <mergeCell ref="F339:I339"/>
    <mergeCell ref="F340:I340"/>
    <mergeCell ref="L340:M340"/>
    <mergeCell ref="N340:Q340"/>
    <mergeCell ref="N316:Q316"/>
    <mergeCell ref="F318:I318"/>
    <mergeCell ref="F319:I319"/>
    <mergeCell ref="L319:M319"/>
    <mergeCell ref="N319:Q319"/>
    <mergeCell ref="F320:I320"/>
    <mergeCell ref="F321:I321"/>
    <mergeCell ref="F322:I322"/>
    <mergeCell ref="L322:M322"/>
    <mergeCell ref="N322:Q322"/>
    <mergeCell ref="F323:I323"/>
    <mergeCell ref="F326:I326"/>
    <mergeCell ref="F324:I324"/>
    <mergeCell ref="F325:I325"/>
    <mergeCell ref="F327:I327"/>
    <mergeCell ref="L327:M327"/>
    <mergeCell ref="N327:Q327"/>
    <mergeCell ref="F302:I302"/>
    <mergeCell ref="F303:I303"/>
    <mergeCell ref="F306:I306"/>
    <mergeCell ref="F304:I304"/>
    <mergeCell ref="F305:I305"/>
    <mergeCell ref="F307:I307"/>
    <mergeCell ref="F308:I308"/>
    <mergeCell ref="F309:I309"/>
    <mergeCell ref="F310:I310"/>
    <mergeCell ref="F311:I311"/>
    <mergeCell ref="F312:I312"/>
    <mergeCell ref="F313:I313"/>
    <mergeCell ref="F314:I314"/>
    <mergeCell ref="F315:I315"/>
    <mergeCell ref="F316:I316"/>
    <mergeCell ref="F317:I317"/>
    <mergeCell ref="L316:M316"/>
    <mergeCell ref="F289:I289"/>
    <mergeCell ref="F290:I290"/>
    <mergeCell ref="F291:I291"/>
    <mergeCell ref="F292:I292"/>
    <mergeCell ref="F293:I293"/>
    <mergeCell ref="F294:I294"/>
    <mergeCell ref="F295:I295"/>
    <mergeCell ref="L295:M295"/>
    <mergeCell ref="N295:Q295"/>
    <mergeCell ref="F296:I296"/>
    <mergeCell ref="F297:I297"/>
    <mergeCell ref="F298:I298"/>
    <mergeCell ref="L298:M298"/>
    <mergeCell ref="N298:Q298"/>
    <mergeCell ref="F299:I299"/>
    <mergeCell ref="F300:I300"/>
    <mergeCell ref="F301:I301"/>
    <mergeCell ref="F274:I274"/>
    <mergeCell ref="L274:M274"/>
    <mergeCell ref="N274:Q274"/>
    <mergeCell ref="F275:I275"/>
    <mergeCell ref="F276:I276"/>
    <mergeCell ref="F277:I277"/>
    <mergeCell ref="F278:I278"/>
    <mergeCell ref="F279:I279"/>
    <mergeCell ref="F280:I280"/>
    <mergeCell ref="F283:I283"/>
    <mergeCell ref="F281:I281"/>
    <mergeCell ref="F282:I282"/>
    <mergeCell ref="F284:I284"/>
    <mergeCell ref="F285:I285"/>
    <mergeCell ref="F286:I286"/>
    <mergeCell ref="F287:I287"/>
    <mergeCell ref="F288:I288"/>
    <mergeCell ref="F259:I259"/>
    <mergeCell ref="N257:Q257"/>
    <mergeCell ref="F258:I258"/>
    <mergeCell ref="F260:I260"/>
    <mergeCell ref="F261:I261"/>
    <mergeCell ref="F262:I262"/>
    <mergeCell ref="F263:I263"/>
    <mergeCell ref="F264:I264"/>
    <mergeCell ref="F265:I265"/>
    <mergeCell ref="F266:I266"/>
    <mergeCell ref="F267:I267"/>
    <mergeCell ref="F268:I268"/>
    <mergeCell ref="F269:I269"/>
    <mergeCell ref="F272:I272"/>
    <mergeCell ref="F270:I270"/>
    <mergeCell ref="F271:I271"/>
    <mergeCell ref="F273:I273"/>
    <mergeCell ref="F242:I242"/>
    <mergeCell ref="F243:I243"/>
    <mergeCell ref="F244:I244"/>
    <mergeCell ref="F245:I245"/>
    <mergeCell ref="F248:I248"/>
    <mergeCell ref="F246:I246"/>
    <mergeCell ref="F247:I247"/>
    <mergeCell ref="F249:I249"/>
    <mergeCell ref="F250:I250"/>
    <mergeCell ref="F251:I251"/>
    <mergeCell ref="F252:I252"/>
    <mergeCell ref="F253:I253"/>
    <mergeCell ref="F254:I254"/>
    <mergeCell ref="F255:I255"/>
    <mergeCell ref="F256:I256"/>
    <mergeCell ref="F257:I257"/>
    <mergeCell ref="L257:M257"/>
    <mergeCell ref="F229:I229"/>
    <mergeCell ref="F230:I230"/>
    <mergeCell ref="F231:I231"/>
    <mergeCell ref="F232:I232"/>
    <mergeCell ref="L232:M232"/>
    <mergeCell ref="N232:Q232"/>
    <mergeCell ref="F233:I233"/>
    <mergeCell ref="F234:I234"/>
    <mergeCell ref="F237:I237"/>
    <mergeCell ref="F235:I235"/>
    <mergeCell ref="F236:I236"/>
    <mergeCell ref="F238:I238"/>
    <mergeCell ref="F239:I239"/>
    <mergeCell ref="F240:I240"/>
    <mergeCell ref="F241:I241"/>
    <mergeCell ref="L241:M241"/>
    <mergeCell ref="N241:Q241"/>
    <mergeCell ref="F216:I216"/>
    <mergeCell ref="F219:I219"/>
    <mergeCell ref="F217:I217"/>
    <mergeCell ref="F218:I218"/>
    <mergeCell ref="L219:M219"/>
    <mergeCell ref="N219:Q219"/>
    <mergeCell ref="F220:I220"/>
    <mergeCell ref="F221:I221"/>
    <mergeCell ref="F222:I222"/>
    <mergeCell ref="F223:I223"/>
    <mergeCell ref="F224:I224"/>
    <mergeCell ref="F225:I225"/>
    <mergeCell ref="F228:I228"/>
    <mergeCell ref="F226:I226"/>
    <mergeCell ref="F227:I227"/>
    <mergeCell ref="L228:M228"/>
    <mergeCell ref="N228:Q228"/>
    <mergeCell ref="F205:I205"/>
    <mergeCell ref="F206:I206"/>
    <mergeCell ref="F207:I207"/>
    <mergeCell ref="L207:M207"/>
    <mergeCell ref="N207:Q207"/>
    <mergeCell ref="F208:I208"/>
    <mergeCell ref="F211:I211"/>
    <mergeCell ref="F209:I209"/>
    <mergeCell ref="F210:I210"/>
    <mergeCell ref="L211:M211"/>
    <mergeCell ref="N211:Q211"/>
    <mergeCell ref="F212:I212"/>
    <mergeCell ref="F213:I213"/>
    <mergeCell ref="F214:I214"/>
    <mergeCell ref="L214:M214"/>
    <mergeCell ref="N214:Q214"/>
    <mergeCell ref="F215:I215"/>
    <mergeCell ref="F194:I194"/>
    <mergeCell ref="F192:I192"/>
    <mergeCell ref="F193:I193"/>
    <mergeCell ref="F195:I195"/>
    <mergeCell ref="L195:M195"/>
    <mergeCell ref="N195:Q195"/>
    <mergeCell ref="F196:I196"/>
    <mergeCell ref="F197:I197"/>
    <mergeCell ref="F198:I198"/>
    <mergeCell ref="F199:I199"/>
    <mergeCell ref="F200:I200"/>
    <mergeCell ref="F203:I203"/>
    <mergeCell ref="F201:I201"/>
    <mergeCell ref="F202:I202"/>
    <mergeCell ref="L203:M203"/>
    <mergeCell ref="N203:Q203"/>
    <mergeCell ref="F204:I204"/>
    <mergeCell ref="F179:I179"/>
    <mergeCell ref="F180:I180"/>
    <mergeCell ref="F181:I181"/>
    <mergeCell ref="F182:I182"/>
    <mergeCell ref="F185:I185"/>
    <mergeCell ref="F183:I183"/>
    <mergeCell ref="L183:M183"/>
    <mergeCell ref="N183:Q183"/>
    <mergeCell ref="F184:I184"/>
    <mergeCell ref="F186:I186"/>
    <mergeCell ref="L186:M186"/>
    <mergeCell ref="N186:Q186"/>
    <mergeCell ref="F187:I187"/>
    <mergeCell ref="F188:I188"/>
    <mergeCell ref="F189:I189"/>
    <mergeCell ref="F190:I190"/>
    <mergeCell ref="F191:I191"/>
    <mergeCell ref="F168:I168"/>
    <mergeCell ref="L168:M168"/>
    <mergeCell ref="N168:Q168"/>
    <mergeCell ref="F169:I169"/>
    <mergeCell ref="F170:I170"/>
    <mergeCell ref="F171:I171"/>
    <mergeCell ref="F172:I172"/>
    <mergeCell ref="L172:M172"/>
    <mergeCell ref="N172:Q172"/>
    <mergeCell ref="F173:I173"/>
    <mergeCell ref="F176:I176"/>
    <mergeCell ref="F174:I174"/>
    <mergeCell ref="F175:I175"/>
    <mergeCell ref="F177:I177"/>
    <mergeCell ref="F178:I178"/>
    <mergeCell ref="L178:M178"/>
    <mergeCell ref="N178:Q178"/>
    <mergeCell ref="F154:I154"/>
    <mergeCell ref="F155:I155"/>
    <mergeCell ref="F158:I158"/>
    <mergeCell ref="F156:I156"/>
    <mergeCell ref="F157:I157"/>
    <mergeCell ref="L158:M158"/>
    <mergeCell ref="N158:Q158"/>
    <mergeCell ref="F159:I159"/>
    <mergeCell ref="F160:I160"/>
    <mergeCell ref="F161:I161"/>
    <mergeCell ref="F162:I162"/>
    <mergeCell ref="F163:I163"/>
    <mergeCell ref="L163:M163"/>
    <mergeCell ref="N163:Q163"/>
    <mergeCell ref="F164:I164"/>
    <mergeCell ref="F167:I167"/>
    <mergeCell ref="F165:I165"/>
    <mergeCell ref="F166:I166"/>
    <mergeCell ref="F143:I143"/>
    <mergeCell ref="L143:M143"/>
    <mergeCell ref="N143:Q143"/>
    <mergeCell ref="F144:I144"/>
    <mergeCell ref="N136:Q136"/>
    <mergeCell ref="N137:Q137"/>
    <mergeCell ref="N138:Q138"/>
    <mergeCell ref="F145:I145"/>
    <mergeCell ref="F148:I148"/>
    <mergeCell ref="F146:I146"/>
    <mergeCell ref="F147:I147"/>
    <mergeCell ref="F149:I149"/>
    <mergeCell ref="F150:I150"/>
    <mergeCell ref="F151:I151"/>
    <mergeCell ref="F152:I152"/>
    <mergeCell ref="F153:I153"/>
    <mergeCell ref="L153:M153"/>
    <mergeCell ref="N153:Q153"/>
    <mergeCell ref="M130:P130"/>
    <mergeCell ref="L118:Q118"/>
    <mergeCell ref="C124:Q124"/>
    <mergeCell ref="F126:P126"/>
    <mergeCell ref="F127:P127"/>
    <mergeCell ref="F128:P128"/>
    <mergeCell ref="M132:Q132"/>
    <mergeCell ref="M133:Q133"/>
    <mergeCell ref="F135:I135"/>
    <mergeCell ref="F141:I141"/>
    <mergeCell ref="L135:M135"/>
    <mergeCell ref="N135:Q135"/>
    <mergeCell ref="F139:I139"/>
    <mergeCell ref="L139:M139"/>
    <mergeCell ref="N139:Q139"/>
    <mergeCell ref="F140:I140"/>
    <mergeCell ref="F142:I142"/>
    <mergeCell ref="N104:Q104"/>
    <mergeCell ref="N105:Q105"/>
    <mergeCell ref="N106:Q106"/>
    <mergeCell ref="N107:Q107"/>
    <mergeCell ref="N108:Q108"/>
    <mergeCell ref="N110:Q110"/>
    <mergeCell ref="D111:H111"/>
    <mergeCell ref="N111:Q111"/>
    <mergeCell ref="D112:H112"/>
    <mergeCell ref="N112:Q112"/>
    <mergeCell ref="D113:H113"/>
    <mergeCell ref="N113:Q113"/>
    <mergeCell ref="D114:H114"/>
    <mergeCell ref="N114:Q114"/>
    <mergeCell ref="D115:H115"/>
    <mergeCell ref="N115:Q115"/>
    <mergeCell ref="N116:Q116"/>
    <mergeCell ref="C87:G87"/>
    <mergeCell ref="N87:Q87"/>
    <mergeCell ref="N89:Q89"/>
    <mergeCell ref="N96:Q96"/>
    <mergeCell ref="N94:Q94"/>
    <mergeCell ref="N90:Q90"/>
    <mergeCell ref="N91:Q91"/>
    <mergeCell ref="N92:Q92"/>
    <mergeCell ref="N93:Q93"/>
    <mergeCell ref="N95:Q95"/>
    <mergeCell ref="N97:Q97"/>
    <mergeCell ref="N98:Q98"/>
    <mergeCell ref="N99:Q99"/>
    <mergeCell ref="N100:Q100"/>
    <mergeCell ref="N101:Q101"/>
    <mergeCell ref="N102:Q102"/>
    <mergeCell ref="N103:Q103"/>
    <mergeCell ref="H1:K1"/>
    <mergeCell ref="S2:AC2"/>
    <mergeCell ref="O21:P21"/>
    <mergeCell ref="M28:P28"/>
    <mergeCell ref="O22:P22"/>
    <mergeCell ref="E25:L25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806:M806"/>
    <mergeCell ref="N806:Q806"/>
    <mergeCell ref="L807:M807"/>
    <mergeCell ref="N807:Q807"/>
    <mergeCell ref="L808:M808"/>
    <mergeCell ref="N808:Q808"/>
    <mergeCell ref="L809:M809"/>
    <mergeCell ref="N809:Q809"/>
    <mergeCell ref="L810:M810"/>
    <mergeCell ref="N810:Q810"/>
    <mergeCell ref="N805:Q805"/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L39:P39"/>
    <mergeCell ref="C76:Q76"/>
    <mergeCell ref="F78:P78"/>
    <mergeCell ref="F79:P79"/>
    <mergeCell ref="F80:P80"/>
    <mergeCell ref="M82:P82"/>
    <mergeCell ref="M84:Q84"/>
    <mergeCell ref="M85:Q85"/>
    <mergeCell ref="L795:M795"/>
    <mergeCell ref="N795:Q795"/>
    <mergeCell ref="F796:I796"/>
    <mergeCell ref="N797:Q797"/>
    <mergeCell ref="N798:Q798"/>
    <mergeCell ref="F799:I799"/>
    <mergeCell ref="F802:I802"/>
    <mergeCell ref="L799:M799"/>
    <mergeCell ref="N799:Q799"/>
    <mergeCell ref="F800:I800"/>
    <mergeCell ref="L800:M800"/>
    <mergeCell ref="N800:Q800"/>
    <mergeCell ref="L802:M802"/>
    <mergeCell ref="N802:Q802"/>
    <mergeCell ref="F803:I803"/>
    <mergeCell ref="N801:Q801"/>
    <mergeCell ref="F804:I804"/>
    <mergeCell ref="F810:I810"/>
    <mergeCell ref="F807:I807"/>
    <mergeCell ref="F806:I806"/>
    <mergeCell ref="F808:I808"/>
    <mergeCell ref="F809:I809"/>
    <mergeCell ref="F782:I782"/>
    <mergeCell ref="F784:I784"/>
    <mergeCell ref="F783:I783"/>
    <mergeCell ref="L784:M784"/>
    <mergeCell ref="F785:I785"/>
    <mergeCell ref="F786:I786"/>
    <mergeCell ref="F787:I787"/>
    <mergeCell ref="L787:M787"/>
    <mergeCell ref="N787:Q787"/>
    <mergeCell ref="N788:Q788"/>
    <mergeCell ref="F790:I790"/>
    <mergeCell ref="F792:I792"/>
    <mergeCell ref="L790:M790"/>
    <mergeCell ref="N790:Q790"/>
    <mergeCell ref="F791:I791"/>
    <mergeCell ref="L791:M791"/>
    <mergeCell ref="N791:Q791"/>
    <mergeCell ref="L792:M792"/>
    <mergeCell ref="N792:Q792"/>
    <mergeCell ref="N789:Q789"/>
    <mergeCell ref="F793:I793"/>
    <mergeCell ref="F795:I795"/>
    <mergeCell ref="L793:M793"/>
    <mergeCell ref="N793:Q793"/>
    <mergeCell ref="F794:I794"/>
    <mergeCell ref="L794:M794"/>
    <mergeCell ref="N794:Q794"/>
  </mergeCells>
  <dataValidations disablePrompts="1" count="2">
    <dataValidation type="list" allowBlank="1" showInputMessage="1" showErrorMessage="1" error="Povoleny jsou hodnoty K, M." sqref="D806:D811" xr:uid="{00000000-0002-0000-0100-000000000000}">
      <formula1>"K, M"</formula1>
    </dataValidation>
    <dataValidation type="list" allowBlank="1" showInputMessage="1" showErrorMessage="1" error="Povoleny jsou hodnoty základní, snížená, zákl. přenesená, sníž. přenesená, nulová." sqref="U806:U811" xr:uid="{00000000-0002-0000-01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100-000000000000}"/>
    <hyperlink ref="H1:K1" location="C87" display="2) Rekapitulace rozpočtu" xr:uid="{00000000-0004-0000-0100-000001000000}"/>
    <hyperlink ref="L1" location="C135" display="3) Rozpočet" xr:uid="{00000000-0004-0000-0100-000002000000}"/>
    <hyperlink ref="S1:T1" location="'Rekapitulace stavby'!C2" display="Rekapitulace stavby" xr:uid="{00000000-0004-0000-01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N190"/>
  <sheetViews>
    <sheetView showGridLines="0" workbookViewId="0">
      <pane ySplit="1" topLeftCell="A128" activePane="bottomLeft" state="frozen"/>
      <selection pane="bottomLeft" activeCell="C137" sqref="C137:Q138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93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128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s="1" customFormat="1" ht="32.85" customHeight="1">
      <c r="B8" s="38"/>
      <c r="C8" s="39"/>
      <c r="D8" s="32" t="s">
        <v>129</v>
      </c>
      <c r="E8" s="39"/>
      <c r="F8" s="234" t="s">
        <v>928</v>
      </c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39"/>
      <c r="R8" s="40"/>
    </row>
    <row r="9" spans="1:66" s="1" customFormat="1" ht="14.45" customHeight="1">
      <c r="B9" s="38"/>
      <c r="C9" s="39"/>
      <c r="D9" s="33" t="s">
        <v>21</v>
      </c>
      <c r="E9" s="39"/>
      <c r="F9" s="31" t="s">
        <v>5</v>
      </c>
      <c r="G9" s="39"/>
      <c r="H9" s="39"/>
      <c r="I9" s="39"/>
      <c r="J9" s="39"/>
      <c r="K9" s="39"/>
      <c r="L9" s="39"/>
      <c r="M9" s="33" t="s">
        <v>22</v>
      </c>
      <c r="N9" s="39"/>
      <c r="O9" s="31" t="s">
        <v>5</v>
      </c>
      <c r="P9" s="39"/>
      <c r="Q9" s="39"/>
      <c r="R9" s="40"/>
    </row>
    <row r="10" spans="1:66" s="1" customFormat="1" ht="14.45" customHeight="1">
      <c r="B10" s="38"/>
      <c r="C10" s="39"/>
      <c r="D10" s="33" t="s">
        <v>23</v>
      </c>
      <c r="E10" s="39"/>
      <c r="F10" s="31" t="s">
        <v>37</v>
      </c>
      <c r="G10" s="39"/>
      <c r="H10" s="39"/>
      <c r="I10" s="39"/>
      <c r="J10" s="39"/>
      <c r="K10" s="39"/>
      <c r="L10" s="39"/>
      <c r="M10" s="33" t="s">
        <v>25</v>
      </c>
      <c r="N10" s="39"/>
      <c r="O10" s="285" t="str">
        <f>'Rekapitulace stavby'!AN8</f>
        <v>24. 8. 2017</v>
      </c>
      <c r="P10" s="286"/>
      <c r="Q10" s="39"/>
      <c r="R10" s="40"/>
    </row>
    <row r="11" spans="1:66" s="1" customFormat="1" ht="10.9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40"/>
    </row>
    <row r="12" spans="1:66" s="1" customFormat="1" ht="14.45" customHeight="1">
      <c r="B12" s="38"/>
      <c r="C12" s="39"/>
      <c r="D12" s="33" t="s">
        <v>27</v>
      </c>
      <c r="E12" s="39"/>
      <c r="F12" s="39"/>
      <c r="G12" s="39"/>
      <c r="H12" s="39"/>
      <c r="I12" s="39"/>
      <c r="J12" s="39"/>
      <c r="K12" s="39"/>
      <c r="L12" s="39"/>
      <c r="M12" s="33" t="s">
        <v>28</v>
      </c>
      <c r="N12" s="39"/>
      <c r="O12" s="227" t="str">
        <f>IF('Rekapitulace stavby'!AN10="","",'Rekapitulace stavby'!AN10)</f>
        <v/>
      </c>
      <c r="P12" s="227"/>
      <c r="Q12" s="39"/>
      <c r="R12" s="40"/>
    </row>
    <row r="13" spans="1:66" s="1" customFormat="1" ht="18" customHeight="1">
      <c r="B13" s="38"/>
      <c r="C13" s="39"/>
      <c r="D13" s="39"/>
      <c r="E13" s="31" t="str">
        <f>IF('Rekapitulace stavby'!E11="","",'Rekapitulace stavby'!E11)</f>
        <v>Elektrárny Opatovice, a.s.</v>
      </c>
      <c r="F13" s="39"/>
      <c r="G13" s="39"/>
      <c r="H13" s="39"/>
      <c r="I13" s="39"/>
      <c r="J13" s="39"/>
      <c r="K13" s="39"/>
      <c r="L13" s="39"/>
      <c r="M13" s="33" t="s">
        <v>30</v>
      </c>
      <c r="N13" s="39"/>
      <c r="O13" s="227" t="str">
        <f>IF('Rekapitulace stavby'!AN11="","",'Rekapitulace stavby'!AN11)</f>
        <v/>
      </c>
      <c r="P13" s="227"/>
      <c r="Q13" s="39"/>
      <c r="R13" s="40"/>
    </row>
    <row r="14" spans="1:66" s="1" customFormat="1" ht="6.95" customHeight="1"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40"/>
    </row>
    <row r="15" spans="1:66" s="1" customFormat="1" ht="14.45" customHeight="1">
      <c r="B15" s="38"/>
      <c r="C15" s="39"/>
      <c r="D15" s="33" t="s">
        <v>31</v>
      </c>
      <c r="E15" s="39"/>
      <c r="F15" s="39"/>
      <c r="G15" s="39"/>
      <c r="H15" s="39"/>
      <c r="I15" s="39"/>
      <c r="J15" s="39"/>
      <c r="K15" s="39"/>
      <c r="L15" s="39"/>
      <c r="M15" s="33" t="s">
        <v>28</v>
      </c>
      <c r="N15" s="39"/>
      <c r="O15" s="287" t="str">
        <f>IF('Rekapitulace stavby'!AN13="","",'Rekapitulace stavby'!AN13)</f>
        <v>Vyplň údaj</v>
      </c>
      <c r="P15" s="227"/>
      <c r="Q15" s="39"/>
      <c r="R15" s="40"/>
    </row>
    <row r="16" spans="1:66" s="1" customFormat="1" ht="18" customHeight="1">
      <c r="B16" s="38"/>
      <c r="C16" s="39"/>
      <c r="D16" s="39"/>
      <c r="E16" s="287" t="str">
        <f>IF('Rekapitulace stavby'!E14="","",'Rekapitulace stavby'!E14)</f>
        <v>Vyplň údaj</v>
      </c>
      <c r="F16" s="288"/>
      <c r="G16" s="288"/>
      <c r="H16" s="288"/>
      <c r="I16" s="288"/>
      <c r="J16" s="288"/>
      <c r="K16" s="288"/>
      <c r="L16" s="288"/>
      <c r="M16" s="33" t="s">
        <v>30</v>
      </c>
      <c r="N16" s="39"/>
      <c r="O16" s="287" t="str">
        <f>IF('Rekapitulace stavby'!AN14="","",'Rekapitulace stavby'!AN14)</f>
        <v>Vyplň údaj</v>
      </c>
      <c r="P16" s="227"/>
      <c r="Q16" s="39"/>
      <c r="R16" s="40"/>
    </row>
    <row r="17" spans="2:18" s="1" customFormat="1" ht="6.95" customHeight="1">
      <c r="B17" s="38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40"/>
    </row>
    <row r="18" spans="2:18" s="1" customFormat="1" ht="14.45" customHeight="1">
      <c r="B18" s="38"/>
      <c r="C18" s="39"/>
      <c r="D18" s="33" t="s">
        <v>33</v>
      </c>
      <c r="E18" s="39"/>
      <c r="F18" s="39"/>
      <c r="G18" s="39"/>
      <c r="H18" s="39"/>
      <c r="I18" s="39"/>
      <c r="J18" s="39"/>
      <c r="K18" s="39"/>
      <c r="L18" s="39"/>
      <c r="M18" s="33" t="s">
        <v>28</v>
      </c>
      <c r="N18" s="39"/>
      <c r="O18" s="227" t="str">
        <f>IF('Rekapitulace stavby'!AN16="","",'Rekapitulace stavby'!AN16)</f>
        <v/>
      </c>
      <c r="P18" s="227"/>
      <c r="Q18" s="39"/>
      <c r="R18" s="40"/>
    </row>
    <row r="19" spans="2:18" s="1" customFormat="1" ht="18" customHeight="1">
      <c r="B19" s="38"/>
      <c r="C19" s="39"/>
      <c r="D19" s="39"/>
      <c r="E19" s="31" t="str">
        <f>IF('Rekapitulace stavby'!E17="","",'Rekapitulace stavby'!E17)</f>
        <v>EVČ s.r.o.</v>
      </c>
      <c r="F19" s="39"/>
      <c r="G19" s="39"/>
      <c r="H19" s="39"/>
      <c r="I19" s="39"/>
      <c r="J19" s="39"/>
      <c r="K19" s="39"/>
      <c r="L19" s="39"/>
      <c r="M19" s="33" t="s">
        <v>30</v>
      </c>
      <c r="N19" s="39"/>
      <c r="O19" s="227" t="str">
        <f>IF('Rekapitulace stavby'!AN17="","",'Rekapitulace stavby'!AN17)</f>
        <v/>
      </c>
      <c r="P19" s="227"/>
      <c r="Q19" s="39"/>
      <c r="R19" s="40"/>
    </row>
    <row r="20" spans="2:18" s="1" customFormat="1" ht="6.95" customHeight="1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40"/>
    </row>
    <row r="21" spans="2:18" s="1" customFormat="1" ht="14.45" customHeight="1">
      <c r="B21" s="38"/>
      <c r="C21" s="39"/>
      <c r="D21" s="33" t="s">
        <v>36</v>
      </c>
      <c r="E21" s="39"/>
      <c r="F21" s="39"/>
      <c r="G21" s="39"/>
      <c r="H21" s="39"/>
      <c r="I21" s="39"/>
      <c r="J21" s="39"/>
      <c r="K21" s="39"/>
      <c r="L21" s="39"/>
      <c r="M21" s="33" t="s">
        <v>28</v>
      </c>
      <c r="N21" s="39"/>
      <c r="O21" s="227" t="str">
        <f>IF('Rekapitulace stavby'!AN19="","",'Rekapitulace stavby'!AN19)</f>
        <v/>
      </c>
      <c r="P21" s="227"/>
      <c r="Q21" s="39"/>
      <c r="R21" s="40"/>
    </row>
    <row r="22" spans="2:18" s="1" customFormat="1" ht="18" customHeight="1">
      <c r="B22" s="38"/>
      <c r="C22" s="39"/>
      <c r="D22" s="39"/>
      <c r="E22" s="31" t="str">
        <f>IF('Rekapitulace stavby'!E20="","",'Rekapitulace stavby'!E20)</f>
        <v xml:space="preserve"> </v>
      </c>
      <c r="F22" s="39"/>
      <c r="G22" s="39"/>
      <c r="H22" s="39"/>
      <c r="I22" s="39"/>
      <c r="J22" s="39"/>
      <c r="K22" s="39"/>
      <c r="L22" s="39"/>
      <c r="M22" s="33" t="s">
        <v>30</v>
      </c>
      <c r="N22" s="39"/>
      <c r="O22" s="227" t="str">
        <f>IF('Rekapitulace stavby'!AN20="","",'Rekapitulace stavby'!AN20)</f>
        <v/>
      </c>
      <c r="P22" s="227"/>
      <c r="Q22" s="39"/>
      <c r="R22" s="40"/>
    </row>
    <row r="23" spans="2:18" s="1" customFormat="1" ht="6.95" customHeight="1">
      <c r="B23" s="38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40"/>
    </row>
    <row r="24" spans="2:18" s="1" customFormat="1" ht="14.45" customHeight="1">
      <c r="B24" s="38"/>
      <c r="C24" s="39"/>
      <c r="D24" s="33" t="s">
        <v>38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6.5" customHeight="1">
      <c r="B25" s="38"/>
      <c r="C25" s="39"/>
      <c r="D25" s="39"/>
      <c r="E25" s="215" t="s">
        <v>5</v>
      </c>
      <c r="F25" s="215"/>
      <c r="G25" s="215"/>
      <c r="H25" s="215"/>
      <c r="I25" s="215"/>
      <c r="J25" s="215"/>
      <c r="K25" s="215"/>
      <c r="L25" s="215"/>
      <c r="M25" s="39"/>
      <c r="N25" s="39"/>
      <c r="O25" s="39"/>
      <c r="P25" s="39"/>
      <c r="Q25" s="39"/>
      <c r="R25" s="40"/>
    </row>
    <row r="26" spans="2:18" s="1" customFormat="1" ht="6.95" customHeight="1"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39"/>
      <c r="R27" s="40"/>
    </row>
    <row r="28" spans="2:18" s="1" customFormat="1" ht="14.45" customHeight="1">
      <c r="B28" s="38"/>
      <c r="C28" s="39"/>
      <c r="D28" s="125" t="s">
        <v>131</v>
      </c>
      <c r="E28" s="39"/>
      <c r="F28" s="39"/>
      <c r="G28" s="39"/>
      <c r="H28" s="39"/>
      <c r="I28" s="39"/>
      <c r="J28" s="39"/>
      <c r="K28" s="39"/>
      <c r="L28" s="39"/>
      <c r="M28" s="216">
        <f>N89</f>
        <v>0</v>
      </c>
      <c r="N28" s="216"/>
      <c r="O28" s="216"/>
      <c r="P28" s="216"/>
      <c r="Q28" s="39"/>
      <c r="R28" s="40"/>
    </row>
    <row r="29" spans="2:18" s="1" customFormat="1" ht="14.45" customHeight="1">
      <c r="B29" s="38"/>
      <c r="C29" s="39"/>
      <c r="D29" s="37" t="s">
        <v>115</v>
      </c>
      <c r="E29" s="39"/>
      <c r="F29" s="39"/>
      <c r="G29" s="39"/>
      <c r="H29" s="39"/>
      <c r="I29" s="39"/>
      <c r="J29" s="39"/>
      <c r="K29" s="39"/>
      <c r="L29" s="39"/>
      <c r="M29" s="216">
        <f>N99</f>
        <v>0</v>
      </c>
      <c r="N29" s="216"/>
      <c r="O29" s="216"/>
      <c r="P29" s="216"/>
      <c r="Q29" s="39"/>
      <c r="R29" s="40"/>
    </row>
    <row r="30" spans="2:18" s="1" customFormat="1" ht="6.95" customHeight="1"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40"/>
    </row>
    <row r="31" spans="2:18" s="1" customFormat="1" ht="25.35" customHeight="1">
      <c r="B31" s="38"/>
      <c r="C31" s="39"/>
      <c r="D31" s="126" t="s">
        <v>41</v>
      </c>
      <c r="E31" s="39"/>
      <c r="F31" s="39"/>
      <c r="G31" s="39"/>
      <c r="H31" s="39"/>
      <c r="I31" s="39"/>
      <c r="J31" s="39"/>
      <c r="K31" s="39"/>
      <c r="L31" s="39"/>
      <c r="M31" s="290">
        <f>ROUND(M28+M29,0)</f>
        <v>0</v>
      </c>
      <c r="N31" s="284"/>
      <c r="O31" s="284"/>
      <c r="P31" s="284"/>
      <c r="Q31" s="39"/>
      <c r="R31" s="40"/>
    </row>
    <row r="32" spans="2:18" s="1" customFormat="1" ht="6.95" customHeight="1">
      <c r="B32" s="38"/>
      <c r="C32" s="39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39"/>
      <c r="R32" s="40"/>
    </row>
    <row r="33" spans="2:18" s="1" customFormat="1" ht="14.45" customHeight="1">
      <c r="B33" s="38"/>
      <c r="C33" s="39"/>
      <c r="D33" s="45" t="s">
        <v>42</v>
      </c>
      <c r="E33" s="45" t="s">
        <v>43</v>
      </c>
      <c r="F33" s="46">
        <v>0.2</v>
      </c>
      <c r="G33" s="127" t="s">
        <v>44</v>
      </c>
      <c r="H33" s="291">
        <f>ROUND((((SUM(BE99:BE106)+SUM(BE125:BE183))+SUM(BE185:BE189))),0)</f>
        <v>0</v>
      </c>
      <c r="I33" s="284"/>
      <c r="J33" s="284"/>
      <c r="K33" s="39"/>
      <c r="L33" s="39"/>
      <c r="M33" s="291">
        <f>ROUND(((ROUND((SUM(BE99:BE106)+SUM(BE125:BE183)), 0)*F33)+SUM(BE185:BE189)*F33),0)</f>
        <v>0</v>
      </c>
      <c r="N33" s="284"/>
      <c r="O33" s="284"/>
      <c r="P33" s="284"/>
      <c r="Q33" s="39"/>
      <c r="R33" s="40"/>
    </row>
    <row r="34" spans="2:18" s="1" customFormat="1" ht="14.45" customHeight="1">
      <c r="B34" s="38"/>
      <c r="C34" s="39"/>
      <c r="D34" s="39"/>
      <c r="E34" s="45" t="s">
        <v>45</v>
      </c>
      <c r="F34" s="46">
        <v>0.14000000000000001</v>
      </c>
      <c r="G34" s="127" t="s">
        <v>44</v>
      </c>
      <c r="H34" s="291">
        <f>ROUND((((SUM(BF99:BF106)+SUM(BF125:BF183))+SUM(BF185:BF189))),0)</f>
        <v>0</v>
      </c>
      <c r="I34" s="284"/>
      <c r="J34" s="284"/>
      <c r="K34" s="39"/>
      <c r="L34" s="39"/>
      <c r="M34" s="291">
        <f>ROUND(((ROUND((SUM(BF99:BF106)+SUM(BF125:BF183)), 0)*F34)+SUM(BF185:BF189)*F34),0)</f>
        <v>0</v>
      </c>
      <c r="N34" s="284"/>
      <c r="O34" s="284"/>
      <c r="P34" s="284"/>
      <c r="Q34" s="39"/>
      <c r="R34" s="40"/>
    </row>
    <row r="35" spans="2:18" s="1" customFormat="1" ht="14.45" hidden="1" customHeight="1">
      <c r="B35" s="38"/>
      <c r="C35" s="39"/>
      <c r="D35" s="39"/>
      <c r="E35" s="45" t="s">
        <v>46</v>
      </c>
      <c r="F35" s="46">
        <v>0.2</v>
      </c>
      <c r="G35" s="127" t="s">
        <v>44</v>
      </c>
      <c r="H35" s="291">
        <f>ROUND((((SUM(BG99:BG106)+SUM(BG125:BG183))+SUM(BG185:BG189))),0)</f>
        <v>0</v>
      </c>
      <c r="I35" s="284"/>
      <c r="J35" s="284"/>
      <c r="K35" s="39"/>
      <c r="L35" s="39"/>
      <c r="M35" s="291"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47</v>
      </c>
      <c r="F36" s="46">
        <v>0.14000000000000001</v>
      </c>
      <c r="G36" s="127" t="s">
        <v>44</v>
      </c>
      <c r="H36" s="291">
        <f>ROUND((((SUM(BH99:BH106)+SUM(BH125:BH183))+SUM(BH185:BH189))),0)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48</v>
      </c>
      <c r="F37" s="46">
        <v>0</v>
      </c>
      <c r="G37" s="127" t="s">
        <v>44</v>
      </c>
      <c r="H37" s="291">
        <f>ROUND((((SUM(BI99:BI106)+SUM(BI125:BI183))+SUM(BI185:BI189))),0)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6.95" customHeight="1"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40"/>
    </row>
    <row r="39" spans="2:18" s="1" customFormat="1" ht="25.35" customHeight="1">
      <c r="B39" s="38"/>
      <c r="C39" s="123"/>
      <c r="D39" s="128" t="s">
        <v>49</v>
      </c>
      <c r="E39" s="78"/>
      <c r="F39" s="78"/>
      <c r="G39" s="129" t="s">
        <v>50</v>
      </c>
      <c r="H39" s="130" t="s">
        <v>51</v>
      </c>
      <c r="I39" s="78"/>
      <c r="J39" s="78"/>
      <c r="K39" s="78"/>
      <c r="L39" s="292">
        <f>SUM(M31:M37)</f>
        <v>0</v>
      </c>
      <c r="M39" s="292"/>
      <c r="N39" s="292"/>
      <c r="O39" s="292"/>
      <c r="P39" s="293"/>
      <c r="Q39" s="123"/>
      <c r="R39" s="40"/>
    </row>
    <row r="40" spans="2:18" s="1" customFormat="1" ht="14.45" customHeight="1"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ht="13.5">
      <c r="B42" s="26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7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128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s="1" customFormat="1" ht="36.950000000000003" customHeight="1">
      <c r="B80" s="38"/>
      <c r="C80" s="72" t="s">
        <v>129</v>
      </c>
      <c r="D80" s="39"/>
      <c r="E80" s="39"/>
      <c r="F80" s="239" t="str">
        <f>F8</f>
        <v>STR - Strojní - I. ETAPA</v>
      </c>
      <c r="G80" s="284"/>
      <c r="H80" s="284"/>
      <c r="I80" s="284"/>
      <c r="J80" s="284"/>
      <c r="K80" s="284"/>
      <c r="L80" s="284"/>
      <c r="M80" s="284"/>
      <c r="N80" s="284"/>
      <c r="O80" s="284"/>
      <c r="P80" s="284"/>
      <c r="Q80" s="39"/>
      <c r="R80" s="40"/>
    </row>
    <row r="81" spans="2:47" s="1" customFormat="1" ht="6.95" customHeight="1"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40"/>
    </row>
    <row r="82" spans="2:47" s="1" customFormat="1" ht="18" customHeight="1">
      <c r="B82" s="38"/>
      <c r="C82" s="33" t="s">
        <v>23</v>
      </c>
      <c r="D82" s="39"/>
      <c r="E82" s="39"/>
      <c r="F82" s="31" t="str">
        <f>F10</f>
        <v xml:space="preserve"> </v>
      </c>
      <c r="G82" s="39"/>
      <c r="H82" s="39"/>
      <c r="I82" s="39"/>
      <c r="J82" s="39"/>
      <c r="K82" s="33" t="s">
        <v>25</v>
      </c>
      <c r="L82" s="39"/>
      <c r="M82" s="286" t="str">
        <f>IF(O10="","",O10)</f>
        <v>24. 8. 2017</v>
      </c>
      <c r="N82" s="286"/>
      <c r="O82" s="286"/>
      <c r="P82" s="286"/>
      <c r="Q82" s="39"/>
      <c r="R82" s="40"/>
    </row>
    <row r="83" spans="2:47" s="1" customFormat="1" ht="6.95" customHeight="1"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40"/>
    </row>
    <row r="84" spans="2:47" s="1" customFormat="1">
      <c r="B84" s="38"/>
      <c r="C84" s="33" t="s">
        <v>27</v>
      </c>
      <c r="D84" s="39"/>
      <c r="E84" s="39"/>
      <c r="F84" s="31" t="str">
        <f>E13</f>
        <v>Elektrárny Opatovice, a.s.</v>
      </c>
      <c r="G84" s="39"/>
      <c r="H84" s="39"/>
      <c r="I84" s="39"/>
      <c r="J84" s="39"/>
      <c r="K84" s="33" t="s">
        <v>33</v>
      </c>
      <c r="L84" s="39"/>
      <c r="M84" s="227" t="str">
        <f>E19</f>
        <v>EVČ s.r.o.</v>
      </c>
      <c r="N84" s="227"/>
      <c r="O84" s="227"/>
      <c r="P84" s="227"/>
      <c r="Q84" s="227"/>
      <c r="R84" s="40"/>
    </row>
    <row r="85" spans="2:47" s="1" customFormat="1" ht="14.45" customHeight="1">
      <c r="B85" s="38"/>
      <c r="C85" s="33" t="s">
        <v>31</v>
      </c>
      <c r="D85" s="39"/>
      <c r="E85" s="39"/>
      <c r="F85" s="31" t="str">
        <f>IF(E16="","",E16)</f>
        <v>Vyplň údaj</v>
      </c>
      <c r="G85" s="39"/>
      <c r="H85" s="39"/>
      <c r="I85" s="39"/>
      <c r="J85" s="39"/>
      <c r="K85" s="33" t="s">
        <v>36</v>
      </c>
      <c r="L85" s="39"/>
      <c r="M85" s="227" t="str">
        <f>E22</f>
        <v xml:space="preserve"> </v>
      </c>
      <c r="N85" s="227"/>
      <c r="O85" s="227"/>
      <c r="P85" s="227"/>
      <c r="Q85" s="227"/>
      <c r="R85" s="40"/>
    </row>
    <row r="86" spans="2:47" s="1" customFormat="1" ht="10.35" customHeight="1"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40"/>
    </row>
    <row r="87" spans="2:47" s="1" customFormat="1" ht="29.25" customHeight="1">
      <c r="B87" s="38"/>
      <c r="C87" s="294" t="s">
        <v>133</v>
      </c>
      <c r="D87" s="295"/>
      <c r="E87" s="295"/>
      <c r="F87" s="295"/>
      <c r="G87" s="295"/>
      <c r="H87" s="123"/>
      <c r="I87" s="123"/>
      <c r="J87" s="123"/>
      <c r="K87" s="123"/>
      <c r="L87" s="123"/>
      <c r="M87" s="123"/>
      <c r="N87" s="294" t="s">
        <v>134</v>
      </c>
      <c r="O87" s="295"/>
      <c r="P87" s="295"/>
      <c r="Q87" s="295"/>
      <c r="R87" s="40"/>
    </row>
    <row r="88" spans="2:47" s="1" customFormat="1" ht="10.35" customHeight="1"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40"/>
    </row>
    <row r="89" spans="2:47" s="1" customFormat="1" ht="29.25" customHeight="1">
      <c r="B89" s="38"/>
      <c r="C89" s="131" t="s">
        <v>135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232">
        <f>N125</f>
        <v>0</v>
      </c>
      <c r="O89" s="296"/>
      <c r="P89" s="296"/>
      <c r="Q89" s="296"/>
      <c r="R89" s="40"/>
      <c r="AU89" s="22" t="s">
        <v>136</v>
      </c>
    </row>
    <row r="90" spans="2:47" s="7" customFormat="1" ht="24.95" customHeight="1">
      <c r="B90" s="132"/>
      <c r="C90" s="133"/>
      <c r="D90" s="134" t="s">
        <v>929</v>
      </c>
      <c r="E90" s="133"/>
      <c r="F90" s="133"/>
      <c r="G90" s="133"/>
      <c r="H90" s="133"/>
      <c r="I90" s="133"/>
      <c r="J90" s="133"/>
      <c r="K90" s="133"/>
      <c r="L90" s="133"/>
      <c r="M90" s="133"/>
      <c r="N90" s="274">
        <f>N126</f>
        <v>0</v>
      </c>
      <c r="O90" s="297"/>
      <c r="P90" s="297"/>
      <c r="Q90" s="297"/>
      <c r="R90" s="135"/>
    </row>
    <row r="91" spans="2:47" s="7" customFormat="1" ht="24.95" customHeight="1">
      <c r="B91" s="132"/>
      <c r="C91" s="133"/>
      <c r="D91" s="134" t="s">
        <v>930</v>
      </c>
      <c r="E91" s="133"/>
      <c r="F91" s="133"/>
      <c r="G91" s="133"/>
      <c r="H91" s="133"/>
      <c r="I91" s="133"/>
      <c r="J91" s="133"/>
      <c r="K91" s="133"/>
      <c r="L91" s="133"/>
      <c r="M91" s="133"/>
      <c r="N91" s="274">
        <f>N133</f>
        <v>0</v>
      </c>
      <c r="O91" s="297"/>
      <c r="P91" s="297"/>
      <c r="Q91" s="297"/>
      <c r="R91" s="135"/>
    </row>
    <row r="92" spans="2:47" s="7" customFormat="1" ht="24.95" customHeight="1">
      <c r="B92" s="132"/>
      <c r="C92" s="133"/>
      <c r="D92" s="134" t="s">
        <v>148</v>
      </c>
      <c r="E92" s="133"/>
      <c r="F92" s="133"/>
      <c r="G92" s="133"/>
      <c r="H92" s="133"/>
      <c r="I92" s="133"/>
      <c r="J92" s="133"/>
      <c r="K92" s="133"/>
      <c r="L92" s="133"/>
      <c r="M92" s="133"/>
      <c r="N92" s="274">
        <f>N145</f>
        <v>0</v>
      </c>
      <c r="O92" s="297"/>
      <c r="P92" s="297"/>
      <c r="Q92" s="297"/>
      <c r="R92" s="135"/>
    </row>
    <row r="93" spans="2:47" s="8" customFormat="1" ht="19.899999999999999" customHeight="1">
      <c r="B93" s="136"/>
      <c r="C93" s="102"/>
      <c r="D93" s="113" t="s">
        <v>931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N146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932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N156</f>
        <v>0</v>
      </c>
      <c r="O94" s="229"/>
      <c r="P94" s="229"/>
      <c r="Q94" s="229"/>
      <c r="R94" s="137"/>
    </row>
    <row r="95" spans="2:47" s="8" customFormat="1" ht="19.899999999999999" customHeight="1">
      <c r="B95" s="136"/>
      <c r="C95" s="102"/>
      <c r="D95" s="113" t="s">
        <v>933</v>
      </c>
      <c r="E95" s="102"/>
      <c r="F95" s="102"/>
      <c r="G95" s="102"/>
      <c r="H95" s="102"/>
      <c r="I95" s="102"/>
      <c r="J95" s="102"/>
      <c r="K95" s="102"/>
      <c r="L95" s="102"/>
      <c r="M95" s="102"/>
      <c r="N95" s="228">
        <f>N165</f>
        <v>0</v>
      </c>
      <c r="O95" s="229"/>
      <c r="P95" s="229"/>
      <c r="Q95" s="229"/>
      <c r="R95" s="137"/>
    </row>
    <row r="96" spans="2:47" s="8" customFormat="1" ht="19.899999999999999" customHeight="1">
      <c r="B96" s="136"/>
      <c r="C96" s="102"/>
      <c r="D96" s="113" t="s">
        <v>934</v>
      </c>
      <c r="E96" s="102"/>
      <c r="F96" s="102"/>
      <c r="G96" s="102"/>
      <c r="H96" s="102"/>
      <c r="I96" s="102"/>
      <c r="J96" s="102"/>
      <c r="K96" s="102"/>
      <c r="L96" s="102"/>
      <c r="M96" s="102"/>
      <c r="N96" s="228">
        <f>N172</f>
        <v>0</v>
      </c>
      <c r="O96" s="229"/>
      <c r="P96" s="229"/>
      <c r="Q96" s="229"/>
      <c r="R96" s="137"/>
    </row>
    <row r="97" spans="2:65" s="7" customFormat="1" ht="21.75" customHeight="1">
      <c r="B97" s="132"/>
      <c r="C97" s="133"/>
      <c r="D97" s="134" t="s">
        <v>155</v>
      </c>
      <c r="E97" s="133"/>
      <c r="F97" s="133"/>
      <c r="G97" s="133"/>
      <c r="H97" s="133"/>
      <c r="I97" s="133"/>
      <c r="J97" s="133"/>
      <c r="K97" s="133"/>
      <c r="L97" s="133"/>
      <c r="M97" s="133"/>
      <c r="N97" s="273">
        <f>N184</f>
        <v>0</v>
      </c>
      <c r="O97" s="297"/>
      <c r="P97" s="297"/>
      <c r="Q97" s="297"/>
      <c r="R97" s="135"/>
    </row>
    <row r="98" spans="2:65" s="1" customFormat="1" ht="21.75" customHeight="1"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40"/>
    </row>
    <row r="99" spans="2:65" s="1" customFormat="1" ht="29.25" customHeight="1">
      <c r="B99" s="38"/>
      <c r="C99" s="131" t="s">
        <v>156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296">
        <f>ROUND(N100+N101+N102+N103+N104+N105,0)</f>
        <v>0</v>
      </c>
      <c r="O99" s="298"/>
      <c r="P99" s="298"/>
      <c r="Q99" s="298"/>
      <c r="R99" s="40"/>
      <c r="T99" s="138"/>
      <c r="U99" s="139" t="s">
        <v>42</v>
      </c>
    </row>
    <row r="100" spans="2:65" s="1" customFormat="1" ht="18" customHeight="1">
      <c r="B100" s="140"/>
      <c r="C100" s="141"/>
      <c r="D100" s="251" t="s">
        <v>157</v>
      </c>
      <c r="E100" s="299"/>
      <c r="F100" s="299"/>
      <c r="G100" s="299"/>
      <c r="H100" s="299"/>
      <c r="I100" s="141"/>
      <c r="J100" s="141"/>
      <c r="K100" s="141"/>
      <c r="L100" s="141"/>
      <c r="M100" s="141"/>
      <c r="N100" s="252">
        <f>ROUND(N89*T100,0)</f>
        <v>0</v>
      </c>
      <c r="O100" s="300"/>
      <c r="P100" s="300"/>
      <c r="Q100" s="300"/>
      <c r="R100" s="143"/>
      <c r="S100" s="144"/>
      <c r="T100" s="145"/>
      <c r="U100" s="146" t="s">
        <v>43</v>
      </c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7" t="s">
        <v>158</v>
      </c>
      <c r="AZ100" s="144"/>
      <c r="BA100" s="144"/>
      <c r="BB100" s="144"/>
      <c r="BC100" s="144"/>
      <c r="BD100" s="144"/>
      <c r="BE100" s="148">
        <f t="shared" ref="BE100:BE105" si="0">IF(U100="základní",N100,0)</f>
        <v>0</v>
      </c>
      <c r="BF100" s="148">
        <f t="shared" ref="BF100:BF105" si="1">IF(U100="snížená",N100,0)</f>
        <v>0</v>
      </c>
      <c r="BG100" s="148">
        <f t="shared" ref="BG100:BG105" si="2">IF(U100="zákl. přenesená",N100,0)</f>
        <v>0</v>
      </c>
      <c r="BH100" s="148">
        <f t="shared" ref="BH100:BH105" si="3">IF(U100="sníž. přenesená",N100,0)</f>
        <v>0</v>
      </c>
      <c r="BI100" s="148">
        <f t="shared" ref="BI100:BI105" si="4">IF(U100="nulová",N100,0)</f>
        <v>0</v>
      </c>
      <c r="BJ100" s="147" t="s">
        <v>35</v>
      </c>
      <c r="BK100" s="144"/>
      <c r="BL100" s="144"/>
      <c r="BM100" s="144"/>
    </row>
    <row r="101" spans="2:65" s="1" customFormat="1" ht="18" customHeight="1">
      <c r="B101" s="140"/>
      <c r="C101" s="141"/>
      <c r="D101" s="251" t="s">
        <v>159</v>
      </c>
      <c r="E101" s="299"/>
      <c r="F101" s="299"/>
      <c r="G101" s="299"/>
      <c r="H101" s="299"/>
      <c r="I101" s="141"/>
      <c r="J101" s="141"/>
      <c r="K101" s="141"/>
      <c r="L101" s="141"/>
      <c r="M101" s="141"/>
      <c r="N101" s="252">
        <f>ROUND(N89*T101,0)</f>
        <v>0</v>
      </c>
      <c r="O101" s="300"/>
      <c r="P101" s="300"/>
      <c r="Q101" s="300"/>
      <c r="R101" s="143"/>
      <c r="S101" s="144"/>
      <c r="T101" s="145"/>
      <c r="U101" s="146" t="s">
        <v>43</v>
      </c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7" t="s">
        <v>158</v>
      </c>
      <c r="AZ101" s="144"/>
      <c r="BA101" s="144"/>
      <c r="BB101" s="144"/>
      <c r="BC101" s="144"/>
      <c r="BD101" s="144"/>
      <c r="BE101" s="148">
        <f t="shared" si="0"/>
        <v>0</v>
      </c>
      <c r="BF101" s="148">
        <f t="shared" si="1"/>
        <v>0</v>
      </c>
      <c r="BG101" s="148">
        <f t="shared" si="2"/>
        <v>0</v>
      </c>
      <c r="BH101" s="148">
        <f t="shared" si="3"/>
        <v>0</v>
      </c>
      <c r="BI101" s="148">
        <f t="shared" si="4"/>
        <v>0</v>
      </c>
      <c r="BJ101" s="147" t="s">
        <v>35</v>
      </c>
      <c r="BK101" s="144"/>
      <c r="BL101" s="144"/>
      <c r="BM101" s="144"/>
    </row>
    <row r="102" spans="2:65" s="1" customFormat="1" ht="18" customHeight="1">
      <c r="B102" s="140"/>
      <c r="C102" s="141"/>
      <c r="D102" s="251" t="s">
        <v>160</v>
      </c>
      <c r="E102" s="299"/>
      <c r="F102" s="299"/>
      <c r="G102" s="299"/>
      <c r="H102" s="299"/>
      <c r="I102" s="141"/>
      <c r="J102" s="141"/>
      <c r="K102" s="141"/>
      <c r="L102" s="141"/>
      <c r="M102" s="141"/>
      <c r="N102" s="252">
        <f>ROUND(N89*T102,0)</f>
        <v>0</v>
      </c>
      <c r="O102" s="300"/>
      <c r="P102" s="300"/>
      <c r="Q102" s="300"/>
      <c r="R102" s="143"/>
      <c r="S102" s="144"/>
      <c r="T102" s="145"/>
      <c r="U102" s="146" t="s">
        <v>43</v>
      </c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7" t="s">
        <v>158</v>
      </c>
      <c r="AZ102" s="144"/>
      <c r="BA102" s="144"/>
      <c r="BB102" s="144"/>
      <c r="BC102" s="144"/>
      <c r="BD102" s="144"/>
      <c r="BE102" s="148">
        <f t="shared" si="0"/>
        <v>0</v>
      </c>
      <c r="BF102" s="148">
        <f t="shared" si="1"/>
        <v>0</v>
      </c>
      <c r="BG102" s="148">
        <f t="shared" si="2"/>
        <v>0</v>
      </c>
      <c r="BH102" s="148">
        <f t="shared" si="3"/>
        <v>0</v>
      </c>
      <c r="BI102" s="148">
        <f t="shared" si="4"/>
        <v>0</v>
      </c>
      <c r="BJ102" s="147" t="s">
        <v>35</v>
      </c>
      <c r="BK102" s="144"/>
      <c r="BL102" s="144"/>
      <c r="BM102" s="144"/>
    </row>
    <row r="103" spans="2:65" s="1" customFormat="1" ht="18" customHeight="1">
      <c r="B103" s="140"/>
      <c r="C103" s="141"/>
      <c r="D103" s="251" t="s">
        <v>161</v>
      </c>
      <c r="E103" s="299"/>
      <c r="F103" s="299"/>
      <c r="G103" s="299"/>
      <c r="H103" s="299"/>
      <c r="I103" s="141"/>
      <c r="J103" s="141"/>
      <c r="K103" s="141"/>
      <c r="L103" s="141"/>
      <c r="M103" s="141"/>
      <c r="N103" s="252">
        <f>ROUND(N89*T103,0)</f>
        <v>0</v>
      </c>
      <c r="O103" s="300"/>
      <c r="P103" s="300"/>
      <c r="Q103" s="300"/>
      <c r="R103" s="143"/>
      <c r="S103" s="144"/>
      <c r="T103" s="145"/>
      <c r="U103" s="146" t="s">
        <v>43</v>
      </c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7" t="s">
        <v>158</v>
      </c>
      <c r="AZ103" s="144"/>
      <c r="BA103" s="144"/>
      <c r="BB103" s="144"/>
      <c r="BC103" s="144"/>
      <c r="BD103" s="144"/>
      <c r="BE103" s="148">
        <f t="shared" si="0"/>
        <v>0</v>
      </c>
      <c r="BF103" s="148">
        <f t="shared" si="1"/>
        <v>0</v>
      </c>
      <c r="BG103" s="148">
        <f t="shared" si="2"/>
        <v>0</v>
      </c>
      <c r="BH103" s="148">
        <f t="shared" si="3"/>
        <v>0</v>
      </c>
      <c r="BI103" s="148">
        <f t="shared" si="4"/>
        <v>0</v>
      </c>
      <c r="BJ103" s="147" t="s">
        <v>35</v>
      </c>
      <c r="BK103" s="144"/>
      <c r="BL103" s="144"/>
      <c r="BM103" s="144"/>
    </row>
    <row r="104" spans="2:65" s="1" customFormat="1" ht="18" customHeight="1">
      <c r="B104" s="140"/>
      <c r="C104" s="141"/>
      <c r="D104" s="251" t="s">
        <v>162</v>
      </c>
      <c r="E104" s="299"/>
      <c r="F104" s="299"/>
      <c r="G104" s="299"/>
      <c r="H104" s="299"/>
      <c r="I104" s="141"/>
      <c r="J104" s="141"/>
      <c r="K104" s="141"/>
      <c r="L104" s="141"/>
      <c r="M104" s="141"/>
      <c r="N104" s="252">
        <f>ROUND(N89*T104,0)</f>
        <v>0</v>
      </c>
      <c r="O104" s="300"/>
      <c r="P104" s="300"/>
      <c r="Q104" s="300"/>
      <c r="R104" s="143"/>
      <c r="S104" s="144"/>
      <c r="T104" s="145"/>
      <c r="U104" s="146" t="s">
        <v>43</v>
      </c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7" t="s">
        <v>158</v>
      </c>
      <c r="AZ104" s="144"/>
      <c r="BA104" s="144"/>
      <c r="BB104" s="144"/>
      <c r="BC104" s="144"/>
      <c r="BD104" s="144"/>
      <c r="BE104" s="148">
        <f t="shared" si="0"/>
        <v>0</v>
      </c>
      <c r="BF104" s="148">
        <f t="shared" si="1"/>
        <v>0</v>
      </c>
      <c r="BG104" s="148">
        <f t="shared" si="2"/>
        <v>0</v>
      </c>
      <c r="BH104" s="148">
        <f t="shared" si="3"/>
        <v>0</v>
      </c>
      <c r="BI104" s="148">
        <f t="shared" si="4"/>
        <v>0</v>
      </c>
      <c r="BJ104" s="147" t="s">
        <v>35</v>
      </c>
      <c r="BK104" s="144"/>
      <c r="BL104" s="144"/>
      <c r="BM104" s="144"/>
    </row>
    <row r="105" spans="2:65" s="1" customFormat="1" ht="18" customHeight="1">
      <c r="B105" s="140"/>
      <c r="C105" s="141"/>
      <c r="D105" s="142" t="s">
        <v>163</v>
      </c>
      <c r="E105" s="141"/>
      <c r="F105" s="141"/>
      <c r="G105" s="141"/>
      <c r="H105" s="141"/>
      <c r="I105" s="141"/>
      <c r="J105" s="141"/>
      <c r="K105" s="141"/>
      <c r="L105" s="141"/>
      <c r="M105" s="141"/>
      <c r="N105" s="252">
        <f>ROUND(N89*T105,0)</f>
        <v>0</v>
      </c>
      <c r="O105" s="300"/>
      <c r="P105" s="300"/>
      <c r="Q105" s="300"/>
      <c r="R105" s="143"/>
      <c r="S105" s="144"/>
      <c r="T105" s="149"/>
      <c r="U105" s="150" t="s">
        <v>43</v>
      </c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7" t="s">
        <v>164</v>
      </c>
      <c r="AZ105" s="144"/>
      <c r="BA105" s="144"/>
      <c r="BB105" s="144"/>
      <c r="BC105" s="144"/>
      <c r="BD105" s="144"/>
      <c r="BE105" s="148">
        <f t="shared" si="0"/>
        <v>0</v>
      </c>
      <c r="BF105" s="148">
        <f t="shared" si="1"/>
        <v>0</v>
      </c>
      <c r="BG105" s="148">
        <f t="shared" si="2"/>
        <v>0</v>
      </c>
      <c r="BH105" s="148">
        <f t="shared" si="3"/>
        <v>0</v>
      </c>
      <c r="BI105" s="148">
        <f t="shared" si="4"/>
        <v>0</v>
      </c>
      <c r="BJ105" s="147" t="s">
        <v>35</v>
      </c>
      <c r="BK105" s="144"/>
      <c r="BL105" s="144"/>
      <c r="BM105" s="144"/>
    </row>
    <row r="106" spans="2:65" s="1" customFormat="1" ht="13.5"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40"/>
    </row>
    <row r="107" spans="2:65" s="1" customFormat="1" ht="29.25" customHeight="1">
      <c r="B107" s="38"/>
      <c r="C107" s="122" t="s">
        <v>120</v>
      </c>
      <c r="D107" s="123"/>
      <c r="E107" s="123"/>
      <c r="F107" s="123"/>
      <c r="G107" s="123"/>
      <c r="H107" s="123"/>
      <c r="I107" s="123"/>
      <c r="J107" s="123"/>
      <c r="K107" s="123"/>
      <c r="L107" s="233">
        <f>ROUND(SUM(N89+N99),0)</f>
        <v>0</v>
      </c>
      <c r="M107" s="233"/>
      <c r="N107" s="233"/>
      <c r="O107" s="233"/>
      <c r="P107" s="233"/>
      <c r="Q107" s="233"/>
      <c r="R107" s="40"/>
    </row>
    <row r="108" spans="2:65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12" spans="2:65" s="1" customFormat="1" ht="6.95" customHeight="1">
      <c r="B112" s="65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7"/>
    </row>
    <row r="113" spans="2:65" s="1" customFormat="1" ht="36.950000000000003" customHeight="1">
      <c r="B113" s="38"/>
      <c r="C113" s="223" t="s">
        <v>165</v>
      </c>
      <c r="D113" s="284"/>
      <c r="E113" s="284"/>
      <c r="F113" s="284"/>
      <c r="G113" s="284"/>
      <c r="H113" s="284"/>
      <c r="I113" s="284"/>
      <c r="J113" s="284"/>
      <c r="K113" s="284"/>
      <c r="L113" s="284"/>
      <c r="M113" s="284"/>
      <c r="N113" s="284"/>
      <c r="O113" s="284"/>
      <c r="P113" s="284"/>
      <c r="Q113" s="284"/>
      <c r="R113" s="40"/>
    </row>
    <row r="114" spans="2:65" s="1" customFormat="1" ht="6.95" customHeight="1"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40"/>
    </row>
    <row r="115" spans="2:65" s="1" customFormat="1" ht="30" customHeight="1">
      <c r="B115" s="38"/>
      <c r="C115" s="33" t="s">
        <v>19</v>
      </c>
      <c r="D115" s="39"/>
      <c r="E115" s="39"/>
      <c r="F115" s="282" t="str">
        <f>F6</f>
        <v>Pce, A016 - Rekonstrukce sekundárních rozvodů</v>
      </c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39"/>
      <c r="R115" s="40"/>
    </row>
    <row r="116" spans="2:65" ht="30" customHeight="1">
      <c r="B116" s="26"/>
      <c r="C116" s="33" t="s">
        <v>127</v>
      </c>
      <c r="D116" s="29"/>
      <c r="E116" s="29"/>
      <c r="F116" s="282" t="s">
        <v>128</v>
      </c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9"/>
      <c r="R116" s="27"/>
    </row>
    <row r="117" spans="2:65" s="1" customFormat="1" ht="36.950000000000003" customHeight="1">
      <c r="B117" s="38"/>
      <c r="C117" s="72" t="s">
        <v>129</v>
      </c>
      <c r="D117" s="39"/>
      <c r="E117" s="39"/>
      <c r="F117" s="239" t="str">
        <f>F8</f>
        <v>STR - Strojní - I. ETAPA</v>
      </c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39"/>
      <c r="R117" s="40"/>
    </row>
    <row r="118" spans="2:65" s="1" customFormat="1" ht="6.95" customHeight="1">
      <c r="B118" s="38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40"/>
    </row>
    <row r="119" spans="2:65" s="1" customFormat="1" ht="18" customHeight="1">
      <c r="B119" s="38"/>
      <c r="C119" s="33" t="s">
        <v>23</v>
      </c>
      <c r="D119" s="39"/>
      <c r="E119" s="39"/>
      <c r="F119" s="31" t="str">
        <f>F10</f>
        <v xml:space="preserve"> </v>
      </c>
      <c r="G119" s="39"/>
      <c r="H119" s="39"/>
      <c r="I119" s="39"/>
      <c r="J119" s="39"/>
      <c r="K119" s="33" t="s">
        <v>25</v>
      </c>
      <c r="L119" s="39"/>
      <c r="M119" s="286" t="str">
        <f>IF(O10="","",O10)</f>
        <v>24. 8. 2017</v>
      </c>
      <c r="N119" s="286"/>
      <c r="O119" s="286"/>
      <c r="P119" s="286"/>
      <c r="Q119" s="39"/>
      <c r="R119" s="40"/>
    </row>
    <row r="120" spans="2:65" s="1" customFormat="1" ht="6.95" customHeight="1"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40"/>
    </row>
    <row r="121" spans="2:65" s="1" customFormat="1">
      <c r="B121" s="38"/>
      <c r="C121" s="33" t="s">
        <v>27</v>
      </c>
      <c r="D121" s="39"/>
      <c r="E121" s="39"/>
      <c r="F121" s="31" t="str">
        <f>E13</f>
        <v>Elektrárny Opatovice, a.s.</v>
      </c>
      <c r="G121" s="39"/>
      <c r="H121" s="39"/>
      <c r="I121" s="39"/>
      <c r="J121" s="39"/>
      <c r="K121" s="33" t="s">
        <v>33</v>
      </c>
      <c r="L121" s="39"/>
      <c r="M121" s="227" t="str">
        <f>E19</f>
        <v>EVČ s.r.o.</v>
      </c>
      <c r="N121" s="227"/>
      <c r="O121" s="227"/>
      <c r="P121" s="227"/>
      <c r="Q121" s="227"/>
      <c r="R121" s="40"/>
    </row>
    <row r="122" spans="2:65" s="1" customFormat="1" ht="14.45" customHeight="1">
      <c r="B122" s="38"/>
      <c r="C122" s="33" t="s">
        <v>31</v>
      </c>
      <c r="D122" s="39"/>
      <c r="E122" s="39"/>
      <c r="F122" s="31" t="str">
        <f>IF(E16="","",E16)</f>
        <v>Vyplň údaj</v>
      </c>
      <c r="G122" s="39"/>
      <c r="H122" s="39"/>
      <c r="I122" s="39"/>
      <c r="J122" s="39"/>
      <c r="K122" s="33" t="s">
        <v>36</v>
      </c>
      <c r="L122" s="39"/>
      <c r="M122" s="227" t="str">
        <f>E22</f>
        <v xml:space="preserve"> </v>
      </c>
      <c r="N122" s="227"/>
      <c r="O122" s="227"/>
      <c r="P122" s="227"/>
      <c r="Q122" s="227"/>
      <c r="R122" s="40"/>
    </row>
    <row r="123" spans="2:65" s="1" customFormat="1" ht="10.35" customHeight="1">
      <c r="B123" s="38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40"/>
    </row>
    <row r="124" spans="2:65" s="9" customFormat="1" ht="29.25" customHeight="1">
      <c r="B124" s="151"/>
      <c r="C124" s="152" t="s">
        <v>166</v>
      </c>
      <c r="D124" s="153" t="s">
        <v>167</v>
      </c>
      <c r="E124" s="153" t="s">
        <v>60</v>
      </c>
      <c r="F124" s="301" t="s">
        <v>168</v>
      </c>
      <c r="G124" s="301"/>
      <c r="H124" s="301"/>
      <c r="I124" s="301"/>
      <c r="J124" s="153" t="s">
        <v>169</v>
      </c>
      <c r="K124" s="153" t="s">
        <v>170</v>
      </c>
      <c r="L124" s="301" t="s">
        <v>171</v>
      </c>
      <c r="M124" s="301"/>
      <c r="N124" s="301" t="s">
        <v>134</v>
      </c>
      <c r="O124" s="301"/>
      <c r="P124" s="301"/>
      <c r="Q124" s="302"/>
      <c r="R124" s="154"/>
      <c r="T124" s="79" t="s">
        <v>172</v>
      </c>
      <c r="U124" s="80" t="s">
        <v>42</v>
      </c>
      <c r="V124" s="80" t="s">
        <v>173</v>
      </c>
      <c r="W124" s="80" t="s">
        <v>174</v>
      </c>
      <c r="X124" s="80" t="s">
        <v>175</v>
      </c>
      <c r="Y124" s="80" t="s">
        <v>176</v>
      </c>
      <c r="Z124" s="80" t="s">
        <v>177</v>
      </c>
      <c r="AA124" s="81" t="s">
        <v>178</v>
      </c>
    </row>
    <row r="125" spans="2:65" s="1" customFormat="1" ht="29.25" customHeight="1">
      <c r="B125" s="38"/>
      <c r="C125" s="83" t="s">
        <v>131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05">
        <f>BK125</f>
        <v>0</v>
      </c>
      <c r="O125" s="306"/>
      <c r="P125" s="306"/>
      <c r="Q125" s="306"/>
      <c r="R125" s="40"/>
      <c r="T125" s="82"/>
      <c r="U125" s="54"/>
      <c r="V125" s="54"/>
      <c r="W125" s="155">
        <f>W126+W133+W145+W184</f>
        <v>0</v>
      </c>
      <c r="X125" s="54"/>
      <c r="Y125" s="155">
        <f>Y126+Y133+Y145+Y184</f>
        <v>5.2478699999999989</v>
      </c>
      <c r="Z125" s="54"/>
      <c r="AA125" s="156">
        <f>AA126+AA133+AA145+AA184</f>
        <v>0</v>
      </c>
      <c r="AT125" s="22" t="s">
        <v>77</v>
      </c>
      <c r="AU125" s="22" t="s">
        <v>136</v>
      </c>
      <c r="BK125" s="157">
        <f>BK126+BK133+BK145+BK184</f>
        <v>0</v>
      </c>
    </row>
    <row r="126" spans="2:65" s="10" customFormat="1" ht="37.35" customHeight="1">
      <c r="B126" s="158"/>
      <c r="C126" s="159"/>
      <c r="D126" s="160" t="s">
        <v>929</v>
      </c>
      <c r="E126" s="160"/>
      <c r="F126" s="160"/>
      <c r="G126" s="160"/>
      <c r="H126" s="160"/>
      <c r="I126" s="160"/>
      <c r="J126" s="160"/>
      <c r="K126" s="160"/>
      <c r="L126" s="160"/>
      <c r="M126" s="160"/>
      <c r="N126" s="280">
        <f>BK126</f>
        <v>0</v>
      </c>
      <c r="O126" s="281"/>
      <c r="P126" s="281"/>
      <c r="Q126" s="281"/>
      <c r="R126" s="161"/>
      <c r="T126" s="162"/>
      <c r="U126" s="159"/>
      <c r="V126" s="159"/>
      <c r="W126" s="163">
        <f>SUM(W127:W132)</f>
        <v>0</v>
      </c>
      <c r="X126" s="159"/>
      <c r="Y126" s="163">
        <f>SUM(Y127:Y132)</f>
        <v>0.17984</v>
      </c>
      <c r="Z126" s="159"/>
      <c r="AA126" s="164">
        <f>SUM(AA127:AA132)</f>
        <v>0</v>
      </c>
      <c r="AR126" s="165" t="s">
        <v>89</v>
      </c>
      <c r="AT126" s="166" t="s">
        <v>77</v>
      </c>
      <c r="AU126" s="166" t="s">
        <v>78</v>
      </c>
      <c r="AY126" s="165" t="s">
        <v>179</v>
      </c>
      <c r="BK126" s="167">
        <f>SUM(BK127:BK132)</f>
        <v>0</v>
      </c>
    </row>
    <row r="127" spans="2:65" s="1" customFormat="1" ht="25.5" customHeight="1">
      <c r="B127" s="140"/>
      <c r="C127" s="169" t="s">
        <v>263</v>
      </c>
      <c r="D127" s="169" t="s">
        <v>180</v>
      </c>
      <c r="E127" s="170" t="s">
        <v>935</v>
      </c>
      <c r="F127" s="264" t="s">
        <v>936</v>
      </c>
      <c r="G127" s="264"/>
      <c r="H127" s="264"/>
      <c r="I127" s="264"/>
      <c r="J127" s="171" t="s">
        <v>183</v>
      </c>
      <c r="K127" s="172">
        <v>12</v>
      </c>
      <c r="L127" s="265">
        <v>0</v>
      </c>
      <c r="M127" s="265"/>
      <c r="N127" s="266">
        <f t="shared" ref="N127:N132" si="5">ROUND(L127*K127,2)</f>
        <v>0</v>
      </c>
      <c r="O127" s="266"/>
      <c r="P127" s="266"/>
      <c r="Q127" s="266"/>
      <c r="R127" s="143"/>
      <c r="T127" s="173" t="s">
        <v>5</v>
      </c>
      <c r="U127" s="47" t="s">
        <v>43</v>
      </c>
      <c r="V127" s="39"/>
      <c r="W127" s="174">
        <f t="shared" ref="W127:W132" si="6">V127*K127</f>
        <v>0</v>
      </c>
      <c r="X127" s="174">
        <v>0</v>
      </c>
      <c r="Y127" s="174">
        <f t="shared" ref="Y127:Y132" si="7">X127*K127</f>
        <v>0</v>
      </c>
      <c r="Z127" s="174">
        <v>0</v>
      </c>
      <c r="AA127" s="175">
        <f t="shared" ref="AA127:AA132" si="8">Z127*K127</f>
        <v>0</v>
      </c>
      <c r="AR127" s="22" t="s">
        <v>225</v>
      </c>
      <c r="AT127" s="22" t="s">
        <v>180</v>
      </c>
      <c r="AU127" s="22" t="s">
        <v>35</v>
      </c>
      <c r="AY127" s="22" t="s">
        <v>179</v>
      </c>
      <c r="BE127" s="117">
        <f t="shared" ref="BE127:BE132" si="9">IF(U127="základní",N127,0)</f>
        <v>0</v>
      </c>
      <c r="BF127" s="117">
        <f t="shared" ref="BF127:BF132" si="10">IF(U127="snížená",N127,0)</f>
        <v>0</v>
      </c>
      <c r="BG127" s="117">
        <f t="shared" ref="BG127:BG132" si="11">IF(U127="zákl. přenesená",N127,0)</f>
        <v>0</v>
      </c>
      <c r="BH127" s="117">
        <f t="shared" ref="BH127:BH132" si="12">IF(U127="sníž. přenesená",N127,0)</f>
        <v>0</v>
      </c>
      <c r="BI127" s="117">
        <f t="shared" ref="BI127:BI132" si="13">IF(U127="nulová",N127,0)</f>
        <v>0</v>
      </c>
      <c r="BJ127" s="22" t="s">
        <v>35</v>
      </c>
      <c r="BK127" s="117">
        <f t="shared" ref="BK127:BK132" si="14">ROUND(L127*K127,2)</f>
        <v>0</v>
      </c>
      <c r="BL127" s="22" t="s">
        <v>225</v>
      </c>
      <c r="BM127" s="22" t="s">
        <v>937</v>
      </c>
    </row>
    <row r="128" spans="2:65" s="1" customFormat="1" ht="25.5" customHeight="1">
      <c r="B128" s="140"/>
      <c r="C128" s="169" t="s">
        <v>225</v>
      </c>
      <c r="D128" s="169" t="s">
        <v>180</v>
      </c>
      <c r="E128" s="170" t="s">
        <v>938</v>
      </c>
      <c r="F128" s="264" t="s">
        <v>939</v>
      </c>
      <c r="G128" s="264"/>
      <c r="H128" s="264"/>
      <c r="I128" s="264"/>
      <c r="J128" s="171" t="s">
        <v>183</v>
      </c>
      <c r="K128" s="172">
        <v>8</v>
      </c>
      <c r="L128" s="265">
        <v>0</v>
      </c>
      <c r="M128" s="265"/>
      <c r="N128" s="266">
        <f t="shared" si="5"/>
        <v>0</v>
      </c>
      <c r="O128" s="266"/>
      <c r="P128" s="266"/>
      <c r="Q128" s="266"/>
      <c r="R128" s="143"/>
      <c r="T128" s="173" t="s">
        <v>5</v>
      </c>
      <c r="U128" s="47" t="s">
        <v>43</v>
      </c>
      <c r="V128" s="39"/>
      <c r="W128" s="174">
        <f t="shared" si="6"/>
        <v>0</v>
      </c>
      <c r="X128" s="174">
        <v>0</v>
      </c>
      <c r="Y128" s="174">
        <f t="shared" si="7"/>
        <v>0</v>
      </c>
      <c r="Z128" s="174">
        <v>0</v>
      </c>
      <c r="AA128" s="175">
        <f t="shared" si="8"/>
        <v>0</v>
      </c>
      <c r="AR128" s="22" t="s">
        <v>225</v>
      </c>
      <c r="AT128" s="22" t="s">
        <v>180</v>
      </c>
      <c r="AU128" s="22" t="s">
        <v>35</v>
      </c>
      <c r="AY128" s="22" t="s">
        <v>179</v>
      </c>
      <c r="BE128" s="117">
        <f t="shared" si="9"/>
        <v>0</v>
      </c>
      <c r="BF128" s="117">
        <f t="shared" si="10"/>
        <v>0</v>
      </c>
      <c r="BG128" s="117">
        <f t="shared" si="11"/>
        <v>0</v>
      </c>
      <c r="BH128" s="117">
        <f t="shared" si="12"/>
        <v>0</v>
      </c>
      <c r="BI128" s="117">
        <f t="shared" si="13"/>
        <v>0</v>
      </c>
      <c r="BJ128" s="22" t="s">
        <v>35</v>
      </c>
      <c r="BK128" s="117">
        <f t="shared" si="14"/>
        <v>0</v>
      </c>
      <c r="BL128" s="22" t="s">
        <v>225</v>
      </c>
      <c r="BM128" s="22" t="s">
        <v>940</v>
      </c>
    </row>
    <row r="129" spans="2:65" s="1" customFormat="1" ht="25.5" customHeight="1">
      <c r="B129" s="140"/>
      <c r="C129" s="169" t="s">
        <v>278</v>
      </c>
      <c r="D129" s="169" t="s">
        <v>180</v>
      </c>
      <c r="E129" s="170" t="s">
        <v>941</v>
      </c>
      <c r="F129" s="264" t="s">
        <v>942</v>
      </c>
      <c r="G129" s="264"/>
      <c r="H129" s="264"/>
      <c r="I129" s="264"/>
      <c r="J129" s="171" t="s">
        <v>183</v>
      </c>
      <c r="K129" s="172">
        <v>12</v>
      </c>
      <c r="L129" s="265">
        <v>0</v>
      </c>
      <c r="M129" s="265"/>
      <c r="N129" s="266">
        <f t="shared" si="5"/>
        <v>0</v>
      </c>
      <c r="O129" s="266"/>
      <c r="P129" s="266"/>
      <c r="Q129" s="266"/>
      <c r="R129" s="143"/>
      <c r="T129" s="173" t="s">
        <v>5</v>
      </c>
      <c r="U129" s="47" t="s">
        <v>43</v>
      </c>
      <c r="V129" s="39"/>
      <c r="W129" s="174">
        <f t="shared" si="6"/>
        <v>0</v>
      </c>
      <c r="X129" s="174">
        <v>7.6499999999999997E-3</v>
      </c>
      <c r="Y129" s="174">
        <f t="shared" si="7"/>
        <v>9.1799999999999993E-2</v>
      </c>
      <c r="Z129" s="174">
        <v>0</v>
      </c>
      <c r="AA129" s="175">
        <f t="shared" si="8"/>
        <v>0</v>
      </c>
      <c r="AR129" s="22" t="s">
        <v>225</v>
      </c>
      <c r="AT129" s="22" t="s">
        <v>180</v>
      </c>
      <c r="AU129" s="22" t="s">
        <v>35</v>
      </c>
      <c r="AY129" s="22" t="s">
        <v>179</v>
      </c>
      <c r="BE129" s="117">
        <f t="shared" si="9"/>
        <v>0</v>
      </c>
      <c r="BF129" s="117">
        <f t="shared" si="10"/>
        <v>0</v>
      </c>
      <c r="BG129" s="117">
        <f t="shared" si="11"/>
        <v>0</v>
      </c>
      <c r="BH129" s="117">
        <f t="shared" si="12"/>
        <v>0</v>
      </c>
      <c r="BI129" s="117">
        <f t="shared" si="13"/>
        <v>0</v>
      </c>
      <c r="BJ129" s="22" t="s">
        <v>35</v>
      </c>
      <c r="BK129" s="117">
        <f t="shared" si="14"/>
        <v>0</v>
      </c>
      <c r="BL129" s="22" t="s">
        <v>225</v>
      </c>
      <c r="BM129" s="22" t="s">
        <v>943</v>
      </c>
    </row>
    <row r="130" spans="2:65" s="1" customFormat="1" ht="25.5" customHeight="1">
      <c r="B130" s="140"/>
      <c r="C130" s="169" t="s">
        <v>230</v>
      </c>
      <c r="D130" s="169" t="s">
        <v>180</v>
      </c>
      <c r="E130" s="170" t="s">
        <v>944</v>
      </c>
      <c r="F130" s="264" t="s">
        <v>945</v>
      </c>
      <c r="G130" s="264"/>
      <c r="H130" s="264"/>
      <c r="I130" s="264"/>
      <c r="J130" s="171" t="s">
        <v>183</v>
      </c>
      <c r="K130" s="172">
        <v>8</v>
      </c>
      <c r="L130" s="265">
        <v>0</v>
      </c>
      <c r="M130" s="265"/>
      <c r="N130" s="266">
        <f t="shared" si="5"/>
        <v>0</v>
      </c>
      <c r="O130" s="266"/>
      <c r="P130" s="266"/>
      <c r="Q130" s="266"/>
      <c r="R130" s="143"/>
      <c r="T130" s="173" t="s">
        <v>5</v>
      </c>
      <c r="U130" s="47" t="s">
        <v>43</v>
      </c>
      <c r="V130" s="39"/>
      <c r="W130" s="174">
        <f t="shared" si="6"/>
        <v>0</v>
      </c>
      <c r="X130" s="174">
        <v>1.073E-2</v>
      </c>
      <c r="Y130" s="174">
        <f t="shared" si="7"/>
        <v>8.584E-2</v>
      </c>
      <c r="Z130" s="174">
        <v>0</v>
      </c>
      <c r="AA130" s="175">
        <f t="shared" si="8"/>
        <v>0</v>
      </c>
      <c r="AR130" s="22" t="s">
        <v>225</v>
      </c>
      <c r="AT130" s="22" t="s">
        <v>180</v>
      </c>
      <c r="AU130" s="22" t="s">
        <v>35</v>
      </c>
      <c r="AY130" s="22" t="s">
        <v>179</v>
      </c>
      <c r="BE130" s="117">
        <f t="shared" si="9"/>
        <v>0</v>
      </c>
      <c r="BF130" s="117">
        <f t="shared" si="10"/>
        <v>0</v>
      </c>
      <c r="BG130" s="117">
        <f t="shared" si="11"/>
        <v>0</v>
      </c>
      <c r="BH130" s="117">
        <f t="shared" si="12"/>
        <v>0</v>
      </c>
      <c r="BI130" s="117">
        <f t="shared" si="13"/>
        <v>0</v>
      </c>
      <c r="BJ130" s="22" t="s">
        <v>35</v>
      </c>
      <c r="BK130" s="117">
        <f t="shared" si="14"/>
        <v>0</v>
      </c>
      <c r="BL130" s="22" t="s">
        <v>225</v>
      </c>
      <c r="BM130" s="22" t="s">
        <v>946</v>
      </c>
    </row>
    <row r="131" spans="2:65" s="1" customFormat="1" ht="25.5" customHeight="1">
      <c r="B131" s="140"/>
      <c r="C131" s="169" t="s">
        <v>293</v>
      </c>
      <c r="D131" s="169" t="s">
        <v>180</v>
      </c>
      <c r="E131" s="170" t="s">
        <v>947</v>
      </c>
      <c r="F131" s="264" t="s">
        <v>948</v>
      </c>
      <c r="G131" s="264"/>
      <c r="H131" s="264"/>
      <c r="I131" s="264"/>
      <c r="J131" s="171" t="s">
        <v>183</v>
      </c>
      <c r="K131" s="172">
        <v>10</v>
      </c>
      <c r="L131" s="265">
        <v>0</v>
      </c>
      <c r="M131" s="265"/>
      <c r="N131" s="266">
        <f t="shared" si="5"/>
        <v>0</v>
      </c>
      <c r="O131" s="266"/>
      <c r="P131" s="266"/>
      <c r="Q131" s="266"/>
      <c r="R131" s="143"/>
      <c r="T131" s="173" t="s">
        <v>5</v>
      </c>
      <c r="U131" s="47" t="s">
        <v>43</v>
      </c>
      <c r="V131" s="39"/>
      <c r="W131" s="174">
        <f t="shared" si="6"/>
        <v>0</v>
      </c>
      <c r="X131" s="174">
        <v>2.2000000000000001E-4</v>
      </c>
      <c r="Y131" s="174">
        <f t="shared" si="7"/>
        <v>2.2000000000000001E-3</v>
      </c>
      <c r="Z131" s="174">
        <v>0</v>
      </c>
      <c r="AA131" s="175">
        <f t="shared" si="8"/>
        <v>0</v>
      </c>
      <c r="AR131" s="22" t="s">
        <v>225</v>
      </c>
      <c r="AT131" s="22" t="s">
        <v>180</v>
      </c>
      <c r="AU131" s="22" t="s">
        <v>35</v>
      </c>
      <c r="AY131" s="22" t="s">
        <v>179</v>
      </c>
      <c r="BE131" s="117">
        <f t="shared" si="9"/>
        <v>0</v>
      </c>
      <c r="BF131" s="117">
        <f t="shared" si="10"/>
        <v>0</v>
      </c>
      <c r="BG131" s="117">
        <f t="shared" si="11"/>
        <v>0</v>
      </c>
      <c r="BH131" s="117">
        <f t="shared" si="12"/>
        <v>0</v>
      </c>
      <c r="BI131" s="117">
        <f t="shared" si="13"/>
        <v>0</v>
      </c>
      <c r="BJ131" s="22" t="s">
        <v>35</v>
      </c>
      <c r="BK131" s="117">
        <f t="shared" si="14"/>
        <v>0</v>
      </c>
      <c r="BL131" s="22" t="s">
        <v>225</v>
      </c>
      <c r="BM131" s="22" t="s">
        <v>949</v>
      </c>
    </row>
    <row r="132" spans="2:65" s="1" customFormat="1" ht="25.5" customHeight="1">
      <c r="B132" s="140"/>
      <c r="C132" s="169" t="s">
        <v>94</v>
      </c>
      <c r="D132" s="169" t="s">
        <v>180</v>
      </c>
      <c r="E132" s="170" t="s">
        <v>950</v>
      </c>
      <c r="F132" s="264" t="s">
        <v>951</v>
      </c>
      <c r="G132" s="264"/>
      <c r="H132" s="264"/>
      <c r="I132" s="264"/>
      <c r="J132" s="171" t="s">
        <v>952</v>
      </c>
      <c r="K132" s="207">
        <v>0</v>
      </c>
      <c r="L132" s="265">
        <v>0</v>
      </c>
      <c r="M132" s="265"/>
      <c r="N132" s="266">
        <f t="shared" si="5"/>
        <v>0</v>
      </c>
      <c r="O132" s="266"/>
      <c r="P132" s="266"/>
      <c r="Q132" s="266"/>
      <c r="R132" s="143"/>
      <c r="T132" s="173" t="s">
        <v>5</v>
      </c>
      <c r="U132" s="47" t="s">
        <v>43</v>
      </c>
      <c r="V132" s="39"/>
      <c r="W132" s="174">
        <f t="shared" si="6"/>
        <v>0</v>
      </c>
      <c r="X132" s="174">
        <v>0</v>
      </c>
      <c r="Y132" s="174">
        <f t="shared" si="7"/>
        <v>0</v>
      </c>
      <c r="Z132" s="174">
        <v>0</v>
      </c>
      <c r="AA132" s="175">
        <f t="shared" si="8"/>
        <v>0</v>
      </c>
      <c r="AR132" s="22" t="s">
        <v>225</v>
      </c>
      <c r="AT132" s="22" t="s">
        <v>180</v>
      </c>
      <c r="AU132" s="22" t="s">
        <v>35</v>
      </c>
      <c r="AY132" s="22" t="s">
        <v>179</v>
      </c>
      <c r="BE132" s="117">
        <f t="shared" si="9"/>
        <v>0</v>
      </c>
      <c r="BF132" s="117">
        <f t="shared" si="10"/>
        <v>0</v>
      </c>
      <c r="BG132" s="117">
        <f t="shared" si="11"/>
        <v>0</v>
      </c>
      <c r="BH132" s="117">
        <f t="shared" si="12"/>
        <v>0</v>
      </c>
      <c r="BI132" s="117">
        <f t="shared" si="13"/>
        <v>0</v>
      </c>
      <c r="BJ132" s="22" t="s">
        <v>35</v>
      </c>
      <c r="BK132" s="117">
        <f t="shared" si="14"/>
        <v>0</v>
      </c>
      <c r="BL132" s="22" t="s">
        <v>225</v>
      </c>
      <c r="BM132" s="22" t="s">
        <v>953</v>
      </c>
    </row>
    <row r="133" spans="2:65" s="10" customFormat="1" ht="37.35" customHeight="1">
      <c r="B133" s="158"/>
      <c r="C133" s="159"/>
      <c r="D133" s="160" t="s">
        <v>930</v>
      </c>
      <c r="E133" s="160"/>
      <c r="F133" s="160"/>
      <c r="G133" s="160"/>
      <c r="H133" s="160"/>
      <c r="I133" s="160"/>
      <c r="J133" s="160"/>
      <c r="K133" s="160"/>
      <c r="L133" s="160"/>
      <c r="M133" s="160"/>
      <c r="N133" s="310">
        <f>BK133</f>
        <v>0</v>
      </c>
      <c r="O133" s="311"/>
      <c r="P133" s="311"/>
      <c r="Q133" s="311"/>
      <c r="R133" s="161"/>
      <c r="T133" s="162"/>
      <c r="U133" s="159"/>
      <c r="V133" s="159"/>
      <c r="W133" s="163">
        <f>SUM(W134:W144)</f>
        <v>0</v>
      </c>
      <c r="X133" s="159"/>
      <c r="Y133" s="163">
        <f>SUM(Y134:Y144)</f>
        <v>0</v>
      </c>
      <c r="Z133" s="159"/>
      <c r="AA133" s="164">
        <f>SUM(AA134:AA144)</f>
        <v>0</v>
      </c>
      <c r="AR133" s="165" t="s">
        <v>89</v>
      </c>
      <c r="AT133" s="166" t="s">
        <v>77</v>
      </c>
      <c r="AU133" s="166" t="s">
        <v>78</v>
      </c>
      <c r="AY133" s="165" t="s">
        <v>179</v>
      </c>
      <c r="BK133" s="167">
        <f>SUM(BK134:BK144)</f>
        <v>0</v>
      </c>
    </row>
    <row r="134" spans="2:65" s="1" customFormat="1" ht="25.5" customHeight="1">
      <c r="B134" s="140"/>
      <c r="C134" s="169" t="s">
        <v>219</v>
      </c>
      <c r="D134" s="169" t="s">
        <v>180</v>
      </c>
      <c r="E134" s="170" t="s">
        <v>954</v>
      </c>
      <c r="F134" s="264" t="s">
        <v>955</v>
      </c>
      <c r="G134" s="264"/>
      <c r="H134" s="264"/>
      <c r="I134" s="264"/>
      <c r="J134" s="171" t="s">
        <v>183</v>
      </c>
      <c r="K134" s="172">
        <v>1</v>
      </c>
      <c r="L134" s="265">
        <v>0</v>
      </c>
      <c r="M134" s="265"/>
      <c r="N134" s="266">
        <f t="shared" ref="N134:N144" si="15">ROUND(L134*K134,2)</f>
        <v>0</v>
      </c>
      <c r="O134" s="266"/>
      <c r="P134" s="266"/>
      <c r="Q134" s="266"/>
      <c r="R134" s="143"/>
      <c r="T134" s="173" t="s">
        <v>5</v>
      </c>
      <c r="U134" s="47" t="s">
        <v>43</v>
      </c>
      <c r="V134" s="39"/>
      <c r="W134" s="174">
        <f t="shared" ref="W134:W144" si="16">V134*K134</f>
        <v>0</v>
      </c>
      <c r="X134" s="174">
        <v>0</v>
      </c>
      <c r="Y134" s="174">
        <f t="shared" ref="Y134:Y144" si="17">X134*K134</f>
        <v>0</v>
      </c>
      <c r="Z134" s="174">
        <v>0</v>
      </c>
      <c r="AA134" s="175">
        <f t="shared" ref="AA134:AA144" si="18">Z134*K134</f>
        <v>0</v>
      </c>
      <c r="AR134" s="22" t="s">
        <v>225</v>
      </c>
      <c r="AT134" s="22" t="s">
        <v>180</v>
      </c>
      <c r="AU134" s="22" t="s">
        <v>35</v>
      </c>
      <c r="AY134" s="22" t="s">
        <v>179</v>
      </c>
      <c r="BE134" s="117">
        <f t="shared" ref="BE134:BE144" si="19">IF(U134="základní",N134,0)</f>
        <v>0</v>
      </c>
      <c r="BF134" s="117">
        <f t="shared" ref="BF134:BF144" si="20">IF(U134="snížená",N134,0)</f>
        <v>0</v>
      </c>
      <c r="BG134" s="117">
        <f t="shared" ref="BG134:BG144" si="21">IF(U134="zákl. přenesená",N134,0)</f>
        <v>0</v>
      </c>
      <c r="BH134" s="117">
        <f t="shared" ref="BH134:BH144" si="22">IF(U134="sníž. přenesená",N134,0)</f>
        <v>0</v>
      </c>
      <c r="BI134" s="117">
        <f t="shared" ref="BI134:BI144" si="23">IF(U134="nulová",N134,0)</f>
        <v>0</v>
      </c>
      <c r="BJ134" s="22" t="s">
        <v>35</v>
      </c>
      <c r="BK134" s="117">
        <f t="shared" ref="BK134:BK144" si="24">ROUND(L134*K134,2)</f>
        <v>0</v>
      </c>
      <c r="BL134" s="22" t="s">
        <v>225</v>
      </c>
      <c r="BM134" s="22" t="s">
        <v>956</v>
      </c>
    </row>
    <row r="135" spans="2:65" s="1" customFormat="1" ht="16.5" customHeight="1">
      <c r="B135" s="140"/>
      <c r="C135" s="169" t="s">
        <v>207</v>
      </c>
      <c r="D135" s="169" t="s">
        <v>180</v>
      </c>
      <c r="E135" s="170" t="s">
        <v>957</v>
      </c>
      <c r="F135" s="264" t="s">
        <v>958</v>
      </c>
      <c r="G135" s="264"/>
      <c r="H135" s="264"/>
      <c r="I135" s="264"/>
      <c r="J135" s="171" t="s">
        <v>285</v>
      </c>
      <c r="K135" s="172">
        <v>625</v>
      </c>
      <c r="L135" s="265">
        <v>0</v>
      </c>
      <c r="M135" s="265"/>
      <c r="N135" s="266">
        <f t="shared" si="15"/>
        <v>0</v>
      </c>
      <c r="O135" s="266"/>
      <c r="P135" s="266"/>
      <c r="Q135" s="266"/>
      <c r="R135" s="143"/>
      <c r="T135" s="173" t="s">
        <v>5</v>
      </c>
      <c r="U135" s="47" t="s">
        <v>43</v>
      </c>
      <c r="V135" s="39"/>
      <c r="W135" s="174">
        <f t="shared" si="16"/>
        <v>0</v>
      </c>
      <c r="X135" s="174">
        <v>0</v>
      </c>
      <c r="Y135" s="174">
        <f t="shared" si="17"/>
        <v>0</v>
      </c>
      <c r="Z135" s="174">
        <v>0</v>
      </c>
      <c r="AA135" s="175">
        <f t="shared" si="18"/>
        <v>0</v>
      </c>
      <c r="AR135" s="22" t="s">
        <v>225</v>
      </c>
      <c r="AT135" s="22" t="s">
        <v>180</v>
      </c>
      <c r="AU135" s="22" t="s">
        <v>35</v>
      </c>
      <c r="AY135" s="22" t="s">
        <v>179</v>
      </c>
      <c r="BE135" s="117">
        <f t="shared" si="19"/>
        <v>0</v>
      </c>
      <c r="BF135" s="117">
        <f t="shared" si="20"/>
        <v>0</v>
      </c>
      <c r="BG135" s="117">
        <f t="shared" si="21"/>
        <v>0</v>
      </c>
      <c r="BH135" s="117">
        <f t="shared" si="22"/>
        <v>0</v>
      </c>
      <c r="BI135" s="117">
        <f t="shared" si="23"/>
        <v>0</v>
      </c>
      <c r="BJ135" s="22" t="s">
        <v>35</v>
      </c>
      <c r="BK135" s="117">
        <f t="shared" si="24"/>
        <v>0</v>
      </c>
      <c r="BL135" s="22" t="s">
        <v>225</v>
      </c>
      <c r="BM135" s="22" t="s">
        <v>959</v>
      </c>
    </row>
    <row r="136" spans="2:65" s="1" customFormat="1" ht="16.5" customHeight="1">
      <c r="B136" s="140"/>
      <c r="C136" s="169" t="s">
        <v>213</v>
      </c>
      <c r="D136" s="169" t="s">
        <v>180</v>
      </c>
      <c r="E136" s="170" t="s">
        <v>960</v>
      </c>
      <c r="F136" s="264" t="s">
        <v>961</v>
      </c>
      <c r="G136" s="264"/>
      <c r="H136" s="264"/>
      <c r="I136" s="264"/>
      <c r="J136" s="171" t="s">
        <v>962</v>
      </c>
      <c r="K136" s="172">
        <v>50</v>
      </c>
      <c r="L136" s="265">
        <v>0</v>
      </c>
      <c r="M136" s="265"/>
      <c r="N136" s="266">
        <f t="shared" si="15"/>
        <v>0</v>
      </c>
      <c r="O136" s="266"/>
      <c r="P136" s="266"/>
      <c r="Q136" s="266"/>
      <c r="R136" s="143"/>
      <c r="T136" s="173" t="s">
        <v>5</v>
      </c>
      <c r="U136" s="47" t="s">
        <v>43</v>
      </c>
      <c r="V136" s="39"/>
      <c r="W136" s="174">
        <f t="shared" si="16"/>
        <v>0</v>
      </c>
      <c r="X136" s="174">
        <v>0</v>
      </c>
      <c r="Y136" s="174">
        <f t="shared" si="17"/>
        <v>0</v>
      </c>
      <c r="Z136" s="174">
        <v>0</v>
      </c>
      <c r="AA136" s="175">
        <f t="shared" si="18"/>
        <v>0</v>
      </c>
      <c r="AR136" s="22" t="s">
        <v>225</v>
      </c>
      <c r="AT136" s="22" t="s">
        <v>180</v>
      </c>
      <c r="AU136" s="22" t="s">
        <v>35</v>
      </c>
      <c r="AY136" s="22" t="s">
        <v>179</v>
      </c>
      <c r="BE136" s="117">
        <f t="shared" si="19"/>
        <v>0</v>
      </c>
      <c r="BF136" s="117">
        <f t="shared" si="20"/>
        <v>0</v>
      </c>
      <c r="BG136" s="117">
        <f t="shared" si="21"/>
        <v>0</v>
      </c>
      <c r="BH136" s="117">
        <f t="shared" si="22"/>
        <v>0</v>
      </c>
      <c r="BI136" s="117">
        <f t="shared" si="23"/>
        <v>0</v>
      </c>
      <c r="BJ136" s="22" t="s">
        <v>35</v>
      </c>
      <c r="BK136" s="117">
        <f t="shared" si="24"/>
        <v>0</v>
      </c>
      <c r="BL136" s="22" t="s">
        <v>225</v>
      </c>
      <c r="BM136" s="22" t="s">
        <v>963</v>
      </c>
    </row>
    <row r="137" spans="2:65" s="1" customFormat="1" ht="16.5" customHeight="1">
      <c r="B137" s="140"/>
      <c r="C137" s="316" t="s">
        <v>525</v>
      </c>
      <c r="D137" s="316" t="s">
        <v>180</v>
      </c>
      <c r="E137" s="317" t="s">
        <v>964</v>
      </c>
      <c r="F137" s="318" t="s">
        <v>965</v>
      </c>
      <c r="G137" s="318"/>
      <c r="H137" s="318"/>
      <c r="I137" s="318"/>
      <c r="J137" s="319" t="s">
        <v>183</v>
      </c>
      <c r="K137" s="320">
        <v>38</v>
      </c>
      <c r="L137" s="321">
        <v>0</v>
      </c>
      <c r="M137" s="321"/>
      <c r="N137" s="321">
        <f t="shared" si="15"/>
        <v>0</v>
      </c>
      <c r="O137" s="321"/>
      <c r="P137" s="321"/>
      <c r="Q137" s="321"/>
      <c r="R137" s="143"/>
      <c r="T137" s="173" t="s">
        <v>5</v>
      </c>
      <c r="U137" s="47" t="s">
        <v>43</v>
      </c>
      <c r="V137" s="39"/>
      <c r="W137" s="174">
        <f t="shared" si="16"/>
        <v>0</v>
      </c>
      <c r="X137" s="174">
        <v>0</v>
      </c>
      <c r="Y137" s="174">
        <f t="shared" si="17"/>
        <v>0</v>
      </c>
      <c r="Z137" s="174">
        <v>0</v>
      </c>
      <c r="AA137" s="175">
        <f t="shared" si="18"/>
        <v>0</v>
      </c>
      <c r="AR137" s="22" t="s">
        <v>966</v>
      </c>
      <c r="AT137" s="22" t="s">
        <v>180</v>
      </c>
      <c r="AU137" s="22" t="s">
        <v>35</v>
      </c>
      <c r="AY137" s="22" t="s">
        <v>179</v>
      </c>
      <c r="BE137" s="117">
        <f t="shared" si="19"/>
        <v>0</v>
      </c>
      <c r="BF137" s="117">
        <f t="shared" si="20"/>
        <v>0</v>
      </c>
      <c r="BG137" s="117">
        <f t="shared" si="21"/>
        <v>0</v>
      </c>
      <c r="BH137" s="117">
        <f t="shared" si="22"/>
        <v>0</v>
      </c>
      <c r="BI137" s="117">
        <f t="shared" si="23"/>
        <v>0</v>
      </c>
      <c r="BJ137" s="22" t="s">
        <v>35</v>
      </c>
      <c r="BK137" s="117">
        <f t="shared" si="24"/>
        <v>0</v>
      </c>
      <c r="BL137" s="22" t="s">
        <v>966</v>
      </c>
      <c r="BM137" s="22" t="s">
        <v>967</v>
      </c>
    </row>
    <row r="138" spans="2:65" s="1" customFormat="1" ht="16.5" customHeight="1">
      <c r="B138" s="140"/>
      <c r="C138" s="316" t="s">
        <v>394</v>
      </c>
      <c r="D138" s="316" t="s">
        <v>180</v>
      </c>
      <c r="E138" s="317" t="s">
        <v>968</v>
      </c>
      <c r="F138" s="318" t="s">
        <v>969</v>
      </c>
      <c r="G138" s="318"/>
      <c r="H138" s="318"/>
      <c r="I138" s="318"/>
      <c r="J138" s="319" t="s">
        <v>962</v>
      </c>
      <c r="K138" s="320">
        <v>100</v>
      </c>
      <c r="L138" s="321">
        <v>0</v>
      </c>
      <c r="M138" s="321"/>
      <c r="N138" s="321">
        <f t="shared" si="15"/>
        <v>0</v>
      </c>
      <c r="O138" s="321"/>
      <c r="P138" s="321"/>
      <c r="Q138" s="321"/>
      <c r="R138" s="143"/>
      <c r="T138" s="173" t="s">
        <v>5</v>
      </c>
      <c r="U138" s="47" t="s">
        <v>43</v>
      </c>
      <c r="V138" s="39"/>
      <c r="W138" s="174">
        <f t="shared" si="16"/>
        <v>0</v>
      </c>
      <c r="X138" s="174">
        <v>0</v>
      </c>
      <c r="Y138" s="174">
        <f t="shared" si="17"/>
        <v>0</v>
      </c>
      <c r="Z138" s="174">
        <v>0</v>
      </c>
      <c r="AA138" s="175">
        <f t="shared" si="18"/>
        <v>0</v>
      </c>
      <c r="AR138" s="22" t="s">
        <v>966</v>
      </c>
      <c r="AT138" s="22" t="s">
        <v>180</v>
      </c>
      <c r="AU138" s="22" t="s">
        <v>35</v>
      </c>
      <c r="AY138" s="22" t="s">
        <v>179</v>
      </c>
      <c r="BE138" s="117">
        <f t="shared" si="19"/>
        <v>0</v>
      </c>
      <c r="BF138" s="117">
        <f t="shared" si="20"/>
        <v>0</v>
      </c>
      <c r="BG138" s="117">
        <f t="shared" si="21"/>
        <v>0</v>
      </c>
      <c r="BH138" s="117">
        <f t="shared" si="22"/>
        <v>0</v>
      </c>
      <c r="BI138" s="117">
        <f t="shared" si="23"/>
        <v>0</v>
      </c>
      <c r="BJ138" s="22" t="s">
        <v>35</v>
      </c>
      <c r="BK138" s="117">
        <f t="shared" si="24"/>
        <v>0</v>
      </c>
      <c r="BL138" s="22" t="s">
        <v>966</v>
      </c>
      <c r="BM138" s="22" t="s">
        <v>970</v>
      </c>
    </row>
    <row r="139" spans="2:65" s="1" customFormat="1" ht="16.5" customHeight="1">
      <c r="B139" s="140"/>
      <c r="C139" s="169" t="s">
        <v>541</v>
      </c>
      <c r="D139" s="169" t="s">
        <v>180</v>
      </c>
      <c r="E139" s="170" t="s">
        <v>971</v>
      </c>
      <c r="F139" s="264" t="s">
        <v>972</v>
      </c>
      <c r="G139" s="264"/>
      <c r="H139" s="264"/>
      <c r="I139" s="264"/>
      <c r="J139" s="171" t="s">
        <v>962</v>
      </c>
      <c r="K139" s="172">
        <v>24</v>
      </c>
      <c r="L139" s="265">
        <v>0</v>
      </c>
      <c r="M139" s="265"/>
      <c r="N139" s="266">
        <f t="shared" si="15"/>
        <v>0</v>
      </c>
      <c r="O139" s="266"/>
      <c r="P139" s="266"/>
      <c r="Q139" s="266"/>
      <c r="R139" s="143"/>
      <c r="T139" s="173" t="s">
        <v>5</v>
      </c>
      <c r="U139" s="47" t="s">
        <v>43</v>
      </c>
      <c r="V139" s="39"/>
      <c r="W139" s="174">
        <f t="shared" si="16"/>
        <v>0</v>
      </c>
      <c r="X139" s="174">
        <v>0</v>
      </c>
      <c r="Y139" s="174">
        <f t="shared" si="17"/>
        <v>0</v>
      </c>
      <c r="Z139" s="174">
        <v>0</v>
      </c>
      <c r="AA139" s="175">
        <f t="shared" si="18"/>
        <v>0</v>
      </c>
      <c r="AR139" s="22" t="s">
        <v>966</v>
      </c>
      <c r="AT139" s="22" t="s">
        <v>180</v>
      </c>
      <c r="AU139" s="22" t="s">
        <v>35</v>
      </c>
      <c r="AY139" s="22" t="s">
        <v>179</v>
      </c>
      <c r="BE139" s="117">
        <f t="shared" si="19"/>
        <v>0</v>
      </c>
      <c r="BF139" s="117">
        <f t="shared" si="20"/>
        <v>0</v>
      </c>
      <c r="BG139" s="117">
        <f t="shared" si="21"/>
        <v>0</v>
      </c>
      <c r="BH139" s="117">
        <f t="shared" si="22"/>
        <v>0</v>
      </c>
      <c r="BI139" s="117">
        <f t="shared" si="23"/>
        <v>0</v>
      </c>
      <c r="BJ139" s="22" t="s">
        <v>35</v>
      </c>
      <c r="BK139" s="117">
        <f t="shared" si="24"/>
        <v>0</v>
      </c>
      <c r="BL139" s="22" t="s">
        <v>966</v>
      </c>
      <c r="BM139" s="22" t="s">
        <v>973</v>
      </c>
    </row>
    <row r="140" spans="2:65" s="1" customFormat="1" ht="16.5" customHeight="1">
      <c r="B140" s="140"/>
      <c r="C140" s="169" t="s">
        <v>399</v>
      </c>
      <c r="D140" s="169" t="s">
        <v>180</v>
      </c>
      <c r="E140" s="170" t="s">
        <v>974</v>
      </c>
      <c r="F140" s="264" t="s">
        <v>975</v>
      </c>
      <c r="G140" s="264"/>
      <c r="H140" s="264"/>
      <c r="I140" s="264"/>
      <c r="J140" s="171" t="s">
        <v>962</v>
      </c>
      <c r="K140" s="172">
        <v>48</v>
      </c>
      <c r="L140" s="265">
        <v>0</v>
      </c>
      <c r="M140" s="265"/>
      <c r="N140" s="266">
        <f t="shared" si="15"/>
        <v>0</v>
      </c>
      <c r="O140" s="266"/>
      <c r="P140" s="266"/>
      <c r="Q140" s="266"/>
      <c r="R140" s="143"/>
      <c r="T140" s="173" t="s">
        <v>5</v>
      </c>
      <c r="U140" s="47" t="s">
        <v>43</v>
      </c>
      <c r="V140" s="39"/>
      <c r="W140" s="174">
        <f t="shared" si="16"/>
        <v>0</v>
      </c>
      <c r="X140" s="174">
        <v>0</v>
      </c>
      <c r="Y140" s="174">
        <f t="shared" si="17"/>
        <v>0</v>
      </c>
      <c r="Z140" s="174">
        <v>0</v>
      </c>
      <c r="AA140" s="175">
        <f t="shared" si="18"/>
        <v>0</v>
      </c>
      <c r="AR140" s="22" t="s">
        <v>966</v>
      </c>
      <c r="AT140" s="22" t="s">
        <v>180</v>
      </c>
      <c r="AU140" s="22" t="s">
        <v>35</v>
      </c>
      <c r="AY140" s="22" t="s">
        <v>179</v>
      </c>
      <c r="BE140" s="117">
        <f t="shared" si="19"/>
        <v>0</v>
      </c>
      <c r="BF140" s="117">
        <f t="shared" si="20"/>
        <v>0</v>
      </c>
      <c r="BG140" s="117">
        <f t="shared" si="21"/>
        <v>0</v>
      </c>
      <c r="BH140" s="117">
        <f t="shared" si="22"/>
        <v>0</v>
      </c>
      <c r="BI140" s="117">
        <f t="shared" si="23"/>
        <v>0</v>
      </c>
      <c r="BJ140" s="22" t="s">
        <v>35</v>
      </c>
      <c r="BK140" s="117">
        <f t="shared" si="24"/>
        <v>0</v>
      </c>
      <c r="BL140" s="22" t="s">
        <v>966</v>
      </c>
      <c r="BM140" s="22" t="s">
        <v>976</v>
      </c>
    </row>
    <row r="141" spans="2:65" s="1" customFormat="1" ht="16.5" customHeight="1">
      <c r="B141" s="140"/>
      <c r="C141" s="169" t="s">
        <v>554</v>
      </c>
      <c r="D141" s="169" t="s">
        <v>180</v>
      </c>
      <c r="E141" s="170" t="s">
        <v>977</v>
      </c>
      <c r="F141" s="264" t="s">
        <v>978</v>
      </c>
      <c r="G141" s="264"/>
      <c r="H141" s="264"/>
      <c r="I141" s="264"/>
      <c r="J141" s="171" t="s">
        <v>952</v>
      </c>
      <c r="K141" s="207">
        <v>0</v>
      </c>
      <c r="L141" s="265">
        <v>0</v>
      </c>
      <c r="M141" s="265"/>
      <c r="N141" s="266">
        <f t="shared" si="15"/>
        <v>0</v>
      </c>
      <c r="O141" s="266"/>
      <c r="P141" s="266"/>
      <c r="Q141" s="266"/>
      <c r="R141" s="143"/>
      <c r="T141" s="173" t="s">
        <v>5</v>
      </c>
      <c r="U141" s="47" t="s">
        <v>43</v>
      </c>
      <c r="V141" s="39"/>
      <c r="W141" s="174">
        <f t="shared" si="16"/>
        <v>0</v>
      </c>
      <c r="X141" s="174">
        <v>0</v>
      </c>
      <c r="Y141" s="174">
        <f t="shared" si="17"/>
        <v>0</v>
      </c>
      <c r="Z141" s="174">
        <v>0</v>
      </c>
      <c r="AA141" s="175">
        <f t="shared" si="18"/>
        <v>0</v>
      </c>
      <c r="AR141" s="22" t="s">
        <v>966</v>
      </c>
      <c r="AT141" s="22" t="s">
        <v>180</v>
      </c>
      <c r="AU141" s="22" t="s">
        <v>35</v>
      </c>
      <c r="AY141" s="22" t="s">
        <v>179</v>
      </c>
      <c r="BE141" s="117">
        <f t="shared" si="19"/>
        <v>0</v>
      </c>
      <c r="BF141" s="117">
        <f t="shared" si="20"/>
        <v>0</v>
      </c>
      <c r="BG141" s="117">
        <f t="shared" si="21"/>
        <v>0</v>
      </c>
      <c r="BH141" s="117">
        <f t="shared" si="22"/>
        <v>0</v>
      </c>
      <c r="BI141" s="117">
        <f t="shared" si="23"/>
        <v>0</v>
      </c>
      <c r="BJ141" s="22" t="s">
        <v>35</v>
      </c>
      <c r="BK141" s="117">
        <f t="shared" si="24"/>
        <v>0</v>
      </c>
      <c r="BL141" s="22" t="s">
        <v>966</v>
      </c>
      <c r="BM141" s="22" t="s">
        <v>979</v>
      </c>
    </row>
    <row r="142" spans="2:65" s="1" customFormat="1" ht="16.5" customHeight="1">
      <c r="B142" s="140"/>
      <c r="C142" s="169" t="s">
        <v>403</v>
      </c>
      <c r="D142" s="169" t="s">
        <v>180</v>
      </c>
      <c r="E142" s="170" t="s">
        <v>980</v>
      </c>
      <c r="F142" s="264" t="s">
        <v>981</v>
      </c>
      <c r="G142" s="264"/>
      <c r="H142" s="264"/>
      <c r="I142" s="264"/>
      <c r="J142" s="171" t="s">
        <v>952</v>
      </c>
      <c r="K142" s="207">
        <v>0</v>
      </c>
      <c r="L142" s="265">
        <v>0</v>
      </c>
      <c r="M142" s="265"/>
      <c r="N142" s="266">
        <f t="shared" si="15"/>
        <v>0</v>
      </c>
      <c r="O142" s="266"/>
      <c r="P142" s="266"/>
      <c r="Q142" s="266"/>
      <c r="R142" s="143"/>
      <c r="T142" s="173" t="s">
        <v>5</v>
      </c>
      <c r="U142" s="47" t="s">
        <v>43</v>
      </c>
      <c r="V142" s="39"/>
      <c r="W142" s="174">
        <f t="shared" si="16"/>
        <v>0</v>
      </c>
      <c r="X142" s="174">
        <v>0</v>
      </c>
      <c r="Y142" s="174">
        <f t="shared" si="17"/>
        <v>0</v>
      </c>
      <c r="Z142" s="174">
        <v>0</v>
      </c>
      <c r="AA142" s="175">
        <f t="shared" si="18"/>
        <v>0</v>
      </c>
      <c r="AR142" s="22" t="s">
        <v>966</v>
      </c>
      <c r="AT142" s="22" t="s">
        <v>180</v>
      </c>
      <c r="AU142" s="22" t="s">
        <v>35</v>
      </c>
      <c r="AY142" s="22" t="s">
        <v>179</v>
      </c>
      <c r="BE142" s="117">
        <f t="shared" si="19"/>
        <v>0</v>
      </c>
      <c r="BF142" s="117">
        <f t="shared" si="20"/>
        <v>0</v>
      </c>
      <c r="BG142" s="117">
        <f t="shared" si="21"/>
        <v>0</v>
      </c>
      <c r="BH142" s="117">
        <f t="shared" si="22"/>
        <v>0</v>
      </c>
      <c r="BI142" s="117">
        <f t="shared" si="23"/>
        <v>0</v>
      </c>
      <c r="BJ142" s="22" t="s">
        <v>35</v>
      </c>
      <c r="BK142" s="117">
        <f t="shared" si="24"/>
        <v>0</v>
      </c>
      <c r="BL142" s="22" t="s">
        <v>966</v>
      </c>
      <c r="BM142" s="22" t="s">
        <v>982</v>
      </c>
    </row>
    <row r="143" spans="2:65" s="1" customFormat="1" ht="16.5" customHeight="1">
      <c r="B143" s="140"/>
      <c r="C143" s="169" t="s">
        <v>567</v>
      </c>
      <c r="D143" s="169" t="s">
        <v>180</v>
      </c>
      <c r="E143" s="170" t="s">
        <v>983</v>
      </c>
      <c r="F143" s="264" t="s">
        <v>984</v>
      </c>
      <c r="G143" s="264"/>
      <c r="H143" s="264"/>
      <c r="I143" s="264"/>
      <c r="J143" s="171" t="s">
        <v>962</v>
      </c>
      <c r="K143" s="172">
        <v>100</v>
      </c>
      <c r="L143" s="265">
        <v>0</v>
      </c>
      <c r="M143" s="265"/>
      <c r="N143" s="266">
        <f t="shared" si="15"/>
        <v>0</v>
      </c>
      <c r="O143" s="266"/>
      <c r="P143" s="266"/>
      <c r="Q143" s="266"/>
      <c r="R143" s="143"/>
      <c r="T143" s="173" t="s">
        <v>5</v>
      </c>
      <c r="U143" s="47" t="s">
        <v>43</v>
      </c>
      <c r="V143" s="39"/>
      <c r="W143" s="174">
        <f t="shared" si="16"/>
        <v>0</v>
      </c>
      <c r="X143" s="174">
        <v>0</v>
      </c>
      <c r="Y143" s="174">
        <f t="shared" si="17"/>
        <v>0</v>
      </c>
      <c r="Z143" s="174">
        <v>0</v>
      </c>
      <c r="AA143" s="175">
        <f t="shared" si="18"/>
        <v>0</v>
      </c>
      <c r="AR143" s="22" t="s">
        <v>966</v>
      </c>
      <c r="AT143" s="22" t="s">
        <v>180</v>
      </c>
      <c r="AU143" s="22" t="s">
        <v>35</v>
      </c>
      <c r="AY143" s="22" t="s">
        <v>179</v>
      </c>
      <c r="BE143" s="117">
        <f t="shared" si="19"/>
        <v>0</v>
      </c>
      <c r="BF143" s="117">
        <f t="shared" si="20"/>
        <v>0</v>
      </c>
      <c r="BG143" s="117">
        <f t="shared" si="21"/>
        <v>0</v>
      </c>
      <c r="BH143" s="117">
        <f t="shared" si="22"/>
        <v>0</v>
      </c>
      <c r="BI143" s="117">
        <f t="shared" si="23"/>
        <v>0</v>
      </c>
      <c r="BJ143" s="22" t="s">
        <v>35</v>
      </c>
      <c r="BK143" s="117">
        <f t="shared" si="24"/>
        <v>0</v>
      </c>
      <c r="BL143" s="22" t="s">
        <v>966</v>
      </c>
      <c r="BM143" s="22" t="s">
        <v>985</v>
      </c>
    </row>
    <row r="144" spans="2:65" s="1" customFormat="1" ht="25.5" customHeight="1">
      <c r="B144" s="140"/>
      <c r="C144" s="169" t="s">
        <v>407</v>
      </c>
      <c r="D144" s="169" t="s">
        <v>180</v>
      </c>
      <c r="E144" s="170" t="s">
        <v>986</v>
      </c>
      <c r="F144" s="264" t="s">
        <v>987</v>
      </c>
      <c r="G144" s="264"/>
      <c r="H144" s="264"/>
      <c r="I144" s="264"/>
      <c r="J144" s="171" t="s">
        <v>962</v>
      </c>
      <c r="K144" s="172">
        <v>80</v>
      </c>
      <c r="L144" s="265">
        <v>0</v>
      </c>
      <c r="M144" s="265"/>
      <c r="N144" s="266">
        <f t="shared" si="15"/>
        <v>0</v>
      </c>
      <c r="O144" s="266"/>
      <c r="P144" s="266"/>
      <c r="Q144" s="266"/>
      <c r="R144" s="143"/>
      <c r="T144" s="173" t="s">
        <v>5</v>
      </c>
      <c r="U144" s="47" t="s">
        <v>43</v>
      </c>
      <c r="V144" s="39"/>
      <c r="W144" s="174">
        <f t="shared" si="16"/>
        <v>0</v>
      </c>
      <c r="X144" s="174">
        <v>0</v>
      </c>
      <c r="Y144" s="174">
        <f t="shared" si="17"/>
        <v>0</v>
      </c>
      <c r="Z144" s="174">
        <v>0</v>
      </c>
      <c r="AA144" s="175">
        <f t="shared" si="18"/>
        <v>0</v>
      </c>
      <c r="AR144" s="22" t="s">
        <v>966</v>
      </c>
      <c r="AT144" s="22" t="s">
        <v>180</v>
      </c>
      <c r="AU144" s="22" t="s">
        <v>35</v>
      </c>
      <c r="AY144" s="22" t="s">
        <v>179</v>
      </c>
      <c r="BE144" s="117">
        <f t="shared" si="19"/>
        <v>0</v>
      </c>
      <c r="BF144" s="117">
        <f t="shared" si="20"/>
        <v>0</v>
      </c>
      <c r="BG144" s="117">
        <f t="shared" si="21"/>
        <v>0</v>
      </c>
      <c r="BH144" s="117">
        <f t="shared" si="22"/>
        <v>0</v>
      </c>
      <c r="BI144" s="117">
        <f t="shared" si="23"/>
        <v>0</v>
      </c>
      <c r="BJ144" s="22" t="s">
        <v>35</v>
      </c>
      <c r="BK144" s="117">
        <f t="shared" si="24"/>
        <v>0</v>
      </c>
      <c r="BL144" s="22" t="s">
        <v>966</v>
      </c>
      <c r="BM144" s="22" t="s">
        <v>988</v>
      </c>
    </row>
    <row r="145" spans="2:65" s="10" customFormat="1" ht="37.35" customHeight="1">
      <c r="B145" s="158"/>
      <c r="C145" s="159"/>
      <c r="D145" s="160" t="s">
        <v>148</v>
      </c>
      <c r="E145" s="160"/>
      <c r="F145" s="160"/>
      <c r="G145" s="160"/>
      <c r="H145" s="160"/>
      <c r="I145" s="160"/>
      <c r="J145" s="160"/>
      <c r="K145" s="160"/>
      <c r="L145" s="160"/>
      <c r="M145" s="160"/>
      <c r="N145" s="267">
        <f>BK145</f>
        <v>0</v>
      </c>
      <c r="O145" s="268"/>
      <c r="P145" s="268"/>
      <c r="Q145" s="268"/>
      <c r="R145" s="161"/>
      <c r="T145" s="162"/>
      <c r="U145" s="159"/>
      <c r="V145" s="159"/>
      <c r="W145" s="163">
        <f>W146+W156+W165+W172</f>
        <v>0</v>
      </c>
      <c r="X145" s="159"/>
      <c r="Y145" s="163">
        <f>Y146+Y156+Y165+Y172</f>
        <v>5.0680299999999994</v>
      </c>
      <c r="Z145" s="159"/>
      <c r="AA145" s="164">
        <f>AA146+AA156+AA165+AA172</f>
        <v>0</v>
      </c>
      <c r="AR145" s="165" t="s">
        <v>89</v>
      </c>
      <c r="AT145" s="166" t="s">
        <v>77</v>
      </c>
      <c r="AU145" s="166" t="s">
        <v>78</v>
      </c>
      <c r="AY145" s="165" t="s">
        <v>179</v>
      </c>
      <c r="BK145" s="167">
        <f>BK146+BK156+BK165+BK172</f>
        <v>0</v>
      </c>
    </row>
    <row r="146" spans="2:65" s="10" customFormat="1" ht="19.899999999999999" customHeight="1">
      <c r="B146" s="158"/>
      <c r="C146" s="159"/>
      <c r="D146" s="168" t="s">
        <v>931</v>
      </c>
      <c r="E146" s="168"/>
      <c r="F146" s="168"/>
      <c r="G146" s="168"/>
      <c r="H146" s="168"/>
      <c r="I146" s="168"/>
      <c r="J146" s="168"/>
      <c r="K146" s="168"/>
      <c r="L146" s="168"/>
      <c r="M146" s="168"/>
      <c r="N146" s="269">
        <f>BK146</f>
        <v>0</v>
      </c>
      <c r="O146" s="270"/>
      <c r="P146" s="270"/>
      <c r="Q146" s="270"/>
      <c r="R146" s="161"/>
      <c r="T146" s="162"/>
      <c r="U146" s="159"/>
      <c r="V146" s="159"/>
      <c r="W146" s="163">
        <f>SUM(W147:W155)</f>
        <v>0</v>
      </c>
      <c r="X146" s="159"/>
      <c r="Y146" s="163">
        <f>SUM(Y147:Y155)</f>
        <v>1.5445799999999998</v>
      </c>
      <c r="Z146" s="159"/>
      <c r="AA146" s="164">
        <f>SUM(AA147:AA155)</f>
        <v>0</v>
      </c>
      <c r="AR146" s="165" t="s">
        <v>89</v>
      </c>
      <c r="AT146" s="166" t="s">
        <v>77</v>
      </c>
      <c r="AU146" s="166" t="s">
        <v>35</v>
      </c>
      <c r="AY146" s="165" t="s">
        <v>179</v>
      </c>
      <c r="BK146" s="167">
        <f>SUM(BK147:BK155)</f>
        <v>0</v>
      </c>
    </row>
    <row r="147" spans="2:65" s="1" customFormat="1" ht="38.25" customHeight="1">
      <c r="B147" s="140"/>
      <c r="C147" s="169" t="s">
        <v>354</v>
      </c>
      <c r="D147" s="169" t="s">
        <v>180</v>
      </c>
      <c r="E147" s="170" t="s">
        <v>989</v>
      </c>
      <c r="F147" s="264" t="s">
        <v>990</v>
      </c>
      <c r="G147" s="264"/>
      <c r="H147" s="264"/>
      <c r="I147" s="264"/>
      <c r="J147" s="171" t="s">
        <v>285</v>
      </c>
      <c r="K147" s="172">
        <v>42</v>
      </c>
      <c r="L147" s="265">
        <v>0</v>
      </c>
      <c r="M147" s="265"/>
      <c r="N147" s="266">
        <f t="shared" ref="N147:N152" si="25">ROUND(L147*K147,2)</f>
        <v>0</v>
      </c>
      <c r="O147" s="266"/>
      <c r="P147" s="266"/>
      <c r="Q147" s="266"/>
      <c r="R147" s="143"/>
      <c r="T147" s="173" t="s">
        <v>5</v>
      </c>
      <c r="U147" s="47" t="s">
        <v>43</v>
      </c>
      <c r="V147" s="39"/>
      <c r="W147" s="174">
        <f t="shared" ref="W147:W152" si="26">V147*K147</f>
        <v>0</v>
      </c>
      <c r="X147" s="174">
        <v>2.7999999999999998E-4</v>
      </c>
      <c r="Y147" s="174">
        <f t="shared" ref="Y147:Y152" si="27">X147*K147</f>
        <v>1.176E-2</v>
      </c>
      <c r="Z147" s="174">
        <v>0</v>
      </c>
      <c r="AA147" s="175">
        <f t="shared" ref="AA147:AA152" si="28">Z147*K147</f>
        <v>0</v>
      </c>
      <c r="AR147" s="22" t="s">
        <v>225</v>
      </c>
      <c r="AT147" s="22" t="s">
        <v>180</v>
      </c>
      <c r="AU147" s="22" t="s">
        <v>89</v>
      </c>
      <c r="AY147" s="22" t="s">
        <v>179</v>
      </c>
      <c r="BE147" s="117">
        <f t="shared" ref="BE147:BE152" si="29">IF(U147="základní",N147,0)</f>
        <v>0</v>
      </c>
      <c r="BF147" s="117">
        <f t="shared" ref="BF147:BF152" si="30">IF(U147="snížená",N147,0)</f>
        <v>0</v>
      </c>
      <c r="BG147" s="117">
        <f t="shared" ref="BG147:BG152" si="31">IF(U147="zákl. přenesená",N147,0)</f>
        <v>0</v>
      </c>
      <c r="BH147" s="117">
        <f t="shared" ref="BH147:BH152" si="32">IF(U147="sníž. přenesená",N147,0)</f>
        <v>0</v>
      </c>
      <c r="BI147" s="117">
        <f t="shared" ref="BI147:BI152" si="33">IF(U147="nulová",N147,0)</f>
        <v>0</v>
      </c>
      <c r="BJ147" s="22" t="s">
        <v>35</v>
      </c>
      <c r="BK147" s="117">
        <f t="shared" ref="BK147:BK152" si="34">ROUND(L147*K147,2)</f>
        <v>0</v>
      </c>
      <c r="BL147" s="22" t="s">
        <v>225</v>
      </c>
      <c r="BM147" s="22" t="s">
        <v>991</v>
      </c>
    </row>
    <row r="148" spans="2:65" s="1" customFormat="1" ht="51" customHeight="1">
      <c r="B148" s="140"/>
      <c r="C148" s="199" t="s">
        <v>252</v>
      </c>
      <c r="D148" s="199" t="s">
        <v>458</v>
      </c>
      <c r="E148" s="200" t="s">
        <v>992</v>
      </c>
      <c r="F148" s="260" t="s">
        <v>993</v>
      </c>
      <c r="G148" s="260"/>
      <c r="H148" s="260"/>
      <c r="I148" s="260"/>
      <c r="J148" s="201" t="s">
        <v>285</v>
      </c>
      <c r="K148" s="202">
        <v>18</v>
      </c>
      <c r="L148" s="263">
        <v>0</v>
      </c>
      <c r="M148" s="263"/>
      <c r="N148" s="309">
        <f t="shared" si="25"/>
        <v>0</v>
      </c>
      <c r="O148" s="266"/>
      <c r="P148" s="266"/>
      <c r="Q148" s="266"/>
      <c r="R148" s="143"/>
      <c r="T148" s="173" t="s">
        <v>5</v>
      </c>
      <c r="U148" s="47" t="s">
        <v>43</v>
      </c>
      <c r="V148" s="39"/>
      <c r="W148" s="174">
        <f t="shared" si="26"/>
        <v>0</v>
      </c>
      <c r="X148" s="174">
        <v>1.2099999999999999E-3</v>
      </c>
      <c r="Y148" s="174">
        <f t="shared" si="27"/>
        <v>2.1779999999999997E-2</v>
      </c>
      <c r="Z148" s="174">
        <v>0</v>
      </c>
      <c r="AA148" s="175">
        <f t="shared" si="28"/>
        <v>0</v>
      </c>
      <c r="AR148" s="22" t="s">
        <v>271</v>
      </c>
      <c r="AT148" s="22" t="s">
        <v>458</v>
      </c>
      <c r="AU148" s="22" t="s">
        <v>89</v>
      </c>
      <c r="AY148" s="22" t="s">
        <v>179</v>
      </c>
      <c r="BE148" s="117">
        <f t="shared" si="29"/>
        <v>0</v>
      </c>
      <c r="BF148" s="117">
        <f t="shared" si="30"/>
        <v>0</v>
      </c>
      <c r="BG148" s="117">
        <f t="shared" si="31"/>
        <v>0</v>
      </c>
      <c r="BH148" s="117">
        <f t="shared" si="32"/>
        <v>0</v>
      </c>
      <c r="BI148" s="117">
        <f t="shared" si="33"/>
        <v>0</v>
      </c>
      <c r="BJ148" s="22" t="s">
        <v>35</v>
      </c>
      <c r="BK148" s="117">
        <f t="shared" si="34"/>
        <v>0</v>
      </c>
      <c r="BL148" s="22" t="s">
        <v>225</v>
      </c>
      <c r="BM148" s="22" t="s">
        <v>994</v>
      </c>
    </row>
    <row r="149" spans="2:65" s="1" customFormat="1" ht="51" customHeight="1">
      <c r="B149" s="140"/>
      <c r="C149" s="199" t="s">
        <v>386</v>
      </c>
      <c r="D149" s="199" t="s">
        <v>458</v>
      </c>
      <c r="E149" s="200" t="s">
        <v>995</v>
      </c>
      <c r="F149" s="260" t="s">
        <v>996</v>
      </c>
      <c r="G149" s="260"/>
      <c r="H149" s="260"/>
      <c r="I149" s="260"/>
      <c r="J149" s="201" t="s">
        <v>285</v>
      </c>
      <c r="K149" s="202">
        <v>24</v>
      </c>
      <c r="L149" s="263">
        <v>0</v>
      </c>
      <c r="M149" s="263"/>
      <c r="N149" s="309">
        <f t="shared" si="25"/>
        <v>0</v>
      </c>
      <c r="O149" s="266"/>
      <c r="P149" s="266"/>
      <c r="Q149" s="266"/>
      <c r="R149" s="143"/>
      <c r="T149" s="173" t="s">
        <v>5</v>
      </c>
      <c r="U149" s="47" t="s">
        <v>43</v>
      </c>
      <c r="V149" s="39"/>
      <c r="W149" s="174">
        <f t="shared" si="26"/>
        <v>0</v>
      </c>
      <c r="X149" s="174">
        <v>1.39E-3</v>
      </c>
      <c r="Y149" s="174">
        <f t="shared" si="27"/>
        <v>3.3360000000000001E-2</v>
      </c>
      <c r="Z149" s="174">
        <v>0</v>
      </c>
      <c r="AA149" s="175">
        <f t="shared" si="28"/>
        <v>0</v>
      </c>
      <c r="AR149" s="22" t="s">
        <v>271</v>
      </c>
      <c r="AT149" s="22" t="s">
        <v>458</v>
      </c>
      <c r="AU149" s="22" t="s">
        <v>89</v>
      </c>
      <c r="AY149" s="22" t="s">
        <v>179</v>
      </c>
      <c r="BE149" s="117">
        <f t="shared" si="29"/>
        <v>0</v>
      </c>
      <c r="BF149" s="117">
        <f t="shared" si="30"/>
        <v>0</v>
      </c>
      <c r="BG149" s="117">
        <f t="shared" si="31"/>
        <v>0</v>
      </c>
      <c r="BH149" s="117">
        <f t="shared" si="32"/>
        <v>0</v>
      </c>
      <c r="BI149" s="117">
        <f t="shared" si="33"/>
        <v>0</v>
      </c>
      <c r="BJ149" s="22" t="s">
        <v>35</v>
      </c>
      <c r="BK149" s="117">
        <f t="shared" si="34"/>
        <v>0</v>
      </c>
      <c r="BL149" s="22" t="s">
        <v>225</v>
      </c>
      <c r="BM149" s="22" t="s">
        <v>997</v>
      </c>
    </row>
    <row r="150" spans="2:65" s="1" customFormat="1" ht="51" customHeight="1">
      <c r="B150" s="140"/>
      <c r="C150" s="199" t="s">
        <v>314</v>
      </c>
      <c r="D150" s="199" t="s">
        <v>458</v>
      </c>
      <c r="E150" s="200" t="s">
        <v>998</v>
      </c>
      <c r="F150" s="260" t="s">
        <v>999</v>
      </c>
      <c r="G150" s="260"/>
      <c r="H150" s="260"/>
      <c r="I150" s="260"/>
      <c r="J150" s="201" t="s">
        <v>285</v>
      </c>
      <c r="K150" s="202">
        <v>174</v>
      </c>
      <c r="L150" s="263">
        <v>0</v>
      </c>
      <c r="M150" s="263"/>
      <c r="N150" s="309">
        <f t="shared" si="25"/>
        <v>0</v>
      </c>
      <c r="O150" s="266"/>
      <c r="P150" s="266"/>
      <c r="Q150" s="266"/>
      <c r="R150" s="143"/>
      <c r="T150" s="173" t="s">
        <v>5</v>
      </c>
      <c r="U150" s="47" t="s">
        <v>43</v>
      </c>
      <c r="V150" s="39"/>
      <c r="W150" s="174">
        <f t="shared" si="26"/>
        <v>0</v>
      </c>
      <c r="X150" s="174">
        <v>1.39E-3</v>
      </c>
      <c r="Y150" s="174">
        <f t="shared" si="27"/>
        <v>0.24185999999999999</v>
      </c>
      <c r="Z150" s="174">
        <v>0</v>
      </c>
      <c r="AA150" s="175">
        <f t="shared" si="28"/>
        <v>0</v>
      </c>
      <c r="AR150" s="22" t="s">
        <v>271</v>
      </c>
      <c r="AT150" s="22" t="s">
        <v>458</v>
      </c>
      <c r="AU150" s="22" t="s">
        <v>89</v>
      </c>
      <c r="AY150" s="22" t="s">
        <v>179</v>
      </c>
      <c r="BE150" s="117">
        <f t="shared" si="29"/>
        <v>0</v>
      </c>
      <c r="BF150" s="117">
        <f t="shared" si="30"/>
        <v>0</v>
      </c>
      <c r="BG150" s="117">
        <f t="shared" si="31"/>
        <v>0</v>
      </c>
      <c r="BH150" s="117">
        <f t="shared" si="32"/>
        <v>0</v>
      </c>
      <c r="BI150" s="117">
        <f t="shared" si="33"/>
        <v>0</v>
      </c>
      <c r="BJ150" s="22" t="s">
        <v>35</v>
      </c>
      <c r="BK150" s="117">
        <f t="shared" si="34"/>
        <v>0</v>
      </c>
      <c r="BL150" s="22" t="s">
        <v>225</v>
      </c>
      <c r="BM150" s="22" t="s">
        <v>1000</v>
      </c>
    </row>
    <row r="151" spans="2:65" s="1" customFormat="1" ht="38.25" customHeight="1">
      <c r="B151" s="140"/>
      <c r="C151" s="169" t="s">
        <v>450</v>
      </c>
      <c r="D151" s="169" t="s">
        <v>180</v>
      </c>
      <c r="E151" s="170" t="s">
        <v>1001</v>
      </c>
      <c r="F151" s="264" t="s">
        <v>1002</v>
      </c>
      <c r="G151" s="264"/>
      <c r="H151" s="264"/>
      <c r="I151" s="264"/>
      <c r="J151" s="171" t="s">
        <v>285</v>
      </c>
      <c r="K151" s="172">
        <v>174</v>
      </c>
      <c r="L151" s="265">
        <v>0</v>
      </c>
      <c r="M151" s="265"/>
      <c r="N151" s="266">
        <f t="shared" si="25"/>
        <v>0</v>
      </c>
      <c r="O151" s="266"/>
      <c r="P151" s="266"/>
      <c r="Q151" s="266"/>
      <c r="R151" s="143"/>
      <c r="T151" s="173" t="s">
        <v>5</v>
      </c>
      <c r="U151" s="47" t="s">
        <v>43</v>
      </c>
      <c r="V151" s="39"/>
      <c r="W151" s="174">
        <f t="shared" si="26"/>
        <v>0</v>
      </c>
      <c r="X151" s="174">
        <v>4.2000000000000002E-4</v>
      </c>
      <c r="Y151" s="174">
        <f t="shared" si="27"/>
        <v>7.3080000000000006E-2</v>
      </c>
      <c r="Z151" s="174">
        <v>0</v>
      </c>
      <c r="AA151" s="175">
        <f t="shared" si="28"/>
        <v>0</v>
      </c>
      <c r="AR151" s="22" t="s">
        <v>225</v>
      </c>
      <c r="AT151" s="22" t="s">
        <v>180</v>
      </c>
      <c r="AU151" s="22" t="s">
        <v>89</v>
      </c>
      <c r="AY151" s="22" t="s">
        <v>179</v>
      </c>
      <c r="BE151" s="117">
        <f t="shared" si="29"/>
        <v>0</v>
      </c>
      <c r="BF151" s="117">
        <f t="shared" si="30"/>
        <v>0</v>
      </c>
      <c r="BG151" s="117">
        <f t="shared" si="31"/>
        <v>0</v>
      </c>
      <c r="BH151" s="117">
        <f t="shared" si="32"/>
        <v>0</v>
      </c>
      <c r="BI151" s="117">
        <f t="shared" si="33"/>
        <v>0</v>
      </c>
      <c r="BJ151" s="22" t="s">
        <v>35</v>
      </c>
      <c r="BK151" s="117">
        <f t="shared" si="34"/>
        <v>0</v>
      </c>
      <c r="BL151" s="22" t="s">
        <v>225</v>
      </c>
      <c r="BM151" s="22" t="s">
        <v>1003</v>
      </c>
    </row>
    <row r="152" spans="2:65" s="1" customFormat="1" ht="25.5" customHeight="1">
      <c r="B152" s="140"/>
      <c r="C152" s="199" t="s">
        <v>430</v>
      </c>
      <c r="D152" s="199" t="s">
        <v>458</v>
      </c>
      <c r="E152" s="200" t="s">
        <v>1004</v>
      </c>
      <c r="F152" s="260" t="s">
        <v>1005</v>
      </c>
      <c r="G152" s="260"/>
      <c r="H152" s="260"/>
      <c r="I152" s="260"/>
      <c r="J152" s="201" t="s">
        <v>447</v>
      </c>
      <c r="K152" s="202">
        <v>1.1499999999999999</v>
      </c>
      <c r="L152" s="263">
        <v>0</v>
      </c>
      <c r="M152" s="263"/>
      <c r="N152" s="309">
        <f t="shared" si="25"/>
        <v>0</v>
      </c>
      <c r="O152" s="266"/>
      <c r="P152" s="266"/>
      <c r="Q152" s="266"/>
      <c r="R152" s="143"/>
      <c r="T152" s="173" t="s">
        <v>5</v>
      </c>
      <c r="U152" s="47" t="s">
        <v>43</v>
      </c>
      <c r="V152" s="39"/>
      <c r="W152" s="174">
        <f t="shared" si="26"/>
        <v>0</v>
      </c>
      <c r="X152" s="174">
        <v>1</v>
      </c>
      <c r="Y152" s="174">
        <f t="shared" si="27"/>
        <v>1.1499999999999999</v>
      </c>
      <c r="Z152" s="174">
        <v>0</v>
      </c>
      <c r="AA152" s="175">
        <f t="shared" si="28"/>
        <v>0</v>
      </c>
      <c r="AR152" s="22" t="s">
        <v>271</v>
      </c>
      <c r="AT152" s="22" t="s">
        <v>458</v>
      </c>
      <c r="AU152" s="22" t="s">
        <v>89</v>
      </c>
      <c r="AY152" s="22" t="s">
        <v>179</v>
      </c>
      <c r="BE152" s="117">
        <f t="shared" si="29"/>
        <v>0</v>
      </c>
      <c r="BF152" s="117">
        <f t="shared" si="30"/>
        <v>0</v>
      </c>
      <c r="BG152" s="117">
        <f t="shared" si="31"/>
        <v>0</v>
      </c>
      <c r="BH152" s="117">
        <f t="shared" si="32"/>
        <v>0</v>
      </c>
      <c r="BI152" s="117">
        <f t="shared" si="33"/>
        <v>0</v>
      </c>
      <c r="BJ152" s="22" t="s">
        <v>35</v>
      </c>
      <c r="BK152" s="117">
        <f t="shared" si="34"/>
        <v>0</v>
      </c>
      <c r="BL152" s="22" t="s">
        <v>225</v>
      </c>
      <c r="BM152" s="22" t="s">
        <v>1006</v>
      </c>
    </row>
    <row r="153" spans="2:65" s="1" customFormat="1" ht="16.5" customHeight="1">
      <c r="B153" s="38"/>
      <c r="C153" s="39"/>
      <c r="D153" s="39"/>
      <c r="E153" s="39"/>
      <c r="F153" s="271" t="s">
        <v>1007</v>
      </c>
      <c r="G153" s="272"/>
      <c r="H153" s="272"/>
      <c r="I153" s="272"/>
      <c r="J153" s="39"/>
      <c r="K153" s="39"/>
      <c r="L153" s="39"/>
      <c r="M153" s="39"/>
      <c r="N153" s="39"/>
      <c r="O153" s="39"/>
      <c r="P153" s="39"/>
      <c r="Q153" s="39"/>
      <c r="R153" s="40"/>
      <c r="T153" s="203"/>
      <c r="U153" s="39"/>
      <c r="V153" s="39"/>
      <c r="W153" s="39"/>
      <c r="X153" s="39"/>
      <c r="Y153" s="39"/>
      <c r="Z153" s="39"/>
      <c r="AA153" s="77"/>
      <c r="AT153" s="22" t="s">
        <v>911</v>
      </c>
      <c r="AU153" s="22" t="s">
        <v>89</v>
      </c>
    </row>
    <row r="154" spans="2:65" s="1" customFormat="1" ht="25.5" customHeight="1">
      <c r="B154" s="140"/>
      <c r="C154" s="169" t="s">
        <v>440</v>
      </c>
      <c r="D154" s="169" t="s">
        <v>180</v>
      </c>
      <c r="E154" s="170" t="s">
        <v>1008</v>
      </c>
      <c r="F154" s="264" t="s">
        <v>1009</v>
      </c>
      <c r="G154" s="264"/>
      <c r="H154" s="264"/>
      <c r="I154" s="264"/>
      <c r="J154" s="171" t="s">
        <v>191</v>
      </c>
      <c r="K154" s="172">
        <v>182</v>
      </c>
      <c r="L154" s="265">
        <v>0</v>
      </c>
      <c r="M154" s="265"/>
      <c r="N154" s="266">
        <f>ROUND(L154*K154,2)</f>
        <v>0</v>
      </c>
      <c r="O154" s="266"/>
      <c r="P154" s="266"/>
      <c r="Q154" s="266"/>
      <c r="R154" s="143"/>
      <c r="T154" s="173" t="s">
        <v>5</v>
      </c>
      <c r="U154" s="47" t="s">
        <v>43</v>
      </c>
      <c r="V154" s="39"/>
      <c r="W154" s="174">
        <f>V154*K154</f>
        <v>0</v>
      </c>
      <c r="X154" s="174">
        <v>6.9999999999999994E-5</v>
      </c>
      <c r="Y154" s="174">
        <f>X154*K154</f>
        <v>1.274E-2</v>
      </c>
      <c r="Z154" s="174">
        <v>0</v>
      </c>
      <c r="AA154" s="175">
        <f>Z154*K154</f>
        <v>0</v>
      </c>
      <c r="AR154" s="22" t="s">
        <v>225</v>
      </c>
      <c r="AT154" s="22" t="s">
        <v>180</v>
      </c>
      <c r="AU154" s="22" t="s">
        <v>89</v>
      </c>
      <c r="AY154" s="22" t="s">
        <v>179</v>
      </c>
      <c r="BE154" s="117">
        <f>IF(U154="základní",N154,0)</f>
        <v>0</v>
      </c>
      <c r="BF154" s="117">
        <f>IF(U154="snížená",N154,0)</f>
        <v>0</v>
      </c>
      <c r="BG154" s="117">
        <f>IF(U154="zákl. přenesená",N154,0)</f>
        <v>0</v>
      </c>
      <c r="BH154" s="117">
        <f>IF(U154="sníž. přenesená",N154,0)</f>
        <v>0</v>
      </c>
      <c r="BI154" s="117">
        <f>IF(U154="nulová",N154,0)</f>
        <v>0</v>
      </c>
      <c r="BJ154" s="22" t="s">
        <v>35</v>
      </c>
      <c r="BK154" s="117">
        <f>ROUND(L154*K154,2)</f>
        <v>0</v>
      </c>
      <c r="BL154" s="22" t="s">
        <v>225</v>
      </c>
      <c r="BM154" s="22" t="s">
        <v>1010</v>
      </c>
    </row>
    <row r="155" spans="2:65" s="1" customFormat="1" ht="25.5" customHeight="1">
      <c r="B155" s="140"/>
      <c r="C155" s="169" t="s">
        <v>257</v>
      </c>
      <c r="D155" s="169" t="s">
        <v>180</v>
      </c>
      <c r="E155" s="170" t="s">
        <v>1011</v>
      </c>
      <c r="F155" s="264" t="s">
        <v>1012</v>
      </c>
      <c r="G155" s="264"/>
      <c r="H155" s="264"/>
      <c r="I155" s="264"/>
      <c r="J155" s="171" t="s">
        <v>952</v>
      </c>
      <c r="K155" s="207">
        <v>0</v>
      </c>
      <c r="L155" s="265">
        <v>0</v>
      </c>
      <c r="M155" s="265"/>
      <c r="N155" s="266">
        <f>ROUND(L155*K155,2)</f>
        <v>0</v>
      </c>
      <c r="O155" s="266"/>
      <c r="P155" s="266"/>
      <c r="Q155" s="266"/>
      <c r="R155" s="143"/>
      <c r="T155" s="173" t="s">
        <v>5</v>
      </c>
      <c r="U155" s="47" t="s">
        <v>43</v>
      </c>
      <c r="V155" s="39"/>
      <c r="W155" s="174">
        <f>V155*K155</f>
        <v>0</v>
      </c>
      <c r="X155" s="174">
        <v>0</v>
      </c>
      <c r="Y155" s="174">
        <f>X155*K155</f>
        <v>0</v>
      </c>
      <c r="Z155" s="174">
        <v>0</v>
      </c>
      <c r="AA155" s="175">
        <f>Z155*K155</f>
        <v>0</v>
      </c>
      <c r="AR155" s="22" t="s">
        <v>225</v>
      </c>
      <c r="AT155" s="22" t="s">
        <v>180</v>
      </c>
      <c r="AU155" s="22" t="s">
        <v>89</v>
      </c>
      <c r="AY155" s="22" t="s">
        <v>179</v>
      </c>
      <c r="BE155" s="117">
        <f>IF(U155="základní",N155,0)</f>
        <v>0</v>
      </c>
      <c r="BF155" s="117">
        <f>IF(U155="snížená",N155,0)</f>
        <v>0</v>
      </c>
      <c r="BG155" s="117">
        <f>IF(U155="zákl. přenesená",N155,0)</f>
        <v>0</v>
      </c>
      <c r="BH155" s="117">
        <f>IF(U155="sníž. přenesená",N155,0)</f>
        <v>0</v>
      </c>
      <c r="BI155" s="117">
        <f>IF(U155="nulová",N155,0)</f>
        <v>0</v>
      </c>
      <c r="BJ155" s="22" t="s">
        <v>35</v>
      </c>
      <c r="BK155" s="117">
        <f>ROUND(L155*K155,2)</f>
        <v>0</v>
      </c>
      <c r="BL155" s="22" t="s">
        <v>225</v>
      </c>
      <c r="BM155" s="22" t="s">
        <v>1013</v>
      </c>
    </row>
    <row r="156" spans="2:65" s="10" customFormat="1" ht="29.85" customHeight="1">
      <c r="B156" s="158"/>
      <c r="C156" s="159"/>
      <c r="D156" s="168" t="s">
        <v>932</v>
      </c>
      <c r="E156" s="168"/>
      <c r="F156" s="168"/>
      <c r="G156" s="168"/>
      <c r="H156" s="168"/>
      <c r="I156" s="168"/>
      <c r="J156" s="168"/>
      <c r="K156" s="168"/>
      <c r="L156" s="168"/>
      <c r="M156" s="168"/>
      <c r="N156" s="275">
        <f>BK156</f>
        <v>0</v>
      </c>
      <c r="O156" s="276"/>
      <c r="P156" s="276"/>
      <c r="Q156" s="276"/>
      <c r="R156" s="161"/>
      <c r="T156" s="162"/>
      <c r="U156" s="159"/>
      <c r="V156" s="159"/>
      <c r="W156" s="163">
        <f>SUM(W157:W164)</f>
        <v>0</v>
      </c>
      <c r="X156" s="159"/>
      <c r="Y156" s="163">
        <f>SUM(Y157:Y164)</f>
        <v>3.3473199999999999</v>
      </c>
      <c r="Z156" s="159"/>
      <c r="AA156" s="164">
        <f>SUM(AA157:AA164)</f>
        <v>0</v>
      </c>
      <c r="AR156" s="165" t="s">
        <v>89</v>
      </c>
      <c r="AT156" s="166" t="s">
        <v>77</v>
      </c>
      <c r="AU156" s="166" t="s">
        <v>35</v>
      </c>
      <c r="AY156" s="165" t="s">
        <v>179</v>
      </c>
      <c r="BK156" s="167">
        <f>SUM(BK157:BK164)</f>
        <v>0</v>
      </c>
    </row>
    <row r="157" spans="2:65" s="1" customFormat="1" ht="25.5" customHeight="1">
      <c r="B157" s="140"/>
      <c r="C157" s="169" t="s">
        <v>517</v>
      </c>
      <c r="D157" s="169" t="s">
        <v>180</v>
      </c>
      <c r="E157" s="170" t="s">
        <v>1014</v>
      </c>
      <c r="F157" s="264" t="s">
        <v>1015</v>
      </c>
      <c r="G157" s="264"/>
      <c r="H157" s="264"/>
      <c r="I157" s="264"/>
      <c r="J157" s="171" t="s">
        <v>285</v>
      </c>
      <c r="K157" s="172">
        <v>36</v>
      </c>
      <c r="L157" s="265">
        <v>0</v>
      </c>
      <c r="M157" s="265"/>
      <c r="N157" s="266">
        <f t="shared" ref="N157:N164" si="35">ROUND(L157*K157,2)</f>
        <v>0</v>
      </c>
      <c r="O157" s="266"/>
      <c r="P157" s="266"/>
      <c r="Q157" s="266"/>
      <c r="R157" s="143"/>
      <c r="T157" s="173" t="s">
        <v>5</v>
      </c>
      <c r="U157" s="47" t="s">
        <v>43</v>
      </c>
      <c r="V157" s="39"/>
      <c r="W157" s="174">
        <f t="shared" ref="W157:W164" si="36">V157*K157</f>
        <v>0</v>
      </c>
      <c r="X157" s="174">
        <v>0</v>
      </c>
      <c r="Y157" s="174">
        <f t="shared" ref="Y157:Y164" si="37">X157*K157</f>
        <v>0</v>
      </c>
      <c r="Z157" s="174">
        <v>0</v>
      </c>
      <c r="AA157" s="175">
        <f t="shared" ref="AA157:AA164" si="38">Z157*K157</f>
        <v>0</v>
      </c>
      <c r="AR157" s="22" t="s">
        <v>225</v>
      </c>
      <c r="AT157" s="22" t="s">
        <v>180</v>
      </c>
      <c r="AU157" s="22" t="s">
        <v>89</v>
      </c>
      <c r="AY157" s="22" t="s">
        <v>179</v>
      </c>
      <c r="BE157" s="117">
        <f t="shared" ref="BE157:BE164" si="39">IF(U157="základní",N157,0)</f>
        <v>0</v>
      </c>
      <c r="BF157" s="117">
        <f t="shared" ref="BF157:BF164" si="40">IF(U157="snížená",N157,0)</f>
        <v>0</v>
      </c>
      <c r="BG157" s="117">
        <f t="shared" ref="BG157:BG164" si="41">IF(U157="zákl. přenesená",N157,0)</f>
        <v>0</v>
      </c>
      <c r="BH157" s="117">
        <f t="shared" ref="BH157:BH164" si="42">IF(U157="sníž. přenesená",N157,0)</f>
        <v>0</v>
      </c>
      <c r="BI157" s="117">
        <f t="shared" ref="BI157:BI164" si="43">IF(U157="nulová",N157,0)</f>
        <v>0</v>
      </c>
      <c r="BJ157" s="22" t="s">
        <v>35</v>
      </c>
      <c r="BK157" s="117">
        <f t="shared" ref="BK157:BK164" si="44">ROUND(L157*K157,2)</f>
        <v>0</v>
      </c>
      <c r="BL157" s="22" t="s">
        <v>225</v>
      </c>
      <c r="BM157" s="22" t="s">
        <v>1016</v>
      </c>
    </row>
    <row r="158" spans="2:65" s="1" customFormat="1" ht="25.5" customHeight="1">
      <c r="B158" s="140"/>
      <c r="C158" s="169" t="s">
        <v>329</v>
      </c>
      <c r="D158" s="169" t="s">
        <v>180</v>
      </c>
      <c r="E158" s="170" t="s">
        <v>1017</v>
      </c>
      <c r="F158" s="264" t="s">
        <v>1018</v>
      </c>
      <c r="G158" s="264"/>
      <c r="H158" s="264"/>
      <c r="I158" s="264"/>
      <c r="J158" s="171" t="s">
        <v>285</v>
      </c>
      <c r="K158" s="172">
        <v>36</v>
      </c>
      <c r="L158" s="265">
        <v>0</v>
      </c>
      <c r="M158" s="265"/>
      <c r="N158" s="266">
        <f t="shared" si="35"/>
        <v>0</v>
      </c>
      <c r="O158" s="266"/>
      <c r="P158" s="266"/>
      <c r="Q158" s="266"/>
      <c r="R158" s="143"/>
      <c r="T158" s="173" t="s">
        <v>5</v>
      </c>
      <c r="U158" s="47" t="s">
        <v>43</v>
      </c>
      <c r="V158" s="39"/>
      <c r="W158" s="174">
        <f t="shared" si="36"/>
        <v>0</v>
      </c>
      <c r="X158" s="174">
        <v>6.1700000000000001E-3</v>
      </c>
      <c r="Y158" s="174">
        <f t="shared" si="37"/>
        <v>0.22212000000000001</v>
      </c>
      <c r="Z158" s="174">
        <v>0</v>
      </c>
      <c r="AA158" s="175">
        <f t="shared" si="38"/>
        <v>0</v>
      </c>
      <c r="AR158" s="22" t="s">
        <v>225</v>
      </c>
      <c r="AT158" s="22" t="s">
        <v>180</v>
      </c>
      <c r="AU158" s="22" t="s">
        <v>89</v>
      </c>
      <c r="AY158" s="22" t="s">
        <v>179</v>
      </c>
      <c r="BE158" s="117">
        <f t="shared" si="39"/>
        <v>0</v>
      </c>
      <c r="BF158" s="117">
        <f t="shared" si="40"/>
        <v>0</v>
      </c>
      <c r="BG158" s="117">
        <f t="shared" si="41"/>
        <v>0</v>
      </c>
      <c r="BH158" s="117">
        <f t="shared" si="42"/>
        <v>0</v>
      </c>
      <c r="BI158" s="117">
        <f t="shared" si="43"/>
        <v>0</v>
      </c>
      <c r="BJ158" s="22" t="s">
        <v>35</v>
      </c>
      <c r="BK158" s="117">
        <f t="shared" si="44"/>
        <v>0</v>
      </c>
      <c r="BL158" s="22" t="s">
        <v>225</v>
      </c>
      <c r="BM158" s="22" t="s">
        <v>1019</v>
      </c>
    </row>
    <row r="159" spans="2:65" s="1" customFormat="1" ht="25.5" customHeight="1">
      <c r="B159" s="140"/>
      <c r="C159" s="169" t="s">
        <v>243</v>
      </c>
      <c r="D159" s="169" t="s">
        <v>180</v>
      </c>
      <c r="E159" s="170" t="s">
        <v>1020</v>
      </c>
      <c r="F159" s="264" t="s">
        <v>1021</v>
      </c>
      <c r="G159" s="264"/>
      <c r="H159" s="264"/>
      <c r="I159" s="264"/>
      <c r="J159" s="171" t="s">
        <v>285</v>
      </c>
      <c r="K159" s="172">
        <v>24</v>
      </c>
      <c r="L159" s="265">
        <v>0</v>
      </c>
      <c r="M159" s="265"/>
      <c r="N159" s="266">
        <f t="shared" si="35"/>
        <v>0</v>
      </c>
      <c r="O159" s="266"/>
      <c r="P159" s="266"/>
      <c r="Q159" s="266"/>
      <c r="R159" s="143"/>
      <c r="T159" s="173" t="s">
        <v>5</v>
      </c>
      <c r="U159" s="47" t="s">
        <v>43</v>
      </c>
      <c r="V159" s="39"/>
      <c r="W159" s="174">
        <f t="shared" si="36"/>
        <v>0</v>
      </c>
      <c r="X159" s="174">
        <v>6.6699999999999997E-3</v>
      </c>
      <c r="Y159" s="174">
        <f t="shared" si="37"/>
        <v>0.16008</v>
      </c>
      <c r="Z159" s="174">
        <v>0</v>
      </c>
      <c r="AA159" s="175">
        <f t="shared" si="38"/>
        <v>0</v>
      </c>
      <c r="AR159" s="22" t="s">
        <v>225</v>
      </c>
      <c r="AT159" s="22" t="s">
        <v>180</v>
      </c>
      <c r="AU159" s="22" t="s">
        <v>89</v>
      </c>
      <c r="AY159" s="22" t="s">
        <v>179</v>
      </c>
      <c r="BE159" s="117">
        <f t="shared" si="39"/>
        <v>0</v>
      </c>
      <c r="BF159" s="117">
        <f t="shared" si="40"/>
        <v>0</v>
      </c>
      <c r="BG159" s="117">
        <f t="shared" si="41"/>
        <v>0</v>
      </c>
      <c r="BH159" s="117">
        <f t="shared" si="42"/>
        <v>0</v>
      </c>
      <c r="BI159" s="117">
        <f t="shared" si="43"/>
        <v>0</v>
      </c>
      <c r="BJ159" s="22" t="s">
        <v>35</v>
      </c>
      <c r="BK159" s="117">
        <f t="shared" si="44"/>
        <v>0</v>
      </c>
      <c r="BL159" s="22" t="s">
        <v>225</v>
      </c>
      <c r="BM159" s="22" t="s">
        <v>1022</v>
      </c>
    </row>
    <row r="160" spans="2:65" s="1" customFormat="1" ht="25.5" customHeight="1">
      <c r="B160" s="140"/>
      <c r="C160" s="169" t="s">
        <v>281</v>
      </c>
      <c r="D160" s="169" t="s">
        <v>180</v>
      </c>
      <c r="E160" s="170" t="s">
        <v>1023</v>
      </c>
      <c r="F160" s="264" t="s">
        <v>1024</v>
      </c>
      <c r="G160" s="264"/>
      <c r="H160" s="264"/>
      <c r="I160" s="264"/>
      <c r="J160" s="171" t="s">
        <v>285</v>
      </c>
      <c r="K160" s="172">
        <v>226</v>
      </c>
      <c r="L160" s="265">
        <v>0</v>
      </c>
      <c r="M160" s="265"/>
      <c r="N160" s="266">
        <f t="shared" si="35"/>
        <v>0</v>
      </c>
      <c r="O160" s="266"/>
      <c r="P160" s="266"/>
      <c r="Q160" s="266"/>
      <c r="R160" s="143"/>
      <c r="T160" s="173" t="s">
        <v>5</v>
      </c>
      <c r="U160" s="47" t="s">
        <v>43</v>
      </c>
      <c r="V160" s="39"/>
      <c r="W160" s="174">
        <f t="shared" si="36"/>
        <v>0</v>
      </c>
      <c r="X160" s="174">
        <v>1.312E-2</v>
      </c>
      <c r="Y160" s="174">
        <f t="shared" si="37"/>
        <v>2.9651199999999998</v>
      </c>
      <c r="Z160" s="174">
        <v>0</v>
      </c>
      <c r="AA160" s="175">
        <f t="shared" si="38"/>
        <v>0</v>
      </c>
      <c r="AR160" s="22" t="s">
        <v>225</v>
      </c>
      <c r="AT160" s="22" t="s">
        <v>180</v>
      </c>
      <c r="AU160" s="22" t="s">
        <v>89</v>
      </c>
      <c r="AY160" s="22" t="s">
        <v>179</v>
      </c>
      <c r="BE160" s="117">
        <f t="shared" si="39"/>
        <v>0</v>
      </c>
      <c r="BF160" s="117">
        <f t="shared" si="40"/>
        <v>0</v>
      </c>
      <c r="BG160" s="117">
        <f t="shared" si="41"/>
        <v>0</v>
      </c>
      <c r="BH160" s="117">
        <f t="shared" si="42"/>
        <v>0</v>
      </c>
      <c r="BI160" s="117">
        <f t="shared" si="43"/>
        <v>0</v>
      </c>
      <c r="BJ160" s="22" t="s">
        <v>35</v>
      </c>
      <c r="BK160" s="117">
        <f t="shared" si="44"/>
        <v>0</v>
      </c>
      <c r="BL160" s="22" t="s">
        <v>225</v>
      </c>
      <c r="BM160" s="22" t="s">
        <v>1025</v>
      </c>
    </row>
    <row r="161" spans="2:65" s="1" customFormat="1" ht="25.5" customHeight="1">
      <c r="B161" s="140"/>
      <c r="C161" s="169" t="s">
        <v>389</v>
      </c>
      <c r="D161" s="169" t="s">
        <v>180</v>
      </c>
      <c r="E161" s="170" t="s">
        <v>1026</v>
      </c>
      <c r="F161" s="264" t="s">
        <v>1027</v>
      </c>
      <c r="G161" s="264"/>
      <c r="H161" s="264"/>
      <c r="I161" s="264"/>
      <c r="J161" s="171" t="s">
        <v>285</v>
      </c>
      <c r="K161" s="172">
        <v>24</v>
      </c>
      <c r="L161" s="265">
        <v>0</v>
      </c>
      <c r="M161" s="265"/>
      <c r="N161" s="266">
        <f t="shared" si="35"/>
        <v>0</v>
      </c>
      <c r="O161" s="266"/>
      <c r="P161" s="266"/>
      <c r="Q161" s="266"/>
      <c r="R161" s="143"/>
      <c r="T161" s="173" t="s">
        <v>5</v>
      </c>
      <c r="U161" s="47" t="s">
        <v>43</v>
      </c>
      <c r="V161" s="39"/>
      <c r="W161" s="174">
        <f t="shared" si="36"/>
        <v>0</v>
      </c>
      <c r="X161" s="174">
        <v>0</v>
      </c>
      <c r="Y161" s="174">
        <f t="shared" si="37"/>
        <v>0</v>
      </c>
      <c r="Z161" s="174">
        <v>0</v>
      </c>
      <c r="AA161" s="175">
        <f t="shared" si="38"/>
        <v>0</v>
      </c>
      <c r="AR161" s="22" t="s">
        <v>225</v>
      </c>
      <c r="AT161" s="22" t="s">
        <v>180</v>
      </c>
      <c r="AU161" s="22" t="s">
        <v>89</v>
      </c>
      <c r="AY161" s="22" t="s">
        <v>179</v>
      </c>
      <c r="BE161" s="117">
        <f t="shared" si="39"/>
        <v>0</v>
      </c>
      <c r="BF161" s="117">
        <f t="shared" si="40"/>
        <v>0</v>
      </c>
      <c r="BG161" s="117">
        <f t="shared" si="41"/>
        <v>0</v>
      </c>
      <c r="BH161" s="117">
        <f t="shared" si="42"/>
        <v>0</v>
      </c>
      <c r="BI161" s="117">
        <f t="shared" si="43"/>
        <v>0</v>
      </c>
      <c r="BJ161" s="22" t="s">
        <v>35</v>
      </c>
      <c r="BK161" s="117">
        <f t="shared" si="44"/>
        <v>0</v>
      </c>
      <c r="BL161" s="22" t="s">
        <v>225</v>
      </c>
      <c r="BM161" s="22" t="s">
        <v>1028</v>
      </c>
    </row>
    <row r="162" spans="2:65" s="1" customFormat="1" ht="16.5" customHeight="1">
      <c r="B162" s="140"/>
      <c r="C162" s="169" t="s">
        <v>375</v>
      </c>
      <c r="D162" s="169" t="s">
        <v>180</v>
      </c>
      <c r="E162" s="170" t="s">
        <v>1029</v>
      </c>
      <c r="F162" s="264" t="s">
        <v>1030</v>
      </c>
      <c r="G162" s="264"/>
      <c r="H162" s="264"/>
      <c r="I162" s="264"/>
      <c r="J162" s="171" t="s">
        <v>962</v>
      </c>
      <c r="K162" s="172">
        <v>27</v>
      </c>
      <c r="L162" s="265">
        <v>0</v>
      </c>
      <c r="M162" s="265"/>
      <c r="N162" s="266">
        <f t="shared" si="35"/>
        <v>0</v>
      </c>
      <c r="O162" s="266"/>
      <c r="P162" s="266"/>
      <c r="Q162" s="266"/>
      <c r="R162" s="143"/>
      <c r="T162" s="173" t="s">
        <v>5</v>
      </c>
      <c r="U162" s="47" t="s">
        <v>43</v>
      </c>
      <c r="V162" s="39"/>
      <c r="W162" s="174">
        <f t="shared" si="36"/>
        <v>0</v>
      </c>
      <c r="X162" s="174">
        <v>0</v>
      </c>
      <c r="Y162" s="174">
        <f t="shared" si="37"/>
        <v>0</v>
      </c>
      <c r="Z162" s="174">
        <v>0</v>
      </c>
      <c r="AA162" s="175">
        <f t="shared" si="38"/>
        <v>0</v>
      </c>
      <c r="AR162" s="22" t="s">
        <v>225</v>
      </c>
      <c r="AT162" s="22" t="s">
        <v>180</v>
      </c>
      <c r="AU162" s="22" t="s">
        <v>89</v>
      </c>
      <c r="AY162" s="22" t="s">
        <v>179</v>
      </c>
      <c r="BE162" s="117">
        <f t="shared" si="39"/>
        <v>0</v>
      </c>
      <c r="BF162" s="117">
        <f t="shared" si="40"/>
        <v>0</v>
      </c>
      <c r="BG162" s="117">
        <f t="shared" si="41"/>
        <v>0</v>
      </c>
      <c r="BH162" s="117">
        <f t="shared" si="42"/>
        <v>0</v>
      </c>
      <c r="BI162" s="117">
        <f t="shared" si="43"/>
        <v>0</v>
      </c>
      <c r="BJ162" s="22" t="s">
        <v>35</v>
      </c>
      <c r="BK162" s="117">
        <f t="shared" si="44"/>
        <v>0</v>
      </c>
      <c r="BL162" s="22" t="s">
        <v>225</v>
      </c>
      <c r="BM162" s="22" t="s">
        <v>1031</v>
      </c>
    </row>
    <row r="163" spans="2:65" s="1" customFormat="1" ht="16.5" customHeight="1">
      <c r="B163" s="140"/>
      <c r="C163" s="169" t="s">
        <v>500</v>
      </c>
      <c r="D163" s="169" t="s">
        <v>180</v>
      </c>
      <c r="E163" s="170" t="s">
        <v>1032</v>
      </c>
      <c r="F163" s="264" t="s">
        <v>1033</v>
      </c>
      <c r="G163" s="264"/>
      <c r="H163" s="264"/>
      <c r="I163" s="264"/>
      <c r="J163" s="171" t="s">
        <v>952</v>
      </c>
      <c r="K163" s="207">
        <v>0</v>
      </c>
      <c r="L163" s="265">
        <v>0</v>
      </c>
      <c r="M163" s="265"/>
      <c r="N163" s="266">
        <f t="shared" si="35"/>
        <v>0</v>
      </c>
      <c r="O163" s="266"/>
      <c r="P163" s="266"/>
      <c r="Q163" s="266"/>
      <c r="R163" s="143"/>
      <c r="T163" s="173" t="s">
        <v>5</v>
      </c>
      <c r="U163" s="47" t="s">
        <v>43</v>
      </c>
      <c r="V163" s="39"/>
      <c r="W163" s="174">
        <f t="shared" si="36"/>
        <v>0</v>
      </c>
      <c r="X163" s="174">
        <v>0</v>
      </c>
      <c r="Y163" s="174">
        <f t="shared" si="37"/>
        <v>0</v>
      </c>
      <c r="Z163" s="174">
        <v>0</v>
      </c>
      <c r="AA163" s="175">
        <f t="shared" si="38"/>
        <v>0</v>
      </c>
      <c r="AR163" s="22" t="s">
        <v>225</v>
      </c>
      <c r="AT163" s="22" t="s">
        <v>180</v>
      </c>
      <c r="AU163" s="22" t="s">
        <v>89</v>
      </c>
      <c r="AY163" s="22" t="s">
        <v>179</v>
      </c>
      <c r="BE163" s="117">
        <f t="shared" si="39"/>
        <v>0</v>
      </c>
      <c r="BF163" s="117">
        <f t="shared" si="40"/>
        <v>0</v>
      </c>
      <c r="BG163" s="117">
        <f t="shared" si="41"/>
        <v>0</v>
      </c>
      <c r="BH163" s="117">
        <f t="shared" si="42"/>
        <v>0</v>
      </c>
      <c r="BI163" s="117">
        <f t="shared" si="43"/>
        <v>0</v>
      </c>
      <c r="BJ163" s="22" t="s">
        <v>35</v>
      </c>
      <c r="BK163" s="117">
        <f t="shared" si="44"/>
        <v>0</v>
      </c>
      <c r="BL163" s="22" t="s">
        <v>225</v>
      </c>
      <c r="BM163" s="22" t="s">
        <v>1034</v>
      </c>
    </row>
    <row r="164" spans="2:65" s="1" customFormat="1" ht="25.5" customHeight="1">
      <c r="B164" s="140"/>
      <c r="C164" s="169" t="s">
        <v>421</v>
      </c>
      <c r="D164" s="169" t="s">
        <v>180</v>
      </c>
      <c r="E164" s="170" t="s">
        <v>1035</v>
      </c>
      <c r="F164" s="264" t="s">
        <v>1036</v>
      </c>
      <c r="G164" s="264"/>
      <c r="H164" s="264"/>
      <c r="I164" s="264"/>
      <c r="J164" s="171" t="s">
        <v>952</v>
      </c>
      <c r="K164" s="207">
        <v>0</v>
      </c>
      <c r="L164" s="265">
        <v>0</v>
      </c>
      <c r="M164" s="265"/>
      <c r="N164" s="266">
        <f t="shared" si="35"/>
        <v>0</v>
      </c>
      <c r="O164" s="266"/>
      <c r="P164" s="266"/>
      <c r="Q164" s="266"/>
      <c r="R164" s="143"/>
      <c r="T164" s="173" t="s">
        <v>5</v>
      </c>
      <c r="U164" s="47" t="s">
        <v>43</v>
      </c>
      <c r="V164" s="39"/>
      <c r="W164" s="174">
        <f t="shared" si="36"/>
        <v>0</v>
      </c>
      <c r="X164" s="174">
        <v>0</v>
      </c>
      <c r="Y164" s="174">
        <f t="shared" si="37"/>
        <v>0</v>
      </c>
      <c r="Z164" s="174">
        <v>0</v>
      </c>
      <c r="AA164" s="175">
        <f t="shared" si="38"/>
        <v>0</v>
      </c>
      <c r="AR164" s="22" t="s">
        <v>225</v>
      </c>
      <c r="AT164" s="22" t="s">
        <v>180</v>
      </c>
      <c r="AU164" s="22" t="s">
        <v>89</v>
      </c>
      <c r="AY164" s="22" t="s">
        <v>179</v>
      </c>
      <c r="BE164" s="117">
        <f t="shared" si="39"/>
        <v>0</v>
      </c>
      <c r="BF164" s="117">
        <f t="shared" si="40"/>
        <v>0</v>
      </c>
      <c r="BG164" s="117">
        <f t="shared" si="41"/>
        <v>0</v>
      </c>
      <c r="BH164" s="117">
        <f t="shared" si="42"/>
        <v>0</v>
      </c>
      <c r="BI164" s="117">
        <f t="shared" si="43"/>
        <v>0</v>
      </c>
      <c r="BJ164" s="22" t="s">
        <v>35</v>
      </c>
      <c r="BK164" s="117">
        <f t="shared" si="44"/>
        <v>0</v>
      </c>
      <c r="BL164" s="22" t="s">
        <v>225</v>
      </c>
      <c r="BM164" s="22" t="s">
        <v>1037</v>
      </c>
    </row>
    <row r="165" spans="2:65" s="10" customFormat="1" ht="29.85" customHeight="1">
      <c r="B165" s="158"/>
      <c r="C165" s="159"/>
      <c r="D165" s="168" t="s">
        <v>933</v>
      </c>
      <c r="E165" s="168"/>
      <c r="F165" s="168"/>
      <c r="G165" s="168"/>
      <c r="H165" s="168"/>
      <c r="I165" s="168"/>
      <c r="J165" s="168"/>
      <c r="K165" s="168"/>
      <c r="L165" s="168"/>
      <c r="M165" s="168"/>
      <c r="N165" s="275">
        <f>BK165</f>
        <v>0</v>
      </c>
      <c r="O165" s="276"/>
      <c r="P165" s="276"/>
      <c r="Q165" s="276"/>
      <c r="R165" s="161"/>
      <c r="T165" s="162"/>
      <c r="U165" s="159"/>
      <c r="V165" s="159"/>
      <c r="W165" s="163">
        <f>SUM(W166:W171)</f>
        <v>0</v>
      </c>
      <c r="X165" s="159"/>
      <c r="Y165" s="163">
        <f>SUM(Y166:Y171)</f>
        <v>8.7980000000000003E-2</v>
      </c>
      <c r="Z165" s="159"/>
      <c r="AA165" s="164">
        <f>SUM(AA166:AA171)</f>
        <v>0</v>
      </c>
      <c r="AR165" s="165" t="s">
        <v>89</v>
      </c>
      <c r="AT165" s="166" t="s">
        <v>77</v>
      </c>
      <c r="AU165" s="166" t="s">
        <v>35</v>
      </c>
      <c r="AY165" s="165" t="s">
        <v>179</v>
      </c>
      <c r="BK165" s="167">
        <f>SUM(BK166:BK171)</f>
        <v>0</v>
      </c>
    </row>
    <row r="166" spans="2:65" s="1" customFormat="1" ht="25.5" customHeight="1">
      <c r="B166" s="140"/>
      <c r="C166" s="169" t="s">
        <v>581</v>
      </c>
      <c r="D166" s="169" t="s">
        <v>180</v>
      </c>
      <c r="E166" s="170" t="s">
        <v>1038</v>
      </c>
      <c r="F166" s="264" t="s">
        <v>1039</v>
      </c>
      <c r="G166" s="264"/>
      <c r="H166" s="264"/>
      <c r="I166" s="264"/>
      <c r="J166" s="171" t="s">
        <v>489</v>
      </c>
      <c r="K166" s="172">
        <v>1233</v>
      </c>
      <c r="L166" s="265">
        <v>0</v>
      </c>
      <c r="M166" s="265"/>
      <c r="N166" s="266">
        <f t="shared" ref="N166:N171" si="45">ROUND(L166*K166,2)</f>
        <v>0</v>
      </c>
      <c r="O166" s="266"/>
      <c r="P166" s="266"/>
      <c r="Q166" s="266"/>
      <c r="R166" s="143"/>
      <c r="T166" s="173" t="s">
        <v>5</v>
      </c>
      <c r="U166" s="47" t="s">
        <v>43</v>
      </c>
      <c r="V166" s="39"/>
      <c r="W166" s="174">
        <f t="shared" ref="W166:W171" si="46">V166*K166</f>
        <v>0</v>
      </c>
      <c r="X166" s="174">
        <v>0</v>
      </c>
      <c r="Y166" s="174">
        <f t="shared" ref="Y166:Y171" si="47">X166*K166</f>
        <v>0</v>
      </c>
      <c r="Z166" s="174">
        <v>0</v>
      </c>
      <c r="AA166" s="175">
        <f t="shared" ref="AA166:AA171" si="48">Z166*K166</f>
        <v>0</v>
      </c>
      <c r="AR166" s="22" t="s">
        <v>225</v>
      </c>
      <c r="AT166" s="22" t="s">
        <v>180</v>
      </c>
      <c r="AU166" s="22" t="s">
        <v>89</v>
      </c>
      <c r="AY166" s="22" t="s">
        <v>179</v>
      </c>
      <c r="BE166" s="117">
        <f t="shared" ref="BE166:BE171" si="49">IF(U166="základní",N166,0)</f>
        <v>0</v>
      </c>
      <c r="BF166" s="117">
        <f t="shared" ref="BF166:BF171" si="50">IF(U166="snížená",N166,0)</f>
        <v>0</v>
      </c>
      <c r="BG166" s="117">
        <f t="shared" ref="BG166:BG171" si="51">IF(U166="zákl. přenesená",N166,0)</f>
        <v>0</v>
      </c>
      <c r="BH166" s="117">
        <f t="shared" ref="BH166:BH171" si="52">IF(U166="sníž. přenesená",N166,0)</f>
        <v>0</v>
      </c>
      <c r="BI166" s="117">
        <f t="shared" ref="BI166:BI171" si="53">IF(U166="nulová",N166,0)</f>
        <v>0</v>
      </c>
      <c r="BJ166" s="22" t="s">
        <v>35</v>
      </c>
      <c r="BK166" s="117">
        <f t="shared" ref="BK166:BK171" si="54">ROUND(L166*K166,2)</f>
        <v>0</v>
      </c>
      <c r="BL166" s="22" t="s">
        <v>225</v>
      </c>
      <c r="BM166" s="22" t="s">
        <v>1040</v>
      </c>
    </row>
    <row r="167" spans="2:65" s="1" customFormat="1" ht="25.5" customHeight="1">
      <c r="B167" s="140"/>
      <c r="C167" s="316" t="s">
        <v>433</v>
      </c>
      <c r="D167" s="316" t="s">
        <v>180</v>
      </c>
      <c r="E167" s="317" t="s">
        <v>1041</v>
      </c>
      <c r="F167" s="318" t="s">
        <v>1042</v>
      </c>
      <c r="G167" s="318"/>
      <c r="H167" s="318"/>
      <c r="I167" s="318"/>
      <c r="J167" s="319" t="s">
        <v>183</v>
      </c>
      <c r="K167" s="320">
        <v>48</v>
      </c>
      <c r="L167" s="321">
        <v>0</v>
      </c>
      <c r="M167" s="321"/>
      <c r="N167" s="321">
        <f t="shared" si="45"/>
        <v>0</v>
      </c>
      <c r="O167" s="321"/>
      <c r="P167" s="321"/>
      <c r="Q167" s="321"/>
      <c r="R167" s="143"/>
      <c r="T167" s="173" t="s">
        <v>5</v>
      </c>
      <c r="U167" s="47" t="s">
        <v>43</v>
      </c>
      <c r="V167" s="39"/>
      <c r="W167" s="174">
        <f t="shared" si="46"/>
        <v>0</v>
      </c>
      <c r="X167" s="174">
        <v>0</v>
      </c>
      <c r="Y167" s="174">
        <f t="shared" si="47"/>
        <v>0</v>
      </c>
      <c r="Z167" s="174">
        <v>0</v>
      </c>
      <c r="AA167" s="175">
        <f t="shared" si="48"/>
        <v>0</v>
      </c>
      <c r="AR167" s="22" t="s">
        <v>225</v>
      </c>
      <c r="AT167" s="22" t="s">
        <v>180</v>
      </c>
      <c r="AU167" s="22" t="s">
        <v>89</v>
      </c>
      <c r="AY167" s="22" t="s">
        <v>179</v>
      </c>
      <c r="BE167" s="117">
        <f t="shared" si="49"/>
        <v>0</v>
      </c>
      <c r="BF167" s="117">
        <f t="shared" si="50"/>
        <v>0</v>
      </c>
      <c r="BG167" s="117">
        <f t="shared" si="51"/>
        <v>0</v>
      </c>
      <c r="BH167" s="117">
        <f t="shared" si="52"/>
        <v>0</v>
      </c>
      <c r="BI167" s="117">
        <f t="shared" si="53"/>
        <v>0</v>
      </c>
      <c r="BJ167" s="22" t="s">
        <v>35</v>
      </c>
      <c r="BK167" s="117">
        <f t="shared" si="54"/>
        <v>0</v>
      </c>
      <c r="BL167" s="22" t="s">
        <v>225</v>
      </c>
      <c r="BM167" s="22" t="s">
        <v>1043</v>
      </c>
    </row>
    <row r="168" spans="2:65" s="1" customFormat="1" ht="25.5" customHeight="1">
      <c r="B168" s="140"/>
      <c r="C168" s="169" t="s">
        <v>590</v>
      </c>
      <c r="D168" s="169" t="s">
        <v>180</v>
      </c>
      <c r="E168" s="170" t="s">
        <v>1044</v>
      </c>
      <c r="F168" s="264" t="s">
        <v>1045</v>
      </c>
      <c r="G168" s="264"/>
      <c r="H168" s="264"/>
      <c r="I168" s="264"/>
      <c r="J168" s="171" t="s">
        <v>489</v>
      </c>
      <c r="K168" s="172">
        <v>200</v>
      </c>
      <c r="L168" s="265">
        <v>0</v>
      </c>
      <c r="M168" s="265"/>
      <c r="N168" s="266">
        <f t="shared" si="45"/>
        <v>0</v>
      </c>
      <c r="O168" s="266"/>
      <c r="P168" s="266"/>
      <c r="Q168" s="266"/>
      <c r="R168" s="143"/>
      <c r="T168" s="173" t="s">
        <v>5</v>
      </c>
      <c r="U168" s="47" t="s">
        <v>43</v>
      </c>
      <c r="V168" s="39"/>
      <c r="W168" s="174">
        <f t="shared" si="46"/>
        <v>0</v>
      </c>
      <c r="X168" s="174">
        <v>6.9999999999999994E-5</v>
      </c>
      <c r="Y168" s="174">
        <f t="shared" si="47"/>
        <v>1.3999999999999999E-2</v>
      </c>
      <c r="Z168" s="174">
        <v>0</v>
      </c>
      <c r="AA168" s="175">
        <f t="shared" si="48"/>
        <v>0</v>
      </c>
      <c r="AR168" s="22" t="s">
        <v>225</v>
      </c>
      <c r="AT168" s="22" t="s">
        <v>180</v>
      </c>
      <c r="AU168" s="22" t="s">
        <v>89</v>
      </c>
      <c r="AY168" s="22" t="s">
        <v>179</v>
      </c>
      <c r="BE168" s="117">
        <f t="shared" si="49"/>
        <v>0</v>
      </c>
      <c r="BF168" s="117">
        <f t="shared" si="50"/>
        <v>0</v>
      </c>
      <c r="BG168" s="117">
        <f t="shared" si="51"/>
        <v>0</v>
      </c>
      <c r="BH168" s="117">
        <f t="shared" si="52"/>
        <v>0</v>
      </c>
      <c r="BI168" s="117">
        <f t="shared" si="53"/>
        <v>0</v>
      </c>
      <c r="BJ168" s="22" t="s">
        <v>35</v>
      </c>
      <c r="BK168" s="117">
        <f t="shared" si="54"/>
        <v>0</v>
      </c>
      <c r="BL168" s="22" t="s">
        <v>225</v>
      </c>
      <c r="BM168" s="22" t="s">
        <v>1046</v>
      </c>
    </row>
    <row r="169" spans="2:65" s="1" customFormat="1" ht="25.5" customHeight="1">
      <c r="B169" s="140"/>
      <c r="C169" s="169" t="s">
        <v>419</v>
      </c>
      <c r="D169" s="169" t="s">
        <v>180</v>
      </c>
      <c r="E169" s="170" t="s">
        <v>1047</v>
      </c>
      <c r="F169" s="264" t="s">
        <v>1048</v>
      </c>
      <c r="G169" s="264"/>
      <c r="H169" s="264"/>
      <c r="I169" s="264"/>
      <c r="J169" s="171" t="s">
        <v>489</v>
      </c>
      <c r="K169" s="172">
        <v>1233</v>
      </c>
      <c r="L169" s="265">
        <v>0</v>
      </c>
      <c r="M169" s="265"/>
      <c r="N169" s="266">
        <f t="shared" si="45"/>
        <v>0</v>
      </c>
      <c r="O169" s="266"/>
      <c r="P169" s="266"/>
      <c r="Q169" s="266"/>
      <c r="R169" s="143"/>
      <c r="T169" s="173" t="s">
        <v>5</v>
      </c>
      <c r="U169" s="47" t="s">
        <v>43</v>
      </c>
      <c r="V169" s="39"/>
      <c r="W169" s="174">
        <f t="shared" si="46"/>
        <v>0</v>
      </c>
      <c r="X169" s="174">
        <v>6.0000000000000002E-5</v>
      </c>
      <c r="Y169" s="174">
        <f t="shared" si="47"/>
        <v>7.3980000000000004E-2</v>
      </c>
      <c r="Z169" s="174">
        <v>0</v>
      </c>
      <c r="AA169" s="175">
        <f t="shared" si="48"/>
        <v>0</v>
      </c>
      <c r="AR169" s="22" t="s">
        <v>225</v>
      </c>
      <c r="AT169" s="22" t="s">
        <v>180</v>
      </c>
      <c r="AU169" s="22" t="s">
        <v>89</v>
      </c>
      <c r="AY169" s="22" t="s">
        <v>179</v>
      </c>
      <c r="BE169" s="117">
        <f t="shared" si="49"/>
        <v>0</v>
      </c>
      <c r="BF169" s="117">
        <f t="shared" si="50"/>
        <v>0</v>
      </c>
      <c r="BG169" s="117">
        <f t="shared" si="51"/>
        <v>0</v>
      </c>
      <c r="BH169" s="117">
        <f t="shared" si="52"/>
        <v>0</v>
      </c>
      <c r="BI169" s="117">
        <f t="shared" si="53"/>
        <v>0</v>
      </c>
      <c r="BJ169" s="22" t="s">
        <v>35</v>
      </c>
      <c r="BK169" s="117">
        <f t="shared" si="54"/>
        <v>0</v>
      </c>
      <c r="BL169" s="22" t="s">
        <v>225</v>
      </c>
      <c r="BM169" s="22" t="s">
        <v>1049</v>
      </c>
    </row>
    <row r="170" spans="2:65" s="1" customFormat="1" ht="16.5" customHeight="1">
      <c r="B170" s="140"/>
      <c r="C170" s="169" t="s">
        <v>415</v>
      </c>
      <c r="D170" s="169" t="s">
        <v>180</v>
      </c>
      <c r="E170" s="170" t="s">
        <v>1050</v>
      </c>
      <c r="F170" s="264" t="s">
        <v>1033</v>
      </c>
      <c r="G170" s="264"/>
      <c r="H170" s="264"/>
      <c r="I170" s="264"/>
      <c r="J170" s="171" t="s">
        <v>952</v>
      </c>
      <c r="K170" s="207">
        <v>0</v>
      </c>
      <c r="L170" s="265">
        <v>0</v>
      </c>
      <c r="M170" s="265"/>
      <c r="N170" s="266">
        <f t="shared" si="45"/>
        <v>0</v>
      </c>
      <c r="O170" s="266"/>
      <c r="P170" s="266"/>
      <c r="Q170" s="266"/>
      <c r="R170" s="143"/>
      <c r="T170" s="173" t="s">
        <v>5</v>
      </c>
      <c r="U170" s="47" t="s">
        <v>43</v>
      </c>
      <c r="V170" s="39"/>
      <c r="W170" s="174">
        <f t="shared" si="46"/>
        <v>0</v>
      </c>
      <c r="X170" s="174">
        <v>0</v>
      </c>
      <c r="Y170" s="174">
        <f t="shared" si="47"/>
        <v>0</v>
      </c>
      <c r="Z170" s="174">
        <v>0</v>
      </c>
      <c r="AA170" s="175">
        <f t="shared" si="48"/>
        <v>0</v>
      </c>
      <c r="AR170" s="22" t="s">
        <v>225</v>
      </c>
      <c r="AT170" s="22" t="s">
        <v>180</v>
      </c>
      <c r="AU170" s="22" t="s">
        <v>89</v>
      </c>
      <c r="AY170" s="22" t="s">
        <v>179</v>
      </c>
      <c r="BE170" s="117">
        <f t="shared" si="49"/>
        <v>0</v>
      </c>
      <c r="BF170" s="117">
        <f t="shared" si="50"/>
        <v>0</v>
      </c>
      <c r="BG170" s="117">
        <f t="shared" si="51"/>
        <v>0</v>
      </c>
      <c r="BH170" s="117">
        <f t="shared" si="52"/>
        <v>0</v>
      </c>
      <c r="BI170" s="117">
        <f t="shared" si="53"/>
        <v>0</v>
      </c>
      <c r="BJ170" s="22" t="s">
        <v>35</v>
      </c>
      <c r="BK170" s="117">
        <f t="shared" si="54"/>
        <v>0</v>
      </c>
      <c r="BL170" s="22" t="s">
        <v>225</v>
      </c>
      <c r="BM170" s="22" t="s">
        <v>1051</v>
      </c>
    </row>
    <row r="171" spans="2:65" s="1" customFormat="1" ht="25.5" customHeight="1">
      <c r="B171" s="140"/>
      <c r="C171" s="169" t="s">
        <v>605</v>
      </c>
      <c r="D171" s="169" t="s">
        <v>180</v>
      </c>
      <c r="E171" s="170" t="s">
        <v>1052</v>
      </c>
      <c r="F171" s="264" t="s">
        <v>1053</v>
      </c>
      <c r="G171" s="264"/>
      <c r="H171" s="264"/>
      <c r="I171" s="264"/>
      <c r="J171" s="171" t="s">
        <v>952</v>
      </c>
      <c r="K171" s="207">
        <v>0</v>
      </c>
      <c r="L171" s="265">
        <v>0</v>
      </c>
      <c r="M171" s="265"/>
      <c r="N171" s="266">
        <f t="shared" si="45"/>
        <v>0</v>
      </c>
      <c r="O171" s="266"/>
      <c r="P171" s="266"/>
      <c r="Q171" s="266"/>
      <c r="R171" s="143"/>
      <c r="T171" s="173" t="s">
        <v>5</v>
      </c>
      <c r="U171" s="47" t="s">
        <v>43</v>
      </c>
      <c r="V171" s="39"/>
      <c r="W171" s="174">
        <f t="shared" si="46"/>
        <v>0</v>
      </c>
      <c r="X171" s="174">
        <v>0</v>
      </c>
      <c r="Y171" s="174">
        <f t="shared" si="47"/>
        <v>0</v>
      </c>
      <c r="Z171" s="174">
        <v>0</v>
      </c>
      <c r="AA171" s="175">
        <f t="shared" si="48"/>
        <v>0</v>
      </c>
      <c r="AR171" s="22" t="s">
        <v>225</v>
      </c>
      <c r="AT171" s="22" t="s">
        <v>180</v>
      </c>
      <c r="AU171" s="22" t="s">
        <v>89</v>
      </c>
      <c r="AY171" s="22" t="s">
        <v>179</v>
      </c>
      <c r="BE171" s="117">
        <f t="shared" si="49"/>
        <v>0</v>
      </c>
      <c r="BF171" s="117">
        <f t="shared" si="50"/>
        <v>0</v>
      </c>
      <c r="BG171" s="117">
        <f t="shared" si="51"/>
        <v>0</v>
      </c>
      <c r="BH171" s="117">
        <f t="shared" si="52"/>
        <v>0</v>
      </c>
      <c r="BI171" s="117">
        <f t="shared" si="53"/>
        <v>0</v>
      </c>
      <c r="BJ171" s="22" t="s">
        <v>35</v>
      </c>
      <c r="BK171" s="117">
        <f t="shared" si="54"/>
        <v>0</v>
      </c>
      <c r="BL171" s="22" t="s">
        <v>225</v>
      </c>
      <c r="BM171" s="22" t="s">
        <v>1054</v>
      </c>
    </row>
    <row r="172" spans="2:65" s="10" customFormat="1" ht="29.85" customHeight="1">
      <c r="B172" s="158"/>
      <c r="C172" s="159"/>
      <c r="D172" s="168" t="s">
        <v>934</v>
      </c>
      <c r="E172" s="168"/>
      <c r="F172" s="168"/>
      <c r="G172" s="168"/>
      <c r="H172" s="168"/>
      <c r="I172" s="168"/>
      <c r="J172" s="168"/>
      <c r="K172" s="168"/>
      <c r="L172" s="168"/>
      <c r="M172" s="168"/>
      <c r="N172" s="275">
        <f>BK172</f>
        <v>0</v>
      </c>
      <c r="O172" s="276"/>
      <c r="P172" s="276"/>
      <c r="Q172" s="276"/>
      <c r="R172" s="161"/>
      <c r="T172" s="162"/>
      <c r="U172" s="159"/>
      <c r="V172" s="159"/>
      <c r="W172" s="163">
        <f>SUM(W173:W183)</f>
        <v>0</v>
      </c>
      <c r="X172" s="159"/>
      <c r="Y172" s="163">
        <f>SUM(Y173:Y183)</f>
        <v>8.8149999999999992E-2</v>
      </c>
      <c r="Z172" s="159"/>
      <c r="AA172" s="164">
        <f>SUM(AA173:AA183)</f>
        <v>0</v>
      </c>
      <c r="AR172" s="165" t="s">
        <v>89</v>
      </c>
      <c r="AT172" s="166" t="s">
        <v>77</v>
      </c>
      <c r="AU172" s="166" t="s">
        <v>35</v>
      </c>
      <c r="AY172" s="165" t="s">
        <v>179</v>
      </c>
      <c r="BK172" s="167">
        <f>SUM(BK173:BK183)</f>
        <v>0</v>
      </c>
    </row>
    <row r="173" spans="2:65" s="1" customFormat="1" ht="38.25" customHeight="1">
      <c r="B173" s="140"/>
      <c r="C173" s="316" t="s">
        <v>428</v>
      </c>
      <c r="D173" s="316" t="s">
        <v>180</v>
      </c>
      <c r="E173" s="317" t="s">
        <v>1055</v>
      </c>
      <c r="F173" s="318" t="s">
        <v>1056</v>
      </c>
      <c r="G173" s="318"/>
      <c r="H173" s="318"/>
      <c r="I173" s="318"/>
      <c r="J173" s="319" t="s">
        <v>191</v>
      </c>
      <c r="K173" s="320">
        <v>93</v>
      </c>
      <c r="L173" s="321">
        <v>0</v>
      </c>
      <c r="M173" s="321"/>
      <c r="N173" s="321">
        <f t="shared" ref="N173:N183" si="55">ROUND(L173*K173,2)</f>
        <v>0</v>
      </c>
      <c r="O173" s="321"/>
      <c r="P173" s="321"/>
      <c r="Q173" s="321"/>
      <c r="R173" s="143"/>
      <c r="T173" s="173" t="s">
        <v>5</v>
      </c>
      <c r="U173" s="47" t="s">
        <v>43</v>
      </c>
      <c r="V173" s="39"/>
      <c r="W173" s="174">
        <f t="shared" ref="W173:W183" si="56">V173*K173</f>
        <v>0</v>
      </c>
      <c r="X173" s="174">
        <v>1.7000000000000001E-4</v>
      </c>
      <c r="Y173" s="174">
        <f t="shared" ref="Y173:Y183" si="57">X173*K173</f>
        <v>1.5810000000000001E-2</v>
      </c>
      <c r="Z173" s="174">
        <v>0</v>
      </c>
      <c r="AA173" s="175">
        <f t="shared" ref="AA173:AA183" si="58">Z173*K173</f>
        <v>0</v>
      </c>
      <c r="AR173" s="22" t="s">
        <v>225</v>
      </c>
      <c r="AT173" s="22" t="s">
        <v>180</v>
      </c>
      <c r="AU173" s="22" t="s">
        <v>89</v>
      </c>
      <c r="AY173" s="22" t="s">
        <v>179</v>
      </c>
      <c r="BE173" s="117">
        <f t="shared" ref="BE173:BE183" si="59">IF(U173="základní",N173,0)</f>
        <v>0</v>
      </c>
      <c r="BF173" s="117">
        <f t="shared" ref="BF173:BF183" si="60">IF(U173="snížená",N173,0)</f>
        <v>0</v>
      </c>
      <c r="BG173" s="117">
        <f t="shared" ref="BG173:BG183" si="61">IF(U173="zákl. přenesená",N173,0)</f>
        <v>0</v>
      </c>
      <c r="BH173" s="117">
        <f t="shared" ref="BH173:BH183" si="62">IF(U173="sníž. přenesená",N173,0)</f>
        <v>0</v>
      </c>
      <c r="BI173" s="117">
        <f t="shared" ref="BI173:BI183" si="63">IF(U173="nulová",N173,0)</f>
        <v>0</v>
      </c>
      <c r="BJ173" s="22" t="s">
        <v>35</v>
      </c>
      <c r="BK173" s="117">
        <f t="shared" ref="BK173:BK183" si="64">ROUND(L173*K173,2)</f>
        <v>0</v>
      </c>
      <c r="BL173" s="22" t="s">
        <v>225</v>
      </c>
      <c r="BM173" s="22" t="s">
        <v>1057</v>
      </c>
    </row>
    <row r="174" spans="2:65" s="1" customFormat="1" ht="25.5" customHeight="1">
      <c r="B174" s="140"/>
      <c r="C174" s="316" t="s">
        <v>630</v>
      </c>
      <c r="D174" s="316" t="s">
        <v>180</v>
      </c>
      <c r="E174" s="317" t="s">
        <v>1058</v>
      </c>
      <c r="F174" s="318" t="s">
        <v>1059</v>
      </c>
      <c r="G174" s="318"/>
      <c r="H174" s="318"/>
      <c r="I174" s="318"/>
      <c r="J174" s="319" t="s">
        <v>191</v>
      </c>
      <c r="K174" s="320">
        <v>186</v>
      </c>
      <c r="L174" s="321">
        <v>0</v>
      </c>
      <c r="M174" s="321"/>
      <c r="N174" s="321">
        <f t="shared" si="55"/>
        <v>0</v>
      </c>
      <c r="O174" s="321"/>
      <c r="P174" s="321"/>
      <c r="Q174" s="321"/>
      <c r="R174" s="143"/>
      <c r="T174" s="173" t="s">
        <v>5</v>
      </c>
      <c r="U174" s="47" t="s">
        <v>43</v>
      </c>
      <c r="V174" s="39"/>
      <c r="W174" s="174">
        <f t="shared" si="56"/>
        <v>0</v>
      </c>
      <c r="X174" s="174">
        <v>1.2E-4</v>
      </c>
      <c r="Y174" s="174">
        <f t="shared" si="57"/>
        <v>2.232E-2</v>
      </c>
      <c r="Z174" s="174">
        <v>0</v>
      </c>
      <c r="AA174" s="175">
        <f t="shared" si="58"/>
        <v>0</v>
      </c>
      <c r="AR174" s="22" t="s">
        <v>225</v>
      </c>
      <c r="AT174" s="22" t="s">
        <v>180</v>
      </c>
      <c r="AU174" s="22" t="s">
        <v>89</v>
      </c>
      <c r="AY174" s="22" t="s">
        <v>179</v>
      </c>
      <c r="BE174" s="117">
        <f t="shared" si="59"/>
        <v>0</v>
      </c>
      <c r="BF174" s="117">
        <f t="shared" si="60"/>
        <v>0</v>
      </c>
      <c r="BG174" s="117">
        <f t="shared" si="61"/>
        <v>0</v>
      </c>
      <c r="BH174" s="117">
        <f t="shared" si="62"/>
        <v>0</v>
      </c>
      <c r="BI174" s="117">
        <f t="shared" si="63"/>
        <v>0</v>
      </c>
      <c r="BJ174" s="22" t="s">
        <v>35</v>
      </c>
      <c r="BK174" s="117">
        <f t="shared" si="64"/>
        <v>0</v>
      </c>
      <c r="BL174" s="22" t="s">
        <v>225</v>
      </c>
      <c r="BM174" s="22" t="s">
        <v>1060</v>
      </c>
    </row>
    <row r="175" spans="2:65" s="1" customFormat="1" ht="25.5" customHeight="1">
      <c r="B175" s="140"/>
      <c r="C175" s="169" t="s">
        <v>261</v>
      </c>
      <c r="D175" s="169" t="s">
        <v>180</v>
      </c>
      <c r="E175" s="170" t="s">
        <v>1061</v>
      </c>
      <c r="F175" s="264" t="s">
        <v>1062</v>
      </c>
      <c r="G175" s="264"/>
      <c r="H175" s="264"/>
      <c r="I175" s="264"/>
      <c r="J175" s="171" t="s">
        <v>285</v>
      </c>
      <c r="K175" s="172">
        <v>36</v>
      </c>
      <c r="L175" s="265">
        <v>0</v>
      </c>
      <c r="M175" s="265"/>
      <c r="N175" s="266">
        <f t="shared" si="55"/>
        <v>0</v>
      </c>
      <c r="O175" s="266"/>
      <c r="P175" s="266"/>
      <c r="Q175" s="266"/>
      <c r="R175" s="143"/>
      <c r="T175" s="173" t="s">
        <v>5</v>
      </c>
      <c r="U175" s="47" t="s">
        <v>43</v>
      </c>
      <c r="V175" s="39"/>
      <c r="W175" s="174">
        <f t="shared" si="56"/>
        <v>0</v>
      </c>
      <c r="X175" s="174">
        <v>2.0000000000000002E-5</v>
      </c>
      <c r="Y175" s="174">
        <f t="shared" si="57"/>
        <v>7.2000000000000005E-4</v>
      </c>
      <c r="Z175" s="174">
        <v>0</v>
      </c>
      <c r="AA175" s="175">
        <f t="shared" si="58"/>
        <v>0</v>
      </c>
      <c r="AR175" s="22" t="s">
        <v>225</v>
      </c>
      <c r="AT175" s="22" t="s">
        <v>180</v>
      </c>
      <c r="AU175" s="22" t="s">
        <v>89</v>
      </c>
      <c r="AY175" s="22" t="s">
        <v>179</v>
      </c>
      <c r="BE175" s="117">
        <f t="shared" si="59"/>
        <v>0</v>
      </c>
      <c r="BF175" s="117">
        <f t="shared" si="60"/>
        <v>0</v>
      </c>
      <c r="BG175" s="117">
        <f t="shared" si="61"/>
        <v>0</v>
      </c>
      <c r="BH175" s="117">
        <f t="shared" si="62"/>
        <v>0</v>
      </c>
      <c r="BI175" s="117">
        <f t="shared" si="63"/>
        <v>0</v>
      </c>
      <c r="BJ175" s="22" t="s">
        <v>35</v>
      </c>
      <c r="BK175" s="117">
        <f t="shared" si="64"/>
        <v>0</v>
      </c>
      <c r="BL175" s="22" t="s">
        <v>225</v>
      </c>
      <c r="BM175" s="22" t="s">
        <v>1063</v>
      </c>
    </row>
    <row r="176" spans="2:65" s="1" customFormat="1" ht="25.5" customHeight="1">
      <c r="B176" s="140"/>
      <c r="C176" s="169" t="s">
        <v>404</v>
      </c>
      <c r="D176" s="169" t="s">
        <v>180</v>
      </c>
      <c r="E176" s="170" t="s">
        <v>1064</v>
      </c>
      <c r="F176" s="264" t="s">
        <v>1065</v>
      </c>
      <c r="G176" s="264"/>
      <c r="H176" s="264"/>
      <c r="I176" s="264"/>
      <c r="J176" s="171" t="s">
        <v>285</v>
      </c>
      <c r="K176" s="172">
        <v>24</v>
      </c>
      <c r="L176" s="265">
        <v>0</v>
      </c>
      <c r="M176" s="265"/>
      <c r="N176" s="266">
        <f t="shared" si="55"/>
        <v>0</v>
      </c>
      <c r="O176" s="266"/>
      <c r="P176" s="266"/>
      <c r="Q176" s="266"/>
      <c r="R176" s="143"/>
      <c r="T176" s="173" t="s">
        <v>5</v>
      </c>
      <c r="U176" s="47" t="s">
        <v>43</v>
      </c>
      <c r="V176" s="39"/>
      <c r="W176" s="174">
        <f t="shared" si="56"/>
        <v>0</v>
      </c>
      <c r="X176" s="174">
        <v>5.0000000000000002E-5</v>
      </c>
      <c r="Y176" s="174">
        <f t="shared" si="57"/>
        <v>1.2000000000000001E-3</v>
      </c>
      <c r="Z176" s="174">
        <v>0</v>
      </c>
      <c r="AA176" s="175">
        <f t="shared" si="58"/>
        <v>0</v>
      </c>
      <c r="AR176" s="22" t="s">
        <v>225</v>
      </c>
      <c r="AT176" s="22" t="s">
        <v>180</v>
      </c>
      <c r="AU176" s="22" t="s">
        <v>89</v>
      </c>
      <c r="AY176" s="22" t="s">
        <v>179</v>
      </c>
      <c r="BE176" s="117">
        <f t="shared" si="59"/>
        <v>0</v>
      </c>
      <c r="BF176" s="117">
        <f t="shared" si="60"/>
        <v>0</v>
      </c>
      <c r="BG176" s="117">
        <f t="shared" si="61"/>
        <v>0</v>
      </c>
      <c r="BH176" s="117">
        <f t="shared" si="62"/>
        <v>0</v>
      </c>
      <c r="BI176" s="117">
        <f t="shared" si="63"/>
        <v>0</v>
      </c>
      <c r="BJ176" s="22" t="s">
        <v>35</v>
      </c>
      <c r="BK176" s="117">
        <f t="shared" si="64"/>
        <v>0</v>
      </c>
      <c r="BL176" s="22" t="s">
        <v>225</v>
      </c>
      <c r="BM176" s="22" t="s">
        <v>1066</v>
      </c>
    </row>
    <row r="177" spans="2:65" s="1" customFormat="1" ht="25.5" customHeight="1">
      <c r="B177" s="140"/>
      <c r="C177" s="169" t="s">
        <v>332</v>
      </c>
      <c r="D177" s="169" t="s">
        <v>180</v>
      </c>
      <c r="E177" s="170" t="s">
        <v>1067</v>
      </c>
      <c r="F177" s="264" t="s">
        <v>1068</v>
      </c>
      <c r="G177" s="264"/>
      <c r="H177" s="264"/>
      <c r="I177" s="264"/>
      <c r="J177" s="171" t="s">
        <v>285</v>
      </c>
      <c r="K177" s="172">
        <v>226</v>
      </c>
      <c r="L177" s="265">
        <v>0</v>
      </c>
      <c r="M177" s="265"/>
      <c r="N177" s="266">
        <f t="shared" si="55"/>
        <v>0</v>
      </c>
      <c r="O177" s="266"/>
      <c r="P177" s="266"/>
      <c r="Q177" s="266"/>
      <c r="R177" s="143"/>
      <c r="T177" s="173" t="s">
        <v>5</v>
      </c>
      <c r="U177" s="47" t="s">
        <v>43</v>
      </c>
      <c r="V177" s="39"/>
      <c r="W177" s="174">
        <f t="shared" si="56"/>
        <v>0</v>
      </c>
      <c r="X177" s="174">
        <v>6.9999999999999994E-5</v>
      </c>
      <c r="Y177" s="174">
        <f t="shared" si="57"/>
        <v>1.5819999999999997E-2</v>
      </c>
      <c r="Z177" s="174">
        <v>0</v>
      </c>
      <c r="AA177" s="175">
        <f t="shared" si="58"/>
        <v>0</v>
      </c>
      <c r="AR177" s="22" t="s">
        <v>225</v>
      </c>
      <c r="AT177" s="22" t="s">
        <v>180</v>
      </c>
      <c r="AU177" s="22" t="s">
        <v>89</v>
      </c>
      <c r="AY177" s="22" t="s">
        <v>179</v>
      </c>
      <c r="BE177" s="117">
        <f t="shared" si="59"/>
        <v>0</v>
      </c>
      <c r="BF177" s="117">
        <f t="shared" si="60"/>
        <v>0</v>
      </c>
      <c r="BG177" s="117">
        <f t="shared" si="61"/>
        <v>0</v>
      </c>
      <c r="BH177" s="117">
        <f t="shared" si="62"/>
        <v>0</v>
      </c>
      <c r="BI177" s="117">
        <f t="shared" si="63"/>
        <v>0</v>
      </c>
      <c r="BJ177" s="22" t="s">
        <v>35</v>
      </c>
      <c r="BK177" s="117">
        <f t="shared" si="64"/>
        <v>0</v>
      </c>
      <c r="BL177" s="22" t="s">
        <v>225</v>
      </c>
      <c r="BM177" s="22" t="s">
        <v>1069</v>
      </c>
    </row>
    <row r="178" spans="2:65" s="1" customFormat="1" ht="25.5" customHeight="1">
      <c r="B178" s="140"/>
      <c r="C178" s="169" t="s">
        <v>396</v>
      </c>
      <c r="D178" s="169" t="s">
        <v>180</v>
      </c>
      <c r="E178" s="170" t="s">
        <v>1070</v>
      </c>
      <c r="F178" s="264" t="s">
        <v>1071</v>
      </c>
      <c r="G178" s="264"/>
      <c r="H178" s="264"/>
      <c r="I178" s="264"/>
      <c r="J178" s="171" t="s">
        <v>285</v>
      </c>
      <c r="K178" s="172">
        <v>36</v>
      </c>
      <c r="L178" s="265">
        <v>0</v>
      </c>
      <c r="M178" s="265"/>
      <c r="N178" s="266">
        <f t="shared" si="55"/>
        <v>0</v>
      </c>
      <c r="O178" s="266"/>
      <c r="P178" s="266"/>
      <c r="Q178" s="266"/>
      <c r="R178" s="143"/>
      <c r="T178" s="173" t="s">
        <v>5</v>
      </c>
      <c r="U178" s="47" t="s">
        <v>43</v>
      </c>
      <c r="V178" s="39"/>
      <c r="W178" s="174">
        <f t="shared" si="56"/>
        <v>0</v>
      </c>
      <c r="X178" s="174">
        <v>6.0000000000000002E-5</v>
      </c>
      <c r="Y178" s="174">
        <f t="shared" si="57"/>
        <v>2.16E-3</v>
      </c>
      <c r="Z178" s="174">
        <v>0</v>
      </c>
      <c r="AA178" s="175">
        <f t="shared" si="58"/>
        <v>0</v>
      </c>
      <c r="AR178" s="22" t="s">
        <v>225</v>
      </c>
      <c r="AT178" s="22" t="s">
        <v>180</v>
      </c>
      <c r="AU178" s="22" t="s">
        <v>89</v>
      </c>
      <c r="AY178" s="22" t="s">
        <v>179</v>
      </c>
      <c r="BE178" s="117">
        <f t="shared" si="59"/>
        <v>0</v>
      </c>
      <c r="BF178" s="117">
        <f t="shared" si="60"/>
        <v>0</v>
      </c>
      <c r="BG178" s="117">
        <f t="shared" si="61"/>
        <v>0</v>
      </c>
      <c r="BH178" s="117">
        <f t="shared" si="62"/>
        <v>0</v>
      </c>
      <c r="BI178" s="117">
        <f t="shared" si="63"/>
        <v>0</v>
      </c>
      <c r="BJ178" s="22" t="s">
        <v>35</v>
      </c>
      <c r="BK178" s="117">
        <f t="shared" si="64"/>
        <v>0</v>
      </c>
      <c r="BL178" s="22" t="s">
        <v>225</v>
      </c>
      <c r="BM178" s="22" t="s">
        <v>1072</v>
      </c>
    </row>
    <row r="179" spans="2:65" s="1" customFormat="1" ht="25.5" customHeight="1">
      <c r="B179" s="140"/>
      <c r="C179" s="169" t="s">
        <v>271</v>
      </c>
      <c r="D179" s="169" t="s">
        <v>180</v>
      </c>
      <c r="E179" s="170" t="s">
        <v>1073</v>
      </c>
      <c r="F179" s="264" t="s">
        <v>1074</v>
      </c>
      <c r="G179" s="264"/>
      <c r="H179" s="264"/>
      <c r="I179" s="264"/>
      <c r="J179" s="171" t="s">
        <v>285</v>
      </c>
      <c r="K179" s="172">
        <v>24</v>
      </c>
      <c r="L179" s="265">
        <v>0</v>
      </c>
      <c r="M179" s="265"/>
      <c r="N179" s="266">
        <f t="shared" si="55"/>
        <v>0</v>
      </c>
      <c r="O179" s="266"/>
      <c r="P179" s="266"/>
      <c r="Q179" s="266"/>
      <c r="R179" s="143"/>
      <c r="T179" s="173" t="s">
        <v>5</v>
      </c>
      <c r="U179" s="47" t="s">
        <v>43</v>
      </c>
      <c r="V179" s="39"/>
      <c r="W179" s="174">
        <f t="shared" si="56"/>
        <v>0</v>
      </c>
      <c r="X179" s="174">
        <v>4.0000000000000003E-5</v>
      </c>
      <c r="Y179" s="174">
        <f t="shared" si="57"/>
        <v>9.6000000000000013E-4</v>
      </c>
      <c r="Z179" s="174">
        <v>0</v>
      </c>
      <c r="AA179" s="175">
        <f t="shared" si="58"/>
        <v>0</v>
      </c>
      <c r="AR179" s="22" t="s">
        <v>225</v>
      </c>
      <c r="AT179" s="22" t="s">
        <v>180</v>
      </c>
      <c r="AU179" s="22" t="s">
        <v>89</v>
      </c>
      <c r="AY179" s="22" t="s">
        <v>179</v>
      </c>
      <c r="BE179" s="117">
        <f t="shared" si="59"/>
        <v>0</v>
      </c>
      <c r="BF179" s="117">
        <f t="shared" si="60"/>
        <v>0</v>
      </c>
      <c r="BG179" s="117">
        <f t="shared" si="61"/>
        <v>0</v>
      </c>
      <c r="BH179" s="117">
        <f t="shared" si="62"/>
        <v>0</v>
      </c>
      <c r="BI179" s="117">
        <f t="shared" si="63"/>
        <v>0</v>
      </c>
      <c r="BJ179" s="22" t="s">
        <v>35</v>
      </c>
      <c r="BK179" s="117">
        <f t="shared" si="64"/>
        <v>0</v>
      </c>
      <c r="BL179" s="22" t="s">
        <v>225</v>
      </c>
      <c r="BM179" s="22" t="s">
        <v>1075</v>
      </c>
    </row>
    <row r="180" spans="2:65" s="1" customFormat="1" ht="25.5" customHeight="1">
      <c r="B180" s="140"/>
      <c r="C180" s="169" t="s">
        <v>457</v>
      </c>
      <c r="D180" s="169" t="s">
        <v>180</v>
      </c>
      <c r="E180" s="170" t="s">
        <v>1076</v>
      </c>
      <c r="F180" s="264" t="s">
        <v>1077</v>
      </c>
      <c r="G180" s="264"/>
      <c r="H180" s="264"/>
      <c r="I180" s="264"/>
      <c r="J180" s="171" t="s">
        <v>285</v>
      </c>
      <c r="K180" s="172">
        <v>226</v>
      </c>
      <c r="L180" s="265">
        <v>0</v>
      </c>
      <c r="M180" s="265"/>
      <c r="N180" s="266">
        <f t="shared" si="55"/>
        <v>0</v>
      </c>
      <c r="O180" s="266"/>
      <c r="P180" s="266"/>
      <c r="Q180" s="266"/>
      <c r="R180" s="143"/>
      <c r="T180" s="173" t="s">
        <v>5</v>
      </c>
      <c r="U180" s="47" t="s">
        <v>43</v>
      </c>
      <c r="V180" s="39"/>
      <c r="W180" s="174">
        <f t="shared" si="56"/>
        <v>0</v>
      </c>
      <c r="X180" s="174">
        <v>6.0000000000000002E-5</v>
      </c>
      <c r="Y180" s="174">
        <f t="shared" si="57"/>
        <v>1.3560000000000001E-2</v>
      </c>
      <c r="Z180" s="174">
        <v>0</v>
      </c>
      <c r="AA180" s="175">
        <f t="shared" si="58"/>
        <v>0</v>
      </c>
      <c r="AR180" s="22" t="s">
        <v>225</v>
      </c>
      <c r="AT180" s="22" t="s">
        <v>180</v>
      </c>
      <c r="AU180" s="22" t="s">
        <v>89</v>
      </c>
      <c r="AY180" s="22" t="s">
        <v>179</v>
      </c>
      <c r="BE180" s="117">
        <f t="shared" si="59"/>
        <v>0</v>
      </c>
      <c r="BF180" s="117">
        <f t="shared" si="60"/>
        <v>0</v>
      </c>
      <c r="BG180" s="117">
        <f t="shared" si="61"/>
        <v>0</v>
      </c>
      <c r="BH180" s="117">
        <f t="shared" si="62"/>
        <v>0</v>
      </c>
      <c r="BI180" s="117">
        <f t="shared" si="63"/>
        <v>0</v>
      </c>
      <c r="BJ180" s="22" t="s">
        <v>35</v>
      </c>
      <c r="BK180" s="117">
        <f t="shared" si="64"/>
        <v>0</v>
      </c>
      <c r="BL180" s="22" t="s">
        <v>225</v>
      </c>
      <c r="BM180" s="22" t="s">
        <v>1078</v>
      </c>
    </row>
    <row r="181" spans="2:65" s="1" customFormat="1" ht="25.5" customHeight="1">
      <c r="B181" s="140"/>
      <c r="C181" s="316" t="s">
        <v>613</v>
      </c>
      <c r="D181" s="316" t="s">
        <v>180</v>
      </c>
      <c r="E181" s="317" t="s">
        <v>1079</v>
      </c>
      <c r="F181" s="318" t="s">
        <v>1080</v>
      </c>
      <c r="G181" s="318"/>
      <c r="H181" s="318"/>
      <c r="I181" s="318"/>
      <c r="J181" s="319" t="s">
        <v>285</v>
      </c>
      <c r="K181" s="320">
        <v>36</v>
      </c>
      <c r="L181" s="321">
        <v>0</v>
      </c>
      <c r="M181" s="321"/>
      <c r="N181" s="321">
        <f t="shared" si="55"/>
        <v>0</v>
      </c>
      <c r="O181" s="321"/>
      <c r="P181" s="321"/>
      <c r="Q181" s="321"/>
      <c r="R181" s="143"/>
      <c r="T181" s="173" t="s">
        <v>5</v>
      </c>
      <c r="U181" s="47" t="s">
        <v>43</v>
      </c>
      <c r="V181" s="39"/>
      <c r="W181" s="174">
        <f t="shared" si="56"/>
        <v>0</v>
      </c>
      <c r="X181" s="174">
        <v>3.0000000000000001E-5</v>
      </c>
      <c r="Y181" s="174">
        <f t="shared" si="57"/>
        <v>1.08E-3</v>
      </c>
      <c r="Z181" s="174">
        <v>0</v>
      </c>
      <c r="AA181" s="175">
        <f t="shared" si="58"/>
        <v>0</v>
      </c>
      <c r="AR181" s="22" t="s">
        <v>225</v>
      </c>
      <c r="AT181" s="22" t="s">
        <v>180</v>
      </c>
      <c r="AU181" s="22" t="s">
        <v>89</v>
      </c>
      <c r="AY181" s="22" t="s">
        <v>179</v>
      </c>
      <c r="BE181" s="117">
        <f t="shared" si="59"/>
        <v>0</v>
      </c>
      <c r="BF181" s="117">
        <f t="shared" si="60"/>
        <v>0</v>
      </c>
      <c r="BG181" s="117">
        <f t="shared" si="61"/>
        <v>0</v>
      </c>
      <c r="BH181" s="117">
        <f t="shared" si="62"/>
        <v>0</v>
      </c>
      <c r="BI181" s="117">
        <f t="shared" si="63"/>
        <v>0</v>
      </c>
      <c r="BJ181" s="22" t="s">
        <v>35</v>
      </c>
      <c r="BK181" s="117">
        <f t="shared" si="64"/>
        <v>0</v>
      </c>
      <c r="BL181" s="22" t="s">
        <v>225</v>
      </c>
      <c r="BM181" s="22" t="s">
        <v>1081</v>
      </c>
    </row>
    <row r="182" spans="2:65" s="1" customFormat="1" ht="25.5" customHeight="1">
      <c r="B182" s="140"/>
      <c r="C182" s="316" t="s">
        <v>424</v>
      </c>
      <c r="D182" s="316" t="s">
        <v>180</v>
      </c>
      <c r="E182" s="317" t="s">
        <v>1082</v>
      </c>
      <c r="F182" s="318" t="s">
        <v>1083</v>
      </c>
      <c r="G182" s="318"/>
      <c r="H182" s="318"/>
      <c r="I182" s="318"/>
      <c r="J182" s="319" t="s">
        <v>285</v>
      </c>
      <c r="K182" s="320">
        <v>24</v>
      </c>
      <c r="L182" s="321">
        <v>0</v>
      </c>
      <c r="M182" s="321"/>
      <c r="N182" s="321">
        <f t="shared" si="55"/>
        <v>0</v>
      </c>
      <c r="O182" s="321"/>
      <c r="P182" s="321"/>
      <c r="Q182" s="321"/>
      <c r="R182" s="143"/>
      <c r="T182" s="173" t="s">
        <v>5</v>
      </c>
      <c r="U182" s="47" t="s">
        <v>43</v>
      </c>
      <c r="V182" s="39"/>
      <c r="W182" s="174">
        <f t="shared" si="56"/>
        <v>0</v>
      </c>
      <c r="X182" s="174">
        <v>4.0000000000000003E-5</v>
      </c>
      <c r="Y182" s="174">
        <f t="shared" si="57"/>
        <v>9.6000000000000013E-4</v>
      </c>
      <c r="Z182" s="174">
        <v>0</v>
      </c>
      <c r="AA182" s="175">
        <f t="shared" si="58"/>
        <v>0</v>
      </c>
      <c r="AR182" s="22" t="s">
        <v>225</v>
      </c>
      <c r="AT182" s="22" t="s">
        <v>180</v>
      </c>
      <c r="AU182" s="22" t="s">
        <v>89</v>
      </c>
      <c r="AY182" s="22" t="s">
        <v>179</v>
      </c>
      <c r="BE182" s="117">
        <f t="shared" si="59"/>
        <v>0</v>
      </c>
      <c r="BF182" s="117">
        <f t="shared" si="60"/>
        <v>0</v>
      </c>
      <c r="BG182" s="117">
        <f t="shared" si="61"/>
        <v>0</v>
      </c>
      <c r="BH182" s="117">
        <f t="shared" si="62"/>
        <v>0</v>
      </c>
      <c r="BI182" s="117">
        <f t="shared" si="63"/>
        <v>0</v>
      </c>
      <c r="BJ182" s="22" t="s">
        <v>35</v>
      </c>
      <c r="BK182" s="117">
        <f t="shared" si="64"/>
        <v>0</v>
      </c>
      <c r="BL182" s="22" t="s">
        <v>225</v>
      </c>
      <c r="BM182" s="22" t="s">
        <v>1084</v>
      </c>
    </row>
    <row r="183" spans="2:65" s="1" customFormat="1" ht="25.5" customHeight="1">
      <c r="B183" s="140"/>
      <c r="C183" s="316" t="s">
        <v>621</v>
      </c>
      <c r="D183" s="316" t="s">
        <v>180</v>
      </c>
      <c r="E183" s="317" t="s">
        <v>1085</v>
      </c>
      <c r="F183" s="318" t="s">
        <v>1086</v>
      </c>
      <c r="G183" s="318"/>
      <c r="H183" s="318"/>
      <c r="I183" s="318"/>
      <c r="J183" s="319" t="s">
        <v>285</v>
      </c>
      <c r="K183" s="320">
        <v>226</v>
      </c>
      <c r="L183" s="321">
        <v>0</v>
      </c>
      <c r="M183" s="321"/>
      <c r="N183" s="321">
        <f t="shared" si="55"/>
        <v>0</v>
      </c>
      <c r="O183" s="321"/>
      <c r="P183" s="321"/>
      <c r="Q183" s="321"/>
      <c r="R183" s="143"/>
      <c r="T183" s="173" t="s">
        <v>5</v>
      </c>
      <c r="U183" s="47" t="s">
        <v>43</v>
      </c>
      <c r="V183" s="39"/>
      <c r="W183" s="174">
        <f t="shared" si="56"/>
        <v>0</v>
      </c>
      <c r="X183" s="174">
        <v>6.0000000000000002E-5</v>
      </c>
      <c r="Y183" s="174">
        <f t="shared" si="57"/>
        <v>1.3560000000000001E-2</v>
      </c>
      <c r="Z183" s="174">
        <v>0</v>
      </c>
      <c r="AA183" s="175">
        <f t="shared" si="58"/>
        <v>0</v>
      </c>
      <c r="AR183" s="22" t="s">
        <v>225</v>
      </c>
      <c r="AT183" s="22" t="s">
        <v>180</v>
      </c>
      <c r="AU183" s="22" t="s">
        <v>89</v>
      </c>
      <c r="AY183" s="22" t="s">
        <v>179</v>
      </c>
      <c r="BE183" s="117">
        <f t="shared" si="59"/>
        <v>0</v>
      </c>
      <c r="BF183" s="117">
        <f t="shared" si="60"/>
        <v>0</v>
      </c>
      <c r="BG183" s="117">
        <f t="shared" si="61"/>
        <v>0</v>
      </c>
      <c r="BH183" s="117">
        <f t="shared" si="62"/>
        <v>0</v>
      </c>
      <c r="BI183" s="117">
        <f t="shared" si="63"/>
        <v>0</v>
      </c>
      <c r="BJ183" s="22" t="s">
        <v>35</v>
      </c>
      <c r="BK183" s="117">
        <f t="shared" si="64"/>
        <v>0</v>
      </c>
      <c r="BL183" s="22" t="s">
        <v>225</v>
      </c>
      <c r="BM183" s="22" t="s">
        <v>1087</v>
      </c>
    </row>
    <row r="184" spans="2:65" s="1" customFormat="1" ht="49.9" customHeight="1">
      <c r="B184" s="38"/>
      <c r="C184" s="39"/>
      <c r="D184" s="160" t="s">
        <v>926</v>
      </c>
      <c r="E184" s="39"/>
      <c r="F184" s="39"/>
      <c r="G184" s="39"/>
      <c r="H184" s="39"/>
      <c r="I184" s="39"/>
      <c r="J184" s="39"/>
      <c r="K184" s="39"/>
      <c r="L184" s="39"/>
      <c r="M184" s="39"/>
      <c r="N184" s="310">
        <f t="shared" ref="N184:N189" si="65">BK184</f>
        <v>0</v>
      </c>
      <c r="O184" s="311"/>
      <c r="P184" s="311"/>
      <c r="Q184" s="311"/>
      <c r="R184" s="40"/>
      <c r="T184" s="203"/>
      <c r="U184" s="39"/>
      <c r="V184" s="39"/>
      <c r="W184" s="39"/>
      <c r="X184" s="39"/>
      <c r="Y184" s="39"/>
      <c r="Z184" s="39"/>
      <c r="AA184" s="77"/>
      <c r="AT184" s="22" t="s">
        <v>77</v>
      </c>
      <c r="AU184" s="22" t="s">
        <v>78</v>
      </c>
      <c r="AY184" s="22" t="s">
        <v>927</v>
      </c>
      <c r="BK184" s="117">
        <f>SUM(BK185:BK189)</f>
        <v>0</v>
      </c>
    </row>
    <row r="185" spans="2:65" s="1" customFormat="1" ht="22.35" customHeight="1">
      <c r="B185" s="38"/>
      <c r="C185" s="204" t="s">
        <v>5</v>
      </c>
      <c r="D185" s="204" t="s">
        <v>180</v>
      </c>
      <c r="E185" s="205" t="s">
        <v>5</v>
      </c>
      <c r="F185" s="257" t="s">
        <v>5</v>
      </c>
      <c r="G185" s="257"/>
      <c r="H185" s="257"/>
      <c r="I185" s="257"/>
      <c r="J185" s="206" t="s">
        <v>5</v>
      </c>
      <c r="K185" s="207"/>
      <c r="L185" s="265"/>
      <c r="M185" s="279"/>
      <c r="N185" s="279">
        <f t="shared" si="65"/>
        <v>0</v>
      </c>
      <c r="O185" s="279"/>
      <c r="P185" s="279"/>
      <c r="Q185" s="279"/>
      <c r="R185" s="40"/>
      <c r="T185" s="173" t="s">
        <v>5</v>
      </c>
      <c r="U185" s="208" t="s">
        <v>43</v>
      </c>
      <c r="V185" s="39"/>
      <c r="W185" s="39"/>
      <c r="X185" s="39"/>
      <c r="Y185" s="39"/>
      <c r="Z185" s="39"/>
      <c r="AA185" s="77"/>
      <c r="AT185" s="22" t="s">
        <v>927</v>
      </c>
      <c r="AU185" s="22" t="s">
        <v>35</v>
      </c>
      <c r="AY185" s="22" t="s">
        <v>927</v>
      </c>
      <c r="BE185" s="117">
        <f>IF(U185="základní",N185,0)</f>
        <v>0</v>
      </c>
      <c r="BF185" s="117">
        <f>IF(U185="snížená",N185,0)</f>
        <v>0</v>
      </c>
      <c r="BG185" s="117">
        <f>IF(U185="zákl. přenesená",N185,0)</f>
        <v>0</v>
      </c>
      <c r="BH185" s="117">
        <f>IF(U185="sníž. přenesená",N185,0)</f>
        <v>0</v>
      </c>
      <c r="BI185" s="117">
        <f>IF(U185="nulová",N185,0)</f>
        <v>0</v>
      </c>
      <c r="BJ185" s="22" t="s">
        <v>35</v>
      </c>
      <c r="BK185" s="117">
        <f>L185*K185</f>
        <v>0</v>
      </c>
    </row>
    <row r="186" spans="2:65" s="1" customFormat="1" ht="22.35" customHeight="1">
      <c r="B186" s="38"/>
      <c r="C186" s="204" t="s">
        <v>5</v>
      </c>
      <c r="D186" s="204" t="s">
        <v>180</v>
      </c>
      <c r="E186" s="205" t="s">
        <v>5</v>
      </c>
      <c r="F186" s="257" t="s">
        <v>5</v>
      </c>
      <c r="G186" s="257"/>
      <c r="H186" s="257"/>
      <c r="I186" s="257"/>
      <c r="J186" s="206" t="s">
        <v>5</v>
      </c>
      <c r="K186" s="207"/>
      <c r="L186" s="265"/>
      <c r="M186" s="279"/>
      <c r="N186" s="279">
        <f t="shared" si="65"/>
        <v>0</v>
      </c>
      <c r="O186" s="279"/>
      <c r="P186" s="279"/>
      <c r="Q186" s="279"/>
      <c r="R186" s="40"/>
      <c r="T186" s="173" t="s">
        <v>5</v>
      </c>
      <c r="U186" s="208" t="s">
        <v>43</v>
      </c>
      <c r="V186" s="39"/>
      <c r="W186" s="39"/>
      <c r="X186" s="39"/>
      <c r="Y186" s="39"/>
      <c r="Z186" s="39"/>
      <c r="AA186" s="77"/>
      <c r="AT186" s="22" t="s">
        <v>927</v>
      </c>
      <c r="AU186" s="22" t="s">
        <v>35</v>
      </c>
      <c r="AY186" s="22" t="s">
        <v>927</v>
      </c>
      <c r="BE186" s="117">
        <f>IF(U186="základní",N186,0)</f>
        <v>0</v>
      </c>
      <c r="BF186" s="117">
        <f>IF(U186="snížená",N186,0)</f>
        <v>0</v>
      </c>
      <c r="BG186" s="117">
        <f>IF(U186="zákl. přenesená",N186,0)</f>
        <v>0</v>
      </c>
      <c r="BH186" s="117">
        <f>IF(U186="sníž. přenesená",N186,0)</f>
        <v>0</v>
      </c>
      <c r="BI186" s="117">
        <f>IF(U186="nulová",N186,0)</f>
        <v>0</v>
      </c>
      <c r="BJ186" s="22" t="s">
        <v>35</v>
      </c>
      <c r="BK186" s="117">
        <f>L186*K186</f>
        <v>0</v>
      </c>
    </row>
    <row r="187" spans="2:65" s="1" customFormat="1" ht="22.35" customHeight="1">
      <c r="B187" s="38"/>
      <c r="C187" s="204" t="s">
        <v>5</v>
      </c>
      <c r="D187" s="204" t="s">
        <v>180</v>
      </c>
      <c r="E187" s="205" t="s">
        <v>5</v>
      </c>
      <c r="F187" s="257" t="s">
        <v>5</v>
      </c>
      <c r="G187" s="257"/>
      <c r="H187" s="257"/>
      <c r="I187" s="257"/>
      <c r="J187" s="206" t="s">
        <v>5</v>
      </c>
      <c r="K187" s="207"/>
      <c r="L187" s="265"/>
      <c r="M187" s="279"/>
      <c r="N187" s="279">
        <f t="shared" si="65"/>
        <v>0</v>
      </c>
      <c r="O187" s="279"/>
      <c r="P187" s="279"/>
      <c r="Q187" s="279"/>
      <c r="R187" s="40"/>
      <c r="T187" s="173" t="s">
        <v>5</v>
      </c>
      <c r="U187" s="208" t="s">
        <v>43</v>
      </c>
      <c r="V187" s="39"/>
      <c r="W187" s="39"/>
      <c r="X187" s="39"/>
      <c r="Y187" s="39"/>
      <c r="Z187" s="39"/>
      <c r="AA187" s="77"/>
      <c r="AT187" s="22" t="s">
        <v>927</v>
      </c>
      <c r="AU187" s="22" t="s">
        <v>35</v>
      </c>
      <c r="AY187" s="22" t="s">
        <v>927</v>
      </c>
      <c r="BE187" s="117">
        <f>IF(U187="základní",N187,0)</f>
        <v>0</v>
      </c>
      <c r="BF187" s="117">
        <f>IF(U187="snížená",N187,0)</f>
        <v>0</v>
      </c>
      <c r="BG187" s="117">
        <f>IF(U187="zákl. přenesená",N187,0)</f>
        <v>0</v>
      </c>
      <c r="BH187" s="117">
        <f>IF(U187="sníž. přenesená",N187,0)</f>
        <v>0</v>
      </c>
      <c r="BI187" s="117">
        <f>IF(U187="nulová",N187,0)</f>
        <v>0</v>
      </c>
      <c r="BJ187" s="22" t="s">
        <v>35</v>
      </c>
      <c r="BK187" s="117">
        <f>L187*K187</f>
        <v>0</v>
      </c>
    </row>
    <row r="188" spans="2:65" s="1" customFormat="1" ht="22.35" customHeight="1">
      <c r="B188" s="38"/>
      <c r="C188" s="204" t="s">
        <v>5</v>
      </c>
      <c r="D188" s="204" t="s">
        <v>180</v>
      </c>
      <c r="E188" s="205" t="s">
        <v>5</v>
      </c>
      <c r="F188" s="257" t="s">
        <v>5</v>
      </c>
      <c r="G188" s="257"/>
      <c r="H188" s="257"/>
      <c r="I188" s="257"/>
      <c r="J188" s="206" t="s">
        <v>5</v>
      </c>
      <c r="K188" s="207"/>
      <c r="L188" s="265"/>
      <c r="M188" s="279"/>
      <c r="N188" s="279">
        <f t="shared" si="65"/>
        <v>0</v>
      </c>
      <c r="O188" s="279"/>
      <c r="P188" s="279"/>
      <c r="Q188" s="279"/>
      <c r="R188" s="40"/>
      <c r="T188" s="173" t="s">
        <v>5</v>
      </c>
      <c r="U188" s="208" t="s">
        <v>43</v>
      </c>
      <c r="V188" s="39"/>
      <c r="W188" s="39"/>
      <c r="X188" s="39"/>
      <c r="Y188" s="39"/>
      <c r="Z188" s="39"/>
      <c r="AA188" s="77"/>
      <c r="AT188" s="22" t="s">
        <v>927</v>
      </c>
      <c r="AU188" s="22" t="s">
        <v>35</v>
      </c>
      <c r="AY188" s="22" t="s">
        <v>927</v>
      </c>
      <c r="BE188" s="117">
        <f>IF(U188="základní",N188,0)</f>
        <v>0</v>
      </c>
      <c r="BF188" s="117">
        <f>IF(U188="snížená",N188,0)</f>
        <v>0</v>
      </c>
      <c r="BG188" s="117">
        <f>IF(U188="zákl. přenesená",N188,0)</f>
        <v>0</v>
      </c>
      <c r="BH188" s="117">
        <f>IF(U188="sníž. přenesená",N188,0)</f>
        <v>0</v>
      </c>
      <c r="BI188" s="117">
        <f>IF(U188="nulová",N188,0)</f>
        <v>0</v>
      </c>
      <c r="BJ188" s="22" t="s">
        <v>35</v>
      </c>
      <c r="BK188" s="117">
        <f>L188*K188</f>
        <v>0</v>
      </c>
    </row>
    <row r="189" spans="2:65" s="1" customFormat="1" ht="22.35" customHeight="1">
      <c r="B189" s="38"/>
      <c r="C189" s="204" t="s">
        <v>5</v>
      </c>
      <c r="D189" s="204" t="s">
        <v>180</v>
      </c>
      <c r="E189" s="205" t="s">
        <v>5</v>
      </c>
      <c r="F189" s="257" t="s">
        <v>5</v>
      </c>
      <c r="G189" s="257"/>
      <c r="H189" s="257"/>
      <c r="I189" s="257"/>
      <c r="J189" s="206" t="s">
        <v>5</v>
      </c>
      <c r="K189" s="207"/>
      <c r="L189" s="265"/>
      <c r="M189" s="279"/>
      <c r="N189" s="279">
        <f t="shared" si="65"/>
        <v>0</v>
      </c>
      <c r="O189" s="279"/>
      <c r="P189" s="279"/>
      <c r="Q189" s="279"/>
      <c r="R189" s="40"/>
      <c r="T189" s="173" t="s">
        <v>5</v>
      </c>
      <c r="U189" s="208" t="s">
        <v>43</v>
      </c>
      <c r="V189" s="59"/>
      <c r="W189" s="59"/>
      <c r="X189" s="59"/>
      <c r="Y189" s="59"/>
      <c r="Z189" s="59"/>
      <c r="AA189" s="61"/>
      <c r="AT189" s="22" t="s">
        <v>927</v>
      </c>
      <c r="AU189" s="22" t="s">
        <v>35</v>
      </c>
      <c r="AY189" s="22" t="s">
        <v>927</v>
      </c>
      <c r="BE189" s="117">
        <f>IF(U189="základní",N189,0)</f>
        <v>0</v>
      </c>
      <c r="BF189" s="117">
        <f>IF(U189="snížená",N189,0)</f>
        <v>0</v>
      </c>
      <c r="BG189" s="117">
        <f>IF(U189="zákl. přenesená",N189,0)</f>
        <v>0</v>
      </c>
      <c r="BH189" s="117">
        <f>IF(U189="sníž. přenesená",N189,0)</f>
        <v>0</v>
      </c>
      <c r="BI189" s="117">
        <f>IF(U189="nulová",N189,0)</f>
        <v>0</v>
      </c>
      <c r="BJ189" s="22" t="s">
        <v>35</v>
      </c>
      <c r="BK189" s="117">
        <f>L189*K189</f>
        <v>0</v>
      </c>
    </row>
    <row r="190" spans="2:65" s="1" customFormat="1" ht="6.95" customHeight="1">
      <c r="B190" s="62"/>
      <c r="C190" s="63"/>
      <c r="D190" s="63"/>
      <c r="E190" s="63"/>
      <c r="F190" s="63"/>
      <c r="G190" s="63"/>
      <c r="H190" s="63"/>
      <c r="I190" s="63"/>
      <c r="J190" s="63"/>
      <c r="K190" s="63"/>
      <c r="L190" s="63"/>
      <c r="M190" s="63"/>
      <c r="N190" s="63"/>
      <c r="O190" s="63"/>
      <c r="P190" s="63"/>
      <c r="Q190" s="63"/>
      <c r="R190" s="64"/>
    </row>
  </sheetData>
  <mergeCells count="248">
    <mergeCell ref="L169:M169"/>
    <mergeCell ref="L170:M170"/>
    <mergeCell ref="N146:Q146"/>
    <mergeCell ref="N147:Q147"/>
    <mergeCell ref="N150:Q150"/>
    <mergeCell ref="N148:Q148"/>
    <mergeCell ref="N149:Q149"/>
    <mergeCell ref="N151:Q151"/>
    <mergeCell ref="N152:Q152"/>
    <mergeCell ref="N154:Q154"/>
    <mergeCell ref="N155:Q155"/>
    <mergeCell ref="N157:Q157"/>
    <mergeCell ref="N158:Q158"/>
    <mergeCell ref="N159:Q159"/>
    <mergeCell ref="N160:Q160"/>
    <mergeCell ref="N161:Q161"/>
    <mergeCell ref="N156:Q156"/>
    <mergeCell ref="F164:I164"/>
    <mergeCell ref="F166:I166"/>
    <mergeCell ref="F167:I167"/>
    <mergeCell ref="F168:I168"/>
    <mergeCell ref="L154:M154"/>
    <mergeCell ref="L155:M155"/>
    <mergeCell ref="L157:M157"/>
    <mergeCell ref="L158:M158"/>
    <mergeCell ref="L159:M159"/>
    <mergeCell ref="L160:M160"/>
    <mergeCell ref="L161:M161"/>
    <mergeCell ref="L162:M162"/>
    <mergeCell ref="L163:M163"/>
    <mergeCell ref="L164:M164"/>
    <mergeCell ref="L166:M166"/>
    <mergeCell ref="L167:M167"/>
    <mergeCell ref="L168:M168"/>
    <mergeCell ref="L152:M152"/>
    <mergeCell ref="N163:Q163"/>
    <mergeCell ref="N162:Q162"/>
    <mergeCell ref="F152:I152"/>
    <mergeCell ref="F153:I153"/>
    <mergeCell ref="F154:I154"/>
    <mergeCell ref="F155:I155"/>
    <mergeCell ref="F157:I157"/>
    <mergeCell ref="F158:I158"/>
    <mergeCell ref="F159:I159"/>
    <mergeCell ref="F160:I160"/>
    <mergeCell ref="F161:I161"/>
    <mergeCell ref="F162:I162"/>
    <mergeCell ref="F163:I163"/>
    <mergeCell ref="F147:I147"/>
    <mergeCell ref="F148:I148"/>
    <mergeCell ref="F149:I149"/>
    <mergeCell ref="F150:I150"/>
    <mergeCell ref="F151:I151"/>
    <mergeCell ref="L136:M136"/>
    <mergeCell ref="L142:M142"/>
    <mergeCell ref="L139:M139"/>
    <mergeCell ref="L137:M137"/>
    <mergeCell ref="L138:M138"/>
    <mergeCell ref="L140:M140"/>
    <mergeCell ref="L141:M141"/>
    <mergeCell ref="L143:M143"/>
    <mergeCell ref="L144:M144"/>
    <mergeCell ref="L147:M147"/>
    <mergeCell ref="L148:M148"/>
    <mergeCell ref="L149:M149"/>
    <mergeCell ref="L150:M150"/>
    <mergeCell ref="L151:M151"/>
    <mergeCell ref="N140:Q140"/>
    <mergeCell ref="N141:Q141"/>
    <mergeCell ref="N142:Q142"/>
    <mergeCell ref="N143:Q143"/>
    <mergeCell ref="N144:Q144"/>
    <mergeCell ref="N133:Q133"/>
    <mergeCell ref="N145:Q145"/>
    <mergeCell ref="F135:I135"/>
    <mergeCell ref="F138:I138"/>
    <mergeCell ref="F136:I136"/>
    <mergeCell ref="F137:I137"/>
    <mergeCell ref="F139:I139"/>
    <mergeCell ref="F140:I140"/>
    <mergeCell ref="F141:I141"/>
    <mergeCell ref="F142:I142"/>
    <mergeCell ref="F143:I143"/>
    <mergeCell ref="F144:I144"/>
    <mergeCell ref="F134:I134"/>
    <mergeCell ref="L134:M134"/>
    <mergeCell ref="N134:Q134"/>
    <mergeCell ref="L135:M135"/>
    <mergeCell ref="N135:Q135"/>
    <mergeCell ref="N136:Q136"/>
    <mergeCell ref="N137:Q137"/>
    <mergeCell ref="N138:Q138"/>
    <mergeCell ref="N139:Q139"/>
    <mergeCell ref="L129:M129"/>
    <mergeCell ref="N129:Q129"/>
    <mergeCell ref="L130:M130"/>
    <mergeCell ref="N130:Q130"/>
    <mergeCell ref="L131:M131"/>
    <mergeCell ref="N131:Q131"/>
    <mergeCell ref="L132:M132"/>
    <mergeCell ref="N132:Q132"/>
    <mergeCell ref="F129:I129"/>
    <mergeCell ref="F132:I132"/>
    <mergeCell ref="F131:I131"/>
    <mergeCell ref="F130:I130"/>
    <mergeCell ref="F124:I124"/>
    <mergeCell ref="L124:M124"/>
    <mergeCell ref="N124:Q124"/>
    <mergeCell ref="N125:Q125"/>
    <mergeCell ref="N126:Q126"/>
    <mergeCell ref="F127:I127"/>
    <mergeCell ref="F128:I128"/>
    <mergeCell ref="L127:M127"/>
    <mergeCell ref="N127:Q127"/>
    <mergeCell ref="L128:M128"/>
    <mergeCell ref="N128:Q128"/>
    <mergeCell ref="N105:Q105"/>
    <mergeCell ref="L107:Q107"/>
    <mergeCell ref="C113:Q113"/>
    <mergeCell ref="F115:P115"/>
    <mergeCell ref="F116:P116"/>
    <mergeCell ref="F117:P117"/>
    <mergeCell ref="M119:P119"/>
    <mergeCell ref="M121:Q121"/>
    <mergeCell ref="M122:Q122"/>
    <mergeCell ref="M84:Q84"/>
    <mergeCell ref="M85:Q85"/>
    <mergeCell ref="C87:G87"/>
    <mergeCell ref="N87:Q87"/>
    <mergeCell ref="D103:H103"/>
    <mergeCell ref="D100:H100"/>
    <mergeCell ref="D101:H101"/>
    <mergeCell ref="D102:H102"/>
    <mergeCell ref="D104:H104"/>
    <mergeCell ref="N89:Q89"/>
    <mergeCell ref="N96:Q96"/>
    <mergeCell ref="N94:Q94"/>
    <mergeCell ref="N90:Q90"/>
    <mergeCell ref="N91:Q91"/>
    <mergeCell ref="N92:Q92"/>
    <mergeCell ref="N93:Q93"/>
    <mergeCell ref="N95:Q95"/>
    <mergeCell ref="N97:Q97"/>
    <mergeCell ref="N99:Q99"/>
    <mergeCell ref="N100:Q100"/>
    <mergeCell ref="N101:Q101"/>
    <mergeCell ref="N102:Q102"/>
    <mergeCell ref="N103:Q103"/>
    <mergeCell ref="N104:Q104"/>
    <mergeCell ref="M36:P36"/>
    <mergeCell ref="H37:J37"/>
    <mergeCell ref="M37:P37"/>
    <mergeCell ref="L39:P39"/>
    <mergeCell ref="C76:Q76"/>
    <mergeCell ref="F78:P78"/>
    <mergeCell ref="F79:P79"/>
    <mergeCell ref="F80:P80"/>
    <mergeCell ref="M82:P82"/>
    <mergeCell ref="H1:K1"/>
    <mergeCell ref="S2:AC2"/>
    <mergeCell ref="O21:P21"/>
    <mergeCell ref="M28:P28"/>
    <mergeCell ref="O22:P22"/>
    <mergeCell ref="E25:L25"/>
    <mergeCell ref="M29:P29"/>
    <mergeCell ref="M31:P31"/>
    <mergeCell ref="H33:J33"/>
    <mergeCell ref="M33:P33"/>
    <mergeCell ref="N175:Q175"/>
    <mergeCell ref="N176:Q176"/>
    <mergeCell ref="N177:Q177"/>
    <mergeCell ref="N178:Q178"/>
    <mergeCell ref="N165:Q165"/>
    <mergeCell ref="N172:Q172"/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H34:J34"/>
    <mergeCell ref="M34:P34"/>
    <mergeCell ref="H35:J35"/>
    <mergeCell ref="M35:P35"/>
    <mergeCell ref="H36:J36"/>
    <mergeCell ref="N164:Q164"/>
    <mergeCell ref="N166:Q166"/>
    <mergeCell ref="N167:Q167"/>
    <mergeCell ref="N168:Q168"/>
    <mergeCell ref="N169:Q169"/>
    <mergeCell ref="N170:Q170"/>
    <mergeCell ref="N171:Q171"/>
    <mergeCell ref="N173:Q173"/>
    <mergeCell ref="N174:Q174"/>
    <mergeCell ref="L171:M171"/>
    <mergeCell ref="L173:M173"/>
    <mergeCell ref="L174:M174"/>
    <mergeCell ref="L175:M175"/>
    <mergeCell ref="L176:M176"/>
    <mergeCell ref="L177:M177"/>
    <mergeCell ref="L178:M178"/>
    <mergeCell ref="L179:M179"/>
    <mergeCell ref="L180:M180"/>
    <mergeCell ref="F169:I169"/>
    <mergeCell ref="F170:I170"/>
    <mergeCell ref="F171:I171"/>
    <mergeCell ref="F173:I173"/>
    <mergeCell ref="F174:I174"/>
    <mergeCell ref="F175:I175"/>
    <mergeCell ref="F176:I176"/>
    <mergeCell ref="F177:I177"/>
    <mergeCell ref="F178:I178"/>
    <mergeCell ref="F187:I187"/>
    <mergeCell ref="F185:I185"/>
    <mergeCell ref="F186:I186"/>
    <mergeCell ref="F188:I188"/>
    <mergeCell ref="F189:I189"/>
    <mergeCell ref="L189:M189"/>
    <mergeCell ref="L188:M188"/>
    <mergeCell ref="N180:Q180"/>
    <mergeCell ref="N179:Q179"/>
    <mergeCell ref="F179:I179"/>
    <mergeCell ref="F180:I180"/>
    <mergeCell ref="F181:I181"/>
    <mergeCell ref="F182:I182"/>
    <mergeCell ref="F183:I183"/>
    <mergeCell ref="L181:M181"/>
    <mergeCell ref="L182:M182"/>
    <mergeCell ref="L183:M183"/>
    <mergeCell ref="L185:M185"/>
    <mergeCell ref="L186:M186"/>
    <mergeCell ref="L187:M187"/>
    <mergeCell ref="N182:Q182"/>
    <mergeCell ref="N181:Q181"/>
    <mergeCell ref="N183:Q183"/>
    <mergeCell ref="N185:Q185"/>
    <mergeCell ref="N186:Q186"/>
    <mergeCell ref="N187:Q187"/>
    <mergeCell ref="N188:Q188"/>
    <mergeCell ref="N189:Q189"/>
    <mergeCell ref="N184:Q184"/>
  </mergeCells>
  <dataValidations count="2">
    <dataValidation type="list" allowBlank="1" showInputMessage="1" showErrorMessage="1" error="Povoleny jsou hodnoty K, M." sqref="D185:D190" xr:uid="{00000000-0002-0000-0200-000000000000}">
      <formula1>"K, M"</formula1>
    </dataValidation>
    <dataValidation type="list" allowBlank="1" showInputMessage="1" showErrorMessage="1" error="Povoleny jsou hodnoty základní, snížená, zákl. přenesená, sníž. přenesená, nulová." sqref="U185:U190" xr:uid="{00000000-0002-0000-02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200-000000000000}"/>
    <hyperlink ref="H1:K1" location="C87" display="2) Rekapitulace rozpočtu" xr:uid="{00000000-0004-0000-0200-000001000000}"/>
    <hyperlink ref="L1" location="C124" display="3) Rozpočet" xr:uid="{00000000-0004-0000-0200-000002000000}"/>
    <hyperlink ref="S1:T1" location="'Rekapitulace stavby'!C2" display="Rekapitulace stavby" xr:uid="{00000000-0004-0000-02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BN146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98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128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ht="25.35" customHeight="1">
      <c r="B8" s="26"/>
      <c r="C8" s="29"/>
      <c r="D8" s="33" t="s">
        <v>129</v>
      </c>
      <c r="E8" s="29"/>
      <c r="F8" s="282" t="s">
        <v>928</v>
      </c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9"/>
      <c r="R8" s="27"/>
    </row>
    <row r="9" spans="1:66" s="1" customFormat="1" ht="32.85" customHeight="1">
      <c r="B9" s="38"/>
      <c r="C9" s="39"/>
      <c r="D9" s="32" t="s">
        <v>1088</v>
      </c>
      <c r="E9" s="39"/>
      <c r="F9" s="234" t="s">
        <v>1089</v>
      </c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39"/>
      <c r="R9" s="40"/>
    </row>
    <row r="10" spans="1:66" s="1" customFormat="1" ht="14.45" customHeight="1">
      <c r="B10" s="38"/>
      <c r="C10" s="39"/>
      <c r="D10" s="33" t="s">
        <v>21</v>
      </c>
      <c r="E10" s="39"/>
      <c r="F10" s="31" t="s">
        <v>5</v>
      </c>
      <c r="G10" s="39"/>
      <c r="H10" s="39"/>
      <c r="I10" s="39"/>
      <c r="J10" s="39"/>
      <c r="K10" s="39"/>
      <c r="L10" s="39"/>
      <c r="M10" s="33" t="s">
        <v>22</v>
      </c>
      <c r="N10" s="39"/>
      <c r="O10" s="31" t="s">
        <v>5</v>
      </c>
      <c r="P10" s="39"/>
      <c r="Q10" s="39"/>
      <c r="R10" s="40"/>
    </row>
    <row r="11" spans="1:66" s="1" customFormat="1" ht="14.45" customHeight="1">
      <c r="B11" s="38"/>
      <c r="C11" s="39"/>
      <c r="D11" s="33" t="s">
        <v>23</v>
      </c>
      <c r="E11" s="39"/>
      <c r="F11" s="31" t="s">
        <v>37</v>
      </c>
      <c r="G11" s="39"/>
      <c r="H11" s="39"/>
      <c r="I11" s="39"/>
      <c r="J11" s="39"/>
      <c r="K11" s="39"/>
      <c r="L11" s="39"/>
      <c r="M11" s="33" t="s">
        <v>25</v>
      </c>
      <c r="N11" s="39"/>
      <c r="O11" s="285" t="str">
        <f>'Rekapitulace stavby'!AN8</f>
        <v>24. 8. 2017</v>
      </c>
      <c r="P11" s="286"/>
      <c r="Q11" s="39"/>
      <c r="R11" s="40"/>
    </row>
    <row r="12" spans="1:66" s="1" customFormat="1" ht="10.9" customHeight="1"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40"/>
    </row>
    <row r="13" spans="1:66" s="1" customFormat="1" ht="14.45" customHeight="1">
      <c r="B13" s="38"/>
      <c r="C13" s="39"/>
      <c r="D13" s="33" t="s">
        <v>27</v>
      </c>
      <c r="E13" s="39"/>
      <c r="F13" s="39"/>
      <c r="G13" s="39"/>
      <c r="H13" s="39"/>
      <c r="I13" s="39"/>
      <c r="J13" s="39"/>
      <c r="K13" s="39"/>
      <c r="L13" s="39"/>
      <c r="M13" s="33" t="s">
        <v>28</v>
      </c>
      <c r="N13" s="39"/>
      <c r="O13" s="227" t="str">
        <f>IF('Rekapitulace stavby'!AN10="","",'Rekapitulace stavby'!AN10)</f>
        <v/>
      </c>
      <c r="P13" s="227"/>
      <c r="Q13" s="39"/>
      <c r="R13" s="40"/>
    </row>
    <row r="14" spans="1:66" s="1" customFormat="1" ht="18" customHeight="1">
      <c r="B14" s="38"/>
      <c r="C14" s="39"/>
      <c r="D14" s="39"/>
      <c r="E14" s="31" t="str">
        <f>IF('Rekapitulace stavby'!E11="","",'Rekapitulace stavby'!E11)</f>
        <v>Elektrárny Opatovice, a.s.</v>
      </c>
      <c r="F14" s="39"/>
      <c r="G14" s="39"/>
      <c r="H14" s="39"/>
      <c r="I14" s="39"/>
      <c r="J14" s="39"/>
      <c r="K14" s="39"/>
      <c r="L14" s="39"/>
      <c r="M14" s="33" t="s">
        <v>30</v>
      </c>
      <c r="N14" s="39"/>
      <c r="O14" s="227" t="str">
        <f>IF('Rekapitulace stavby'!AN11="","",'Rekapitulace stavby'!AN11)</f>
        <v/>
      </c>
      <c r="P14" s="227"/>
      <c r="Q14" s="39"/>
      <c r="R14" s="40"/>
    </row>
    <row r="15" spans="1:66" s="1" customFormat="1" ht="6.95" customHeight="1"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40"/>
    </row>
    <row r="16" spans="1:66" s="1" customFormat="1" ht="14.45" customHeight="1">
      <c r="B16" s="38"/>
      <c r="C16" s="39"/>
      <c r="D16" s="33" t="s">
        <v>31</v>
      </c>
      <c r="E16" s="39"/>
      <c r="F16" s="39"/>
      <c r="G16" s="39"/>
      <c r="H16" s="39"/>
      <c r="I16" s="39"/>
      <c r="J16" s="39"/>
      <c r="K16" s="39"/>
      <c r="L16" s="39"/>
      <c r="M16" s="33" t="s">
        <v>28</v>
      </c>
      <c r="N16" s="39"/>
      <c r="O16" s="287" t="str">
        <f>IF('Rekapitulace stavby'!AN13="","",'Rekapitulace stavby'!AN13)</f>
        <v>Vyplň údaj</v>
      </c>
      <c r="P16" s="227"/>
      <c r="Q16" s="39"/>
      <c r="R16" s="40"/>
    </row>
    <row r="17" spans="2:18" s="1" customFormat="1" ht="18" customHeight="1">
      <c r="B17" s="38"/>
      <c r="C17" s="39"/>
      <c r="D17" s="39"/>
      <c r="E17" s="287" t="str">
        <f>IF('Rekapitulace stavby'!E14="","",'Rekapitulace stavby'!E14)</f>
        <v>Vyplň údaj</v>
      </c>
      <c r="F17" s="288"/>
      <c r="G17" s="288"/>
      <c r="H17" s="288"/>
      <c r="I17" s="288"/>
      <c r="J17" s="288"/>
      <c r="K17" s="288"/>
      <c r="L17" s="288"/>
      <c r="M17" s="33" t="s">
        <v>30</v>
      </c>
      <c r="N17" s="39"/>
      <c r="O17" s="287" t="str">
        <f>IF('Rekapitulace stavby'!AN14="","",'Rekapitulace stavby'!AN14)</f>
        <v>Vyplň údaj</v>
      </c>
      <c r="P17" s="227"/>
      <c r="Q17" s="39"/>
      <c r="R17" s="40"/>
    </row>
    <row r="18" spans="2:18" s="1" customFormat="1" ht="6.95" customHeight="1"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40"/>
    </row>
    <row r="19" spans="2:18" s="1" customFormat="1" ht="14.45" customHeight="1">
      <c r="B19" s="38"/>
      <c r="C19" s="39"/>
      <c r="D19" s="33" t="s">
        <v>33</v>
      </c>
      <c r="E19" s="39"/>
      <c r="F19" s="39"/>
      <c r="G19" s="39"/>
      <c r="H19" s="39"/>
      <c r="I19" s="39"/>
      <c r="J19" s="39"/>
      <c r="K19" s="39"/>
      <c r="L19" s="39"/>
      <c r="M19" s="33" t="s">
        <v>28</v>
      </c>
      <c r="N19" s="39"/>
      <c r="O19" s="227" t="str">
        <f>IF('Rekapitulace stavby'!AN16="","",'Rekapitulace stavby'!AN16)</f>
        <v/>
      </c>
      <c r="P19" s="227"/>
      <c r="Q19" s="39"/>
      <c r="R19" s="40"/>
    </row>
    <row r="20" spans="2:18" s="1" customFormat="1" ht="18" customHeight="1">
      <c r="B20" s="38"/>
      <c r="C20" s="39"/>
      <c r="D20" s="39"/>
      <c r="E20" s="31" t="str">
        <f>IF('Rekapitulace stavby'!E17="","",'Rekapitulace stavby'!E17)</f>
        <v>EVČ s.r.o.</v>
      </c>
      <c r="F20" s="39"/>
      <c r="G20" s="39"/>
      <c r="H20" s="39"/>
      <c r="I20" s="39"/>
      <c r="J20" s="39"/>
      <c r="K20" s="39"/>
      <c r="L20" s="39"/>
      <c r="M20" s="33" t="s">
        <v>30</v>
      </c>
      <c r="N20" s="39"/>
      <c r="O20" s="227" t="str">
        <f>IF('Rekapitulace stavby'!AN17="","",'Rekapitulace stavby'!AN17)</f>
        <v/>
      </c>
      <c r="P20" s="227"/>
      <c r="Q20" s="39"/>
      <c r="R20" s="40"/>
    </row>
    <row r="21" spans="2:18" s="1" customFormat="1" ht="6.95" customHeight="1"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40"/>
    </row>
    <row r="22" spans="2:18" s="1" customFormat="1" ht="14.45" customHeight="1">
      <c r="B22" s="38"/>
      <c r="C22" s="39"/>
      <c r="D22" s="33" t="s">
        <v>36</v>
      </c>
      <c r="E22" s="39"/>
      <c r="F22" s="39"/>
      <c r="G22" s="39"/>
      <c r="H22" s="39"/>
      <c r="I22" s="39"/>
      <c r="J22" s="39"/>
      <c r="K22" s="39"/>
      <c r="L22" s="39"/>
      <c r="M22" s="33" t="s">
        <v>28</v>
      </c>
      <c r="N22" s="39"/>
      <c r="O22" s="227" t="str">
        <f>IF('Rekapitulace stavby'!AN19="","",'Rekapitulace stavby'!AN19)</f>
        <v/>
      </c>
      <c r="P22" s="227"/>
      <c r="Q22" s="39"/>
      <c r="R22" s="40"/>
    </row>
    <row r="23" spans="2:18" s="1" customFormat="1" ht="18" customHeight="1">
      <c r="B23" s="38"/>
      <c r="C23" s="39"/>
      <c r="D23" s="39"/>
      <c r="E23" s="31" t="str">
        <f>IF('Rekapitulace stavby'!E20="","",'Rekapitulace stavby'!E20)</f>
        <v xml:space="preserve"> </v>
      </c>
      <c r="F23" s="39"/>
      <c r="G23" s="39"/>
      <c r="H23" s="39"/>
      <c r="I23" s="39"/>
      <c r="J23" s="39"/>
      <c r="K23" s="39"/>
      <c r="L23" s="39"/>
      <c r="M23" s="33" t="s">
        <v>30</v>
      </c>
      <c r="N23" s="39"/>
      <c r="O23" s="227" t="str">
        <f>IF('Rekapitulace stavby'!AN20="","",'Rekapitulace stavby'!AN20)</f>
        <v/>
      </c>
      <c r="P23" s="227"/>
      <c r="Q23" s="39"/>
      <c r="R23" s="40"/>
    </row>
    <row r="24" spans="2:18" s="1" customFormat="1" ht="6.95" customHeight="1"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4.45" customHeight="1">
      <c r="B25" s="38"/>
      <c r="C25" s="39"/>
      <c r="D25" s="33" t="s">
        <v>38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40"/>
    </row>
    <row r="26" spans="2:18" s="1" customFormat="1" ht="16.5" customHeight="1">
      <c r="B26" s="38"/>
      <c r="C26" s="39"/>
      <c r="D26" s="39"/>
      <c r="E26" s="215" t="s">
        <v>5</v>
      </c>
      <c r="F26" s="215"/>
      <c r="G26" s="215"/>
      <c r="H26" s="215"/>
      <c r="I26" s="215"/>
      <c r="J26" s="215"/>
      <c r="K26" s="215"/>
      <c r="L26" s="215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40"/>
    </row>
    <row r="28" spans="2:18" s="1" customFormat="1" ht="6.95" customHeight="1">
      <c r="B28" s="38"/>
      <c r="C28" s="39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39"/>
      <c r="R28" s="40"/>
    </row>
    <row r="29" spans="2:18" s="1" customFormat="1" ht="14.45" customHeight="1">
      <c r="B29" s="38"/>
      <c r="C29" s="39"/>
      <c r="D29" s="125" t="s">
        <v>131</v>
      </c>
      <c r="E29" s="39"/>
      <c r="F29" s="39"/>
      <c r="G29" s="39"/>
      <c r="H29" s="39"/>
      <c r="I29" s="39"/>
      <c r="J29" s="39"/>
      <c r="K29" s="39"/>
      <c r="L29" s="39"/>
      <c r="M29" s="216">
        <f>N90</f>
        <v>0</v>
      </c>
      <c r="N29" s="216"/>
      <c r="O29" s="216"/>
      <c r="P29" s="216"/>
      <c r="Q29" s="39"/>
      <c r="R29" s="40"/>
    </row>
    <row r="30" spans="2:18" s="1" customFormat="1" ht="14.45" customHeight="1">
      <c r="B30" s="38"/>
      <c r="C30" s="39"/>
      <c r="D30" s="37" t="s">
        <v>115</v>
      </c>
      <c r="E30" s="39"/>
      <c r="F30" s="39"/>
      <c r="G30" s="39"/>
      <c r="H30" s="39"/>
      <c r="I30" s="39"/>
      <c r="J30" s="39"/>
      <c r="K30" s="39"/>
      <c r="L30" s="39"/>
      <c r="M30" s="216">
        <f>N98</f>
        <v>0</v>
      </c>
      <c r="N30" s="216"/>
      <c r="O30" s="216"/>
      <c r="P30" s="216"/>
      <c r="Q30" s="39"/>
      <c r="R30" s="40"/>
    </row>
    <row r="31" spans="2:18" s="1" customFormat="1" ht="6.95" customHeight="1"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40"/>
    </row>
    <row r="32" spans="2:18" s="1" customFormat="1" ht="25.35" customHeight="1">
      <c r="B32" s="38"/>
      <c r="C32" s="39"/>
      <c r="D32" s="126" t="s">
        <v>41</v>
      </c>
      <c r="E32" s="39"/>
      <c r="F32" s="39"/>
      <c r="G32" s="39"/>
      <c r="H32" s="39"/>
      <c r="I32" s="39"/>
      <c r="J32" s="39"/>
      <c r="K32" s="39"/>
      <c r="L32" s="39"/>
      <c r="M32" s="290">
        <f>ROUND(M29+M30,0)</f>
        <v>0</v>
      </c>
      <c r="N32" s="284"/>
      <c r="O32" s="284"/>
      <c r="P32" s="284"/>
      <c r="Q32" s="39"/>
      <c r="R32" s="40"/>
    </row>
    <row r="33" spans="2:18" s="1" customFormat="1" ht="6.95" customHeight="1">
      <c r="B33" s="38"/>
      <c r="C33" s="39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39"/>
      <c r="R33" s="40"/>
    </row>
    <row r="34" spans="2:18" s="1" customFormat="1" ht="14.45" customHeight="1">
      <c r="B34" s="38"/>
      <c r="C34" s="39"/>
      <c r="D34" s="45" t="s">
        <v>42</v>
      </c>
      <c r="E34" s="45" t="s">
        <v>43</v>
      </c>
      <c r="F34" s="46">
        <v>0.2</v>
      </c>
      <c r="G34" s="127" t="s">
        <v>44</v>
      </c>
      <c r="H34" s="291">
        <f>ROUND((((SUM(BE98:BE105)+SUM(BE125:BE139))+SUM(BE141:BE145))),0)</f>
        <v>0</v>
      </c>
      <c r="I34" s="284"/>
      <c r="J34" s="284"/>
      <c r="K34" s="39"/>
      <c r="L34" s="39"/>
      <c r="M34" s="291">
        <f>ROUND(((ROUND((SUM(BE98:BE105)+SUM(BE125:BE139)), 0)*F34)+SUM(BE141:BE145)*F34),0)</f>
        <v>0</v>
      </c>
      <c r="N34" s="284"/>
      <c r="O34" s="284"/>
      <c r="P34" s="284"/>
      <c r="Q34" s="39"/>
      <c r="R34" s="40"/>
    </row>
    <row r="35" spans="2:18" s="1" customFormat="1" ht="14.45" customHeight="1">
      <c r="B35" s="38"/>
      <c r="C35" s="39"/>
      <c r="D35" s="39"/>
      <c r="E35" s="45" t="s">
        <v>45</v>
      </c>
      <c r="F35" s="46">
        <v>0.14000000000000001</v>
      </c>
      <c r="G35" s="127" t="s">
        <v>44</v>
      </c>
      <c r="H35" s="291">
        <f>ROUND((((SUM(BF98:BF105)+SUM(BF125:BF139))+SUM(BF141:BF145))),0)</f>
        <v>0</v>
      </c>
      <c r="I35" s="284"/>
      <c r="J35" s="284"/>
      <c r="K35" s="39"/>
      <c r="L35" s="39"/>
      <c r="M35" s="291">
        <f>ROUND(((ROUND((SUM(BF98:BF105)+SUM(BF125:BF139)), 0)*F35)+SUM(BF141:BF145)*F35),0)</f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46</v>
      </c>
      <c r="F36" s="46">
        <v>0.2</v>
      </c>
      <c r="G36" s="127" t="s">
        <v>44</v>
      </c>
      <c r="H36" s="291">
        <f>ROUND((((SUM(BG98:BG105)+SUM(BG125:BG139))+SUM(BG141:BG145))),0)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47</v>
      </c>
      <c r="F37" s="46">
        <v>0.14000000000000001</v>
      </c>
      <c r="G37" s="127" t="s">
        <v>44</v>
      </c>
      <c r="H37" s="291">
        <f>ROUND((((SUM(BH98:BH105)+SUM(BH125:BH139))+SUM(BH141:BH145))),0)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14.45" hidden="1" customHeight="1">
      <c r="B38" s="38"/>
      <c r="C38" s="39"/>
      <c r="D38" s="39"/>
      <c r="E38" s="45" t="s">
        <v>48</v>
      </c>
      <c r="F38" s="46">
        <v>0</v>
      </c>
      <c r="G38" s="127" t="s">
        <v>44</v>
      </c>
      <c r="H38" s="291">
        <f>ROUND((((SUM(BI98:BI105)+SUM(BI125:BI139))+SUM(BI141:BI145))),0)</f>
        <v>0</v>
      </c>
      <c r="I38" s="284"/>
      <c r="J38" s="284"/>
      <c r="K38" s="39"/>
      <c r="L38" s="39"/>
      <c r="M38" s="291">
        <v>0</v>
      </c>
      <c r="N38" s="284"/>
      <c r="O38" s="284"/>
      <c r="P38" s="284"/>
      <c r="Q38" s="39"/>
      <c r="R38" s="40"/>
    </row>
    <row r="39" spans="2:18" s="1" customFormat="1" ht="6.95" customHeight="1">
      <c r="B39" s="38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40"/>
    </row>
    <row r="40" spans="2:18" s="1" customFormat="1" ht="25.35" customHeight="1">
      <c r="B40" s="38"/>
      <c r="C40" s="123"/>
      <c r="D40" s="128" t="s">
        <v>49</v>
      </c>
      <c r="E40" s="78"/>
      <c r="F40" s="78"/>
      <c r="G40" s="129" t="s">
        <v>50</v>
      </c>
      <c r="H40" s="130" t="s">
        <v>51</v>
      </c>
      <c r="I40" s="78"/>
      <c r="J40" s="78"/>
      <c r="K40" s="78"/>
      <c r="L40" s="292">
        <f>SUM(M32:M38)</f>
        <v>0</v>
      </c>
      <c r="M40" s="292"/>
      <c r="N40" s="292"/>
      <c r="O40" s="292"/>
      <c r="P40" s="293"/>
      <c r="Q40" s="123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s="1" customFormat="1" ht="14.45" customHeight="1"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40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128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ht="30" customHeight="1">
      <c r="B80" s="26"/>
      <c r="C80" s="33" t="s">
        <v>129</v>
      </c>
      <c r="D80" s="29"/>
      <c r="E80" s="29"/>
      <c r="F80" s="282" t="s">
        <v>928</v>
      </c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9"/>
      <c r="R80" s="27"/>
    </row>
    <row r="81" spans="2:47" s="1" customFormat="1" ht="36.950000000000003" customHeight="1">
      <c r="B81" s="38"/>
      <c r="C81" s="72" t="s">
        <v>1088</v>
      </c>
      <c r="D81" s="39"/>
      <c r="E81" s="39"/>
      <c r="F81" s="239" t="str">
        <f>F9</f>
        <v>MaR - Alarm systém - I. ETAPA</v>
      </c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39"/>
      <c r="R81" s="40"/>
    </row>
    <row r="82" spans="2:47" s="1" customFormat="1" ht="6.95" customHeight="1"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40"/>
    </row>
    <row r="83" spans="2:47" s="1" customFormat="1" ht="18" customHeight="1">
      <c r="B83" s="38"/>
      <c r="C83" s="33" t="s">
        <v>23</v>
      </c>
      <c r="D83" s="39"/>
      <c r="E83" s="39"/>
      <c r="F83" s="31" t="str">
        <f>F11</f>
        <v xml:space="preserve"> </v>
      </c>
      <c r="G83" s="39"/>
      <c r="H83" s="39"/>
      <c r="I83" s="39"/>
      <c r="J83" s="39"/>
      <c r="K83" s="33" t="s">
        <v>25</v>
      </c>
      <c r="L83" s="39"/>
      <c r="M83" s="286" t="str">
        <f>IF(O11="","",O11)</f>
        <v>24. 8. 2017</v>
      </c>
      <c r="N83" s="286"/>
      <c r="O83" s="286"/>
      <c r="P83" s="286"/>
      <c r="Q83" s="39"/>
      <c r="R83" s="40"/>
    </row>
    <row r="84" spans="2:47" s="1" customFormat="1" ht="6.95" customHeight="1"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40"/>
    </row>
    <row r="85" spans="2:47" s="1" customFormat="1">
      <c r="B85" s="38"/>
      <c r="C85" s="33" t="s">
        <v>27</v>
      </c>
      <c r="D85" s="39"/>
      <c r="E85" s="39"/>
      <c r="F85" s="31" t="str">
        <f>E14</f>
        <v>Elektrárny Opatovice, a.s.</v>
      </c>
      <c r="G85" s="39"/>
      <c r="H85" s="39"/>
      <c r="I85" s="39"/>
      <c r="J85" s="39"/>
      <c r="K85" s="33" t="s">
        <v>33</v>
      </c>
      <c r="L85" s="39"/>
      <c r="M85" s="227" t="str">
        <f>E20</f>
        <v>EVČ s.r.o.</v>
      </c>
      <c r="N85" s="227"/>
      <c r="O85" s="227"/>
      <c r="P85" s="227"/>
      <c r="Q85" s="227"/>
      <c r="R85" s="40"/>
    </row>
    <row r="86" spans="2:47" s="1" customFormat="1" ht="14.45" customHeight="1">
      <c r="B86" s="38"/>
      <c r="C86" s="33" t="s">
        <v>31</v>
      </c>
      <c r="D86" s="39"/>
      <c r="E86" s="39"/>
      <c r="F86" s="31" t="str">
        <f>IF(E17="","",E17)</f>
        <v>Vyplň údaj</v>
      </c>
      <c r="G86" s="39"/>
      <c r="H86" s="39"/>
      <c r="I86" s="39"/>
      <c r="J86" s="39"/>
      <c r="K86" s="33" t="s">
        <v>36</v>
      </c>
      <c r="L86" s="39"/>
      <c r="M86" s="227" t="str">
        <f>E23</f>
        <v xml:space="preserve"> </v>
      </c>
      <c r="N86" s="227"/>
      <c r="O86" s="227"/>
      <c r="P86" s="227"/>
      <c r="Q86" s="227"/>
      <c r="R86" s="40"/>
    </row>
    <row r="87" spans="2:47" s="1" customFormat="1" ht="10.35" customHeight="1"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40"/>
    </row>
    <row r="88" spans="2:47" s="1" customFormat="1" ht="29.25" customHeight="1">
      <c r="B88" s="38"/>
      <c r="C88" s="294" t="s">
        <v>133</v>
      </c>
      <c r="D88" s="295"/>
      <c r="E88" s="295"/>
      <c r="F88" s="295"/>
      <c r="G88" s="295"/>
      <c r="H88" s="123"/>
      <c r="I88" s="123"/>
      <c r="J88" s="123"/>
      <c r="K88" s="123"/>
      <c r="L88" s="123"/>
      <c r="M88" s="123"/>
      <c r="N88" s="294" t="s">
        <v>134</v>
      </c>
      <c r="O88" s="295"/>
      <c r="P88" s="295"/>
      <c r="Q88" s="295"/>
      <c r="R88" s="40"/>
    </row>
    <row r="89" spans="2:47" s="1" customFormat="1" ht="10.35" customHeight="1"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40"/>
    </row>
    <row r="90" spans="2:47" s="1" customFormat="1" ht="29.25" customHeight="1">
      <c r="B90" s="38"/>
      <c r="C90" s="131" t="s">
        <v>135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232">
        <f>N125</f>
        <v>0</v>
      </c>
      <c r="O90" s="296"/>
      <c r="P90" s="296"/>
      <c r="Q90" s="296"/>
      <c r="R90" s="40"/>
      <c r="AU90" s="22" t="s">
        <v>136</v>
      </c>
    </row>
    <row r="91" spans="2:47" s="7" customFormat="1" ht="24.95" customHeight="1">
      <c r="B91" s="132"/>
      <c r="C91" s="133"/>
      <c r="D91" s="134" t="s">
        <v>1090</v>
      </c>
      <c r="E91" s="133"/>
      <c r="F91" s="133"/>
      <c r="G91" s="133"/>
      <c r="H91" s="133"/>
      <c r="I91" s="133"/>
      <c r="J91" s="133"/>
      <c r="K91" s="133"/>
      <c r="L91" s="133"/>
      <c r="M91" s="133"/>
      <c r="N91" s="274">
        <f>N126</f>
        <v>0</v>
      </c>
      <c r="O91" s="297"/>
      <c r="P91" s="297"/>
      <c r="Q91" s="297"/>
      <c r="R91" s="135"/>
    </row>
    <row r="92" spans="2:47" s="8" customFormat="1" ht="19.899999999999999" customHeight="1">
      <c r="B92" s="136"/>
      <c r="C92" s="102"/>
      <c r="D92" s="113" t="s">
        <v>1091</v>
      </c>
      <c r="E92" s="102"/>
      <c r="F92" s="102"/>
      <c r="G92" s="102"/>
      <c r="H92" s="102"/>
      <c r="I92" s="102"/>
      <c r="J92" s="102"/>
      <c r="K92" s="102"/>
      <c r="L92" s="102"/>
      <c r="M92" s="102"/>
      <c r="N92" s="228">
        <f>N127</f>
        <v>0</v>
      </c>
      <c r="O92" s="229"/>
      <c r="P92" s="229"/>
      <c r="Q92" s="229"/>
      <c r="R92" s="137"/>
    </row>
    <row r="93" spans="2:47" s="8" customFormat="1" ht="19.899999999999999" customHeight="1">
      <c r="B93" s="136"/>
      <c r="C93" s="102"/>
      <c r="D93" s="113" t="s">
        <v>1092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N130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1093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N135</f>
        <v>0</v>
      </c>
      <c r="O94" s="229"/>
      <c r="P94" s="229"/>
      <c r="Q94" s="229"/>
      <c r="R94" s="137"/>
    </row>
    <row r="95" spans="2:47" s="8" customFormat="1" ht="19.899999999999999" customHeight="1">
      <c r="B95" s="136"/>
      <c r="C95" s="102"/>
      <c r="D95" s="113" t="s">
        <v>1094</v>
      </c>
      <c r="E95" s="102"/>
      <c r="F95" s="102"/>
      <c r="G95" s="102"/>
      <c r="H95" s="102"/>
      <c r="I95" s="102"/>
      <c r="J95" s="102"/>
      <c r="K95" s="102"/>
      <c r="L95" s="102"/>
      <c r="M95" s="102"/>
      <c r="N95" s="228">
        <f>N138</f>
        <v>0</v>
      </c>
      <c r="O95" s="229"/>
      <c r="P95" s="229"/>
      <c r="Q95" s="229"/>
      <c r="R95" s="137"/>
    </row>
    <row r="96" spans="2:47" s="7" customFormat="1" ht="21.75" customHeight="1">
      <c r="B96" s="132"/>
      <c r="C96" s="133"/>
      <c r="D96" s="134" t="s">
        <v>155</v>
      </c>
      <c r="E96" s="133"/>
      <c r="F96" s="133"/>
      <c r="G96" s="133"/>
      <c r="H96" s="133"/>
      <c r="I96" s="133"/>
      <c r="J96" s="133"/>
      <c r="K96" s="133"/>
      <c r="L96" s="133"/>
      <c r="M96" s="133"/>
      <c r="N96" s="273">
        <f>N140</f>
        <v>0</v>
      </c>
      <c r="O96" s="297"/>
      <c r="P96" s="297"/>
      <c r="Q96" s="297"/>
      <c r="R96" s="135"/>
    </row>
    <row r="97" spans="2:65" s="1" customFormat="1" ht="21.75" customHeight="1"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40"/>
    </row>
    <row r="98" spans="2:65" s="1" customFormat="1" ht="29.25" customHeight="1">
      <c r="B98" s="38"/>
      <c r="C98" s="131" t="s">
        <v>156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296">
        <f>ROUND(N99+N100+N101+N102+N103+N104,0)</f>
        <v>0</v>
      </c>
      <c r="O98" s="298"/>
      <c r="P98" s="298"/>
      <c r="Q98" s="298"/>
      <c r="R98" s="40"/>
      <c r="T98" s="138"/>
      <c r="U98" s="139" t="s">
        <v>42</v>
      </c>
    </row>
    <row r="99" spans="2:65" s="1" customFormat="1" ht="18" customHeight="1">
      <c r="B99" s="140"/>
      <c r="C99" s="141"/>
      <c r="D99" s="251" t="s">
        <v>157</v>
      </c>
      <c r="E99" s="299"/>
      <c r="F99" s="299"/>
      <c r="G99" s="299"/>
      <c r="H99" s="299"/>
      <c r="I99" s="141"/>
      <c r="J99" s="141"/>
      <c r="K99" s="141"/>
      <c r="L99" s="141"/>
      <c r="M99" s="141"/>
      <c r="N99" s="252">
        <f>ROUND(N90*T99,0)</f>
        <v>0</v>
      </c>
      <c r="O99" s="300"/>
      <c r="P99" s="300"/>
      <c r="Q99" s="300"/>
      <c r="R99" s="143"/>
      <c r="S99" s="144"/>
      <c r="T99" s="145"/>
      <c r="U99" s="146" t="s">
        <v>43</v>
      </c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7" t="s">
        <v>158</v>
      </c>
      <c r="AZ99" s="144"/>
      <c r="BA99" s="144"/>
      <c r="BB99" s="144"/>
      <c r="BC99" s="144"/>
      <c r="BD99" s="144"/>
      <c r="BE99" s="148">
        <f t="shared" ref="BE99:BE104" si="0">IF(U99="základní",N99,0)</f>
        <v>0</v>
      </c>
      <c r="BF99" s="148">
        <f t="shared" ref="BF99:BF104" si="1">IF(U99="snížená",N99,0)</f>
        <v>0</v>
      </c>
      <c r="BG99" s="148">
        <f t="shared" ref="BG99:BG104" si="2">IF(U99="zákl. přenesená",N99,0)</f>
        <v>0</v>
      </c>
      <c r="BH99" s="148">
        <f t="shared" ref="BH99:BH104" si="3">IF(U99="sníž. přenesená",N99,0)</f>
        <v>0</v>
      </c>
      <c r="BI99" s="148">
        <f t="shared" ref="BI99:BI104" si="4">IF(U99="nulová",N99,0)</f>
        <v>0</v>
      </c>
      <c r="BJ99" s="147" t="s">
        <v>35</v>
      </c>
      <c r="BK99" s="144"/>
      <c r="BL99" s="144"/>
      <c r="BM99" s="144"/>
    </row>
    <row r="100" spans="2:65" s="1" customFormat="1" ht="18" customHeight="1">
      <c r="B100" s="140"/>
      <c r="C100" s="141"/>
      <c r="D100" s="251" t="s">
        <v>159</v>
      </c>
      <c r="E100" s="299"/>
      <c r="F100" s="299"/>
      <c r="G100" s="299"/>
      <c r="H100" s="299"/>
      <c r="I100" s="141"/>
      <c r="J100" s="141"/>
      <c r="K100" s="141"/>
      <c r="L100" s="141"/>
      <c r="M100" s="141"/>
      <c r="N100" s="252">
        <f>ROUND(N90*T100,0)</f>
        <v>0</v>
      </c>
      <c r="O100" s="300"/>
      <c r="P100" s="300"/>
      <c r="Q100" s="300"/>
      <c r="R100" s="143"/>
      <c r="S100" s="144"/>
      <c r="T100" s="145"/>
      <c r="U100" s="146" t="s">
        <v>43</v>
      </c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7" t="s">
        <v>158</v>
      </c>
      <c r="AZ100" s="144"/>
      <c r="BA100" s="144"/>
      <c r="BB100" s="144"/>
      <c r="BC100" s="144"/>
      <c r="BD100" s="144"/>
      <c r="BE100" s="148">
        <f t="shared" si="0"/>
        <v>0</v>
      </c>
      <c r="BF100" s="148">
        <f t="shared" si="1"/>
        <v>0</v>
      </c>
      <c r="BG100" s="148">
        <f t="shared" si="2"/>
        <v>0</v>
      </c>
      <c r="BH100" s="148">
        <f t="shared" si="3"/>
        <v>0</v>
      </c>
      <c r="BI100" s="148">
        <f t="shared" si="4"/>
        <v>0</v>
      </c>
      <c r="BJ100" s="147" t="s">
        <v>35</v>
      </c>
      <c r="BK100" s="144"/>
      <c r="BL100" s="144"/>
      <c r="BM100" s="144"/>
    </row>
    <row r="101" spans="2:65" s="1" customFormat="1" ht="18" customHeight="1">
      <c r="B101" s="140"/>
      <c r="C101" s="141"/>
      <c r="D101" s="251" t="s">
        <v>160</v>
      </c>
      <c r="E101" s="299"/>
      <c r="F101" s="299"/>
      <c r="G101" s="299"/>
      <c r="H101" s="299"/>
      <c r="I101" s="141"/>
      <c r="J101" s="141"/>
      <c r="K101" s="141"/>
      <c r="L101" s="141"/>
      <c r="M101" s="141"/>
      <c r="N101" s="252">
        <f>ROUND(N90*T101,0)</f>
        <v>0</v>
      </c>
      <c r="O101" s="300"/>
      <c r="P101" s="300"/>
      <c r="Q101" s="300"/>
      <c r="R101" s="143"/>
      <c r="S101" s="144"/>
      <c r="T101" s="145"/>
      <c r="U101" s="146" t="s">
        <v>43</v>
      </c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7" t="s">
        <v>158</v>
      </c>
      <c r="AZ101" s="144"/>
      <c r="BA101" s="144"/>
      <c r="BB101" s="144"/>
      <c r="BC101" s="144"/>
      <c r="BD101" s="144"/>
      <c r="BE101" s="148">
        <f t="shared" si="0"/>
        <v>0</v>
      </c>
      <c r="BF101" s="148">
        <f t="shared" si="1"/>
        <v>0</v>
      </c>
      <c r="BG101" s="148">
        <f t="shared" si="2"/>
        <v>0</v>
      </c>
      <c r="BH101" s="148">
        <f t="shared" si="3"/>
        <v>0</v>
      </c>
      <c r="BI101" s="148">
        <f t="shared" si="4"/>
        <v>0</v>
      </c>
      <c r="BJ101" s="147" t="s">
        <v>35</v>
      </c>
      <c r="BK101" s="144"/>
      <c r="BL101" s="144"/>
      <c r="BM101" s="144"/>
    </row>
    <row r="102" spans="2:65" s="1" customFormat="1" ht="18" customHeight="1">
      <c r="B102" s="140"/>
      <c r="C102" s="141"/>
      <c r="D102" s="251" t="s">
        <v>161</v>
      </c>
      <c r="E102" s="299"/>
      <c r="F102" s="299"/>
      <c r="G102" s="299"/>
      <c r="H102" s="299"/>
      <c r="I102" s="141"/>
      <c r="J102" s="141"/>
      <c r="K102" s="141"/>
      <c r="L102" s="141"/>
      <c r="M102" s="141"/>
      <c r="N102" s="252">
        <f>ROUND(N90*T102,0)</f>
        <v>0</v>
      </c>
      <c r="O102" s="300"/>
      <c r="P102" s="300"/>
      <c r="Q102" s="300"/>
      <c r="R102" s="143"/>
      <c r="S102" s="144"/>
      <c r="T102" s="145"/>
      <c r="U102" s="146" t="s">
        <v>43</v>
      </c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7" t="s">
        <v>158</v>
      </c>
      <c r="AZ102" s="144"/>
      <c r="BA102" s="144"/>
      <c r="BB102" s="144"/>
      <c r="BC102" s="144"/>
      <c r="BD102" s="144"/>
      <c r="BE102" s="148">
        <f t="shared" si="0"/>
        <v>0</v>
      </c>
      <c r="BF102" s="148">
        <f t="shared" si="1"/>
        <v>0</v>
      </c>
      <c r="BG102" s="148">
        <f t="shared" si="2"/>
        <v>0</v>
      </c>
      <c r="BH102" s="148">
        <f t="shared" si="3"/>
        <v>0</v>
      </c>
      <c r="BI102" s="148">
        <f t="shared" si="4"/>
        <v>0</v>
      </c>
      <c r="BJ102" s="147" t="s">
        <v>35</v>
      </c>
      <c r="BK102" s="144"/>
      <c r="BL102" s="144"/>
      <c r="BM102" s="144"/>
    </row>
    <row r="103" spans="2:65" s="1" customFormat="1" ht="18" customHeight="1">
      <c r="B103" s="140"/>
      <c r="C103" s="141"/>
      <c r="D103" s="251" t="s">
        <v>162</v>
      </c>
      <c r="E103" s="299"/>
      <c r="F103" s="299"/>
      <c r="G103" s="299"/>
      <c r="H103" s="299"/>
      <c r="I103" s="141"/>
      <c r="J103" s="141"/>
      <c r="K103" s="141"/>
      <c r="L103" s="141"/>
      <c r="M103" s="141"/>
      <c r="N103" s="252">
        <f>ROUND(N90*T103,0)</f>
        <v>0</v>
      </c>
      <c r="O103" s="300"/>
      <c r="P103" s="300"/>
      <c r="Q103" s="300"/>
      <c r="R103" s="143"/>
      <c r="S103" s="144"/>
      <c r="T103" s="145"/>
      <c r="U103" s="146" t="s">
        <v>43</v>
      </c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7" t="s">
        <v>158</v>
      </c>
      <c r="AZ103" s="144"/>
      <c r="BA103" s="144"/>
      <c r="BB103" s="144"/>
      <c r="BC103" s="144"/>
      <c r="BD103" s="144"/>
      <c r="BE103" s="148">
        <f t="shared" si="0"/>
        <v>0</v>
      </c>
      <c r="BF103" s="148">
        <f t="shared" si="1"/>
        <v>0</v>
      </c>
      <c r="BG103" s="148">
        <f t="shared" si="2"/>
        <v>0</v>
      </c>
      <c r="BH103" s="148">
        <f t="shared" si="3"/>
        <v>0</v>
      </c>
      <c r="BI103" s="148">
        <f t="shared" si="4"/>
        <v>0</v>
      </c>
      <c r="BJ103" s="147" t="s">
        <v>35</v>
      </c>
      <c r="BK103" s="144"/>
      <c r="BL103" s="144"/>
      <c r="BM103" s="144"/>
    </row>
    <row r="104" spans="2:65" s="1" customFormat="1" ht="18" customHeight="1">
      <c r="B104" s="140"/>
      <c r="C104" s="141"/>
      <c r="D104" s="142" t="s">
        <v>163</v>
      </c>
      <c r="E104" s="141"/>
      <c r="F104" s="141"/>
      <c r="G104" s="141"/>
      <c r="H104" s="141"/>
      <c r="I104" s="141"/>
      <c r="J104" s="141"/>
      <c r="K104" s="141"/>
      <c r="L104" s="141"/>
      <c r="M104" s="141"/>
      <c r="N104" s="252">
        <f>ROUND(N90*T104,0)</f>
        <v>0</v>
      </c>
      <c r="O104" s="300"/>
      <c r="P104" s="300"/>
      <c r="Q104" s="300"/>
      <c r="R104" s="143"/>
      <c r="S104" s="144"/>
      <c r="T104" s="149"/>
      <c r="U104" s="150" t="s">
        <v>43</v>
      </c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7" t="s">
        <v>164</v>
      </c>
      <c r="AZ104" s="144"/>
      <c r="BA104" s="144"/>
      <c r="BB104" s="144"/>
      <c r="BC104" s="144"/>
      <c r="BD104" s="144"/>
      <c r="BE104" s="148">
        <f t="shared" si="0"/>
        <v>0</v>
      </c>
      <c r="BF104" s="148">
        <f t="shared" si="1"/>
        <v>0</v>
      </c>
      <c r="BG104" s="148">
        <f t="shared" si="2"/>
        <v>0</v>
      </c>
      <c r="BH104" s="148">
        <f t="shared" si="3"/>
        <v>0</v>
      </c>
      <c r="BI104" s="148">
        <f t="shared" si="4"/>
        <v>0</v>
      </c>
      <c r="BJ104" s="147" t="s">
        <v>35</v>
      </c>
      <c r="BK104" s="144"/>
      <c r="BL104" s="144"/>
      <c r="BM104" s="144"/>
    </row>
    <row r="105" spans="2:65" s="1" customFormat="1" ht="13.5">
      <c r="B105" s="38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40"/>
    </row>
    <row r="106" spans="2:65" s="1" customFormat="1" ht="29.25" customHeight="1">
      <c r="B106" s="38"/>
      <c r="C106" s="122" t="s">
        <v>120</v>
      </c>
      <c r="D106" s="123"/>
      <c r="E106" s="123"/>
      <c r="F106" s="123"/>
      <c r="G106" s="123"/>
      <c r="H106" s="123"/>
      <c r="I106" s="123"/>
      <c r="J106" s="123"/>
      <c r="K106" s="123"/>
      <c r="L106" s="233">
        <f>ROUND(SUM(N90+N98),0)</f>
        <v>0</v>
      </c>
      <c r="M106" s="233"/>
      <c r="N106" s="233"/>
      <c r="O106" s="233"/>
      <c r="P106" s="233"/>
      <c r="Q106" s="233"/>
      <c r="R106" s="40"/>
    </row>
    <row r="107" spans="2:65" s="1" customFormat="1" ht="6.95" customHeight="1">
      <c r="B107" s="62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4"/>
    </row>
    <row r="111" spans="2:65" s="1" customFormat="1" ht="6.95" customHeight="1">
      <c r="B111" s="65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7"/>
    </row>
    <row r="112" spans="2:65" s="1" customFormat="1" ht="36.950000000000003" customHeight="1">
      <c r="B112" s="38"/>
      <c r="C112" s="223" t="s">
        <v>165</v>
      </c>
      <c r="D112" s="284"/>
      <c r="E112" s="284"/>
      <c r="F112" s="284"/>
      <c r="G112" s="284"/>
      <c r="H112" s="284"/>
      <c r="I112" s="284"/>
      <c r="J112" s="284"/>
      <c r="K112" s="284"/>
      <c r="L112" s="284"/>
      <c r="M112" s="284"/>
      <c r="N112" s="284"/>
      <c r="O112" s="284"/>
      <c r="P112" s="284"/>
      <c r="Q112" s="284"/>
      <c r="R112" s="40"/>
    </row>
    <row r="113" spans="2:65" s="1" customFormat="1" ht="6.95" customHeight="1">
      <c r="B113" s="38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40"/>
    </row>
    <row r="114" spans="2:65" s="1" customFormat="1" ht="30" customHeight="1">
      <c r="B114" s="38"/>
      <c r="C114" s="33" t="s">
        <v>19</v>
      </c>
      <c r="D114" s="39"/>
      <c r="E114" s="39"/>
      <c r="F114" s="282" t="str">
        <f>F6</f>
        <v>Pce, A016 - Rekonstrukce sekundárních rozvodů</v>
      </c>
      <c r="G114" s="283"/>
      <c r="H114" s="283"/>
      <c r="I114" s="283"/>
      <c r="J114" s="283"/>
      <c r="K114" s="283"/>
      <c r="L114" s="283"/>
      <c r="M114" s="283"/>
      <c r="N114" s="283"/>
      <c r="O114" s="283"/>
      <c r="P114" s="283"/>
      <c r="Q114" s="39"/>
      <c r="R114" s="40"/>
    </row>
    <row r="115" spans="2:65" ht="30" customHeight="1">
      <c r="B115" s="26"/>
      <c r="C115" s="33" t="s">
        <v>127</v>
      </c>
      <c r="D115" s="29"/>
      <c r="E115" s="29"/>
      <c r="F115" s="282" t="s">
        <v>128</v>
      </c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9"/>
      <c r="R115" s="27"/>
    </row>
    <row r="116" spans="2:65" ht="30" customHeight="1">
      <c r="B116" s="26"/>
      <c r="C116" s="33" t="s">
        <v>129</v>
      </c>
      <c r="D116" s="29"/>
      <c r="E116" s="29"/>
      <c r="F116" s="282" t="s">
        <v>928</v>
      </c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9"/>
      <c r="R116" s="27"/>
    </row>
    <row r="117" spans="2:65" s="1" customFormat="1" ht="36.950000000000003" customHeight="1">
      <c r="B117" s="38"/>
      <c r="C117" s="72" t="s">
        <v>1088</v>
      </c>
      <c r="D117" s="39"/>
      <c r="E117" s="39"/>
      <c r="F117" s="239" t="str">
        <f>F9</f>
        <v>MaR - Alarm systém - I. ETAPA</v>
      </c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39"/>
      <c r="R117" s="40"/>
    </row>
    <row r="118" spans="2:65" s="1" customFormat="1" ht="6.95" customHeight="1">
      <c r="B118" s="38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40"/>
    </row>
    <row r="119" spans="2:65" s="1" customFormat="1" ht="18" customHeight="1">
      <c r="B119" s="38"/>
      <c r="C119" s="33" t="s">
        <v>23</v>
      </c>
      <c r="D119" s="39"/>
      <c r="E119" s="39"/>
      <c r="F119" s="31" t="str">
        <f>F11</f>
        <v xml:space="preserve"> </v>
      </c>
      <c r="G119" s="39"/>
      <c r="H119" s="39"/>
      <c r="I119" s="39"/>
      <c r="J119" s="39"/>
      <c r="K119" s="33" t="s">
        <v>25</v>
      </c>
      <c r="L119" s="39"/>
      <c r="M119" s="286" t="str">
        <f>IF(O11="","",O11)</f>
        <v>24. 8. 2017</v>
      </c>
      <c r="N119" s="286"/>
      <c r="O119" s="286"/>
      <c r="P119" s="286"/>
      <c r="Q119" s="39"/>
      <c r="R119" s="40"/>
    </row>
    <row r="120" spans="2:65" s="1" customFormat="1" ht="6.95" customHeight="1"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40"/>
    </row>
    <row r="121" spans="2:65" s="1" customFormat="1">
      <c r="B121" s="38"/>
      <c r="C121" s="33" t="s">
        <v>27</v>
      </c>
      <c r="D121" s="39"/>
      <c r="E121" s="39"/>
      <c r="F121" s="31" t="str">
        <f>E14</f>
        <v>Elektrárny Opatovice, a.s.</v>
      </c>
      <c r="G121" s="39"/>
      <c r="H121" s="39"/>
      <c r="I121" s="39"/>
      <c r="J121" s="39"/>
      <c r="K121" s="33" t="s">
        <v>33</v>
      </c>
      <c r="L121" s="39"/>
      <c r="M121" s="227" t="str">
        <f>E20</f>
        <v>EVČ s.r.o.</v>
      </c>
      <c r="N121" s="227"/>
      <c r="O121" s="227"/>
      <c r="P121" s="227"/>
      <c r="Q121" s="227"/>
      <c r="R121" s="40"/>
    </row>
    <row r="122" spans="2:65" s="1" customFormat="1" ht="14.45" customHeight="1">
      <c r="B122" s="38"/>
      <c r="C122" s="33" t="s">
        <v>31</v>
      </c>
      <c r="D122" s="39"/>
      <c r="E122" s="39"/>
      <c r="F122" s="31" t="str">
        <f>IF(E17="","",E17)</f>
        <v>Vyplň údaj</v>
      </c>
      <c r="G122" s="39"/>
      <c r="H122" s="39"/>
      <c r="I122" s="39"/>
      <c r="J122" s="39"/>
      <c r="K122" s="33" t="s">
        <v>36</v>
      </c>
      <c r="L122" s="39"/>
      <c r="M122" s="227" t="str">
        <f>E23</f>
        <v xml:space="preserve"> </v>
      </c>
      <c r="N122" s="227"/>
      <c r="O122" s="227"/>
      <c r="P122" s="227"/>
      <c r="Q122" s="227"/>
      <c r="R122" s="40"/>
    </row>
    <row r="123" spans="2:65" s="1" customFormat="1" ht="10.35" customHeight="1">
      <c r="B123" s="38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40"/>
    </row>
    <row r="124" spans="2:65" s="9" customFormat="1" ht="29.25" customHeight="1">
      <c r="B124" s="151"/>
      <c r="C124" s="152" t="s">
        <v>166</v>
      </c>
      <c r="D124" s="153" t="s">
        <v>167</v>
      </c>
      <c r="E124" s="153" t="s">
        <v>60</v>
      </c>
      <c r="F124" s="301" t="s">
        <v>168</v>
      </c>
      <c r="G124" s="301"/>
      <c r="H124" s="301"/>
      <c r="I124" s="301"/>
      <c r="J124" s="153" t="s">
        <v>169</v>
      </c>
      <c r="K124" s="153" t="s">
        <v>170</v>
      </c>
      <c r="L124" s="301" t="s">
        <v>171</v>
      </c>
      <c r="M124" s="301"/>
      <c r="N124" s="301" t="s">
        <v>134</v>
      </c>
      <c r="O124" s="301"/>
      <c r="P124" s="301"/>
      <c r="Q124" s="302"/>
      <c r="R124" s="154"/>
      <c r="T124" s="79" t="s">
        <v>172</v>
      </c>
      <c r="U124" s="80" t="s">
        <v>42</v>
      </c>
      <c r="V124" s="80" t="s">
        <v>173</v>
      </c>
      <c r="W124" s="80" t="s">
        <v>174</v>
      </c>
      <c r="X124" s="80" t="s">
        <v>175</v>
      </c>
      <c r="Y124" s="80" t="s">
        <v>176</v>
      </c>
      <c r="Z124" s="80" t="s">
        <v>177</v>
      </c>
      <c r="AA124" s="81" t="s">
        <v>178</v>
      </c>
    </row>
    <row r="125" spans="2:65" s="1" customFormat="1" ht="29.25" customHeight="1">
      <c r="B125" s="38"/>
      <c r="C125" s="83" t="s">
        <v>131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05">
        <f>BK125</f>
        <v>0</v>
      </c>
      <c r="O125" s="306"/>
      <c r="P125" s="306"/>
      <c r="Q125" s="306"/>
      <c r="R125" s="40"/>
      <c r="T125" s="82"/>
      <c r="U125" s="54"/>
      <c r="V125" s="54"/>
      <c r="W125" s="155">
        <f>W126+W140</f>
        <v>0</v>
      </c>
      <c r="X125" s="54"/>
      <c r="Y125" s="155">
        <f>Y126+Y140</f>
        <v>0</v>
      </c>
      <c r="Z125" s="54"/>
      <c r="AA125" s="156">
        <f>AA126+AA140</f>
        <v>0</v>
      </c>
      <c r="AT125" s="22" t="s">
        <v>77</v>
      </c>
      <c r="AU125" s="22" t="s">
        <v>136</v>
      </c>
      <c r="BK125" s="157">
        <f>BK126+BK140</f>
        <v>0</v>
      </c>
    </row>
    <row r="126" spans="2:65" s="10" customFormat="1" ht="37.35" customHeight="1">
      <c r="B126" s="158"/>
      <c r="C126" s="159"/>
      <c r="D126" s="160" t="s">
        <v>1090</v>
      </c>
      <c r="E126" s="160"/>
      <c r="F126" s="160"/>
      <c r="G126" s="160"/>
      <c r="H126" s="160"/>
      <c r="I126" s="160"/>
      <c r="J126" s="160"/>
      <c r="K126" s="160"/>
      <c r="L126" s="160"/>
      <c r="M126" s="160"/>
      <c r="N126" s="273">
        <f>BK126</f>
        <v>0</v>
      </c>
      <c r="O126" s="274"/>
      <c r="P126" s="274"/>
      <c r="Q126" s="274"/>
      <c r="R126" s="161"/>
      <c r="T126" s="162"/>
      <c r="U126" s="159"/>
      <c r="V126" s="159"/>
      <c r="W126" s="163">
        <f>W127+W130+W135+W138</f>
        <v>0</v>
      </c>
      <c r="X126" s="159"/>
      <c r="Y126" s="163">
        <f>Y127+Y130+Y135+Y138</f>
        <v>0</v>
      </c>
      <c r="Z126" s="159"/>
      <c r="AA126" s="164">
        <f>AA127+AA130+AA135+AA138</f>
        <v>0</v>
      </c>
      <c r="AR126" s="165" t="s">
        <v>35</v>
      </c>
      <c r="AT126" s="166" t="s">
        <v>77</v>
      </c>
      <c r="AU126" s="166" t="s">
        <v>78</v>
      </c>
      <c r="AY126" s="165" t="s">
        <v>179</v>
      </c>
      <c r="BK126" s="167">
        <f>BK127+BK130+BK135+BK138</f>
        <v>0</v>
      </c>
    </row>
    <row r="127" spans="2:65" s="10" customFormat="1" ht="19.899999999999999" customHeight="1">
      <c r="B127" s="158"/>
      <c r="C127" s="159"/>
      <c r="D127" s="168" t="s">
        <v>1091</v>
      </c>
      <c r="E127" s="168"/>
      <c r="F127" s="168"/>
      <c r="G127" s="168"/>
      <c r="H127" s="168"/>
      <c r="I127" s="168"/>
      <c r="J127" s="168"/>
      <c r="K127" s="168"/>
      <c r="L127" s="168"/>
      <c r="M127" s="168"/>
      <c r="N127" s="269">
        <f>BK127</f>
        <v>0</v>
      </c>
      <c r="O127" s="270"/>
      <c r="P127" s="270"/>
      <c r="Q127" s="270"/>
      <c r="R127" s="161"/>
      <c r="T127" s="162"/>
      <c r="U127" s="159"/>
      <c r="V127" s="159"/>
      <c r="W127" s="163">
        <f>SUM(W128:W129)</f>
        <v>0</v>
      </c>
      <c r="X127" s="159"/>
      <c r="Y127" s="163">
        <f>SUM(Y128:Y129)</f>
        <v>0</v>
      </c>
      <c r="Z127" s="159"/>
      <c r="AA127" s="164">
        <f>SUM(AA128:AA129)</f>
        <v>0</v>
      </c>
      <c r="AR127" s="165" t="s">
        <v>35</v>
      </c>
      <c r="AT127" s="166" t="s">
        <v>77</v>
      </c>
      <c r="AU127" s="166" t="s">
        <v>35</v>
      </c>
      <c r="AY127" s="165" t="s">
        <v>179</v>
      </c>
      <c r="BK127" s="167">
        <f>SUM(BK128:BK129)</f>
        <v>0</v>
      </c>
    </row>
    <row r="128" spans="2:65" s="1" customFormat="1" ht="16.5" customHeight="1">
      <c r="B128" s="140"/>
      <c r="C128" s="169" t="s">
        <v>35</v>
      </c>
      <c r="D128" s="169" t="s">
        <v>180</v>
      </c>
      <c r="E128" s="170" t="s">
        <v>1095</v>
      </c>
      <c r="F128" s="264" t="s">
        <v>1096</v>
      </c>
      <c r="G128" s="264"/>
      <c r="H128" s="264"/>
      <c r="I128" s="264"/>
      <c r="J128" s="171" t="s">
        <v>285</v>
      </c>
      <c r="K128" s="172">
        <v>35</v>
      </c>
      <c r="L128" s="265">
        <v>0</v>
      </c>
      <c r="M128" s="265"/>
      <c r="N128" s="266">
        <f>ROUND(L128*K128,2)</f>
        <v>0</v>
      </c>
      <c r="O128" s="266"/>
      <c r="P128" s="266"/>
      <c r="Q128" s="266"/>
      <c r="R128" s="143"/>
      <c r="T128" s="173" t="s">
        <v>5</v>
      </c>
      <c r="U128" s="47" t="s">
        <v>43</v>
      </c>
      <c r="V128" s="39"/>
      <c r="W128" s="174">
        <f>V128*K128</f>
        <v>0</v>
      </c>
      <c r="X128" s="174">
        <v>0</v>
      </c>
      <c r="Y128" s="174">
        <f>X128*K128</f>
        <v>0</v>
      </c>
      <c r="Z128" s="174">
        <v>0</v>
      </c>
      <c r="AA128" s="175">
        <f>Z128*K128</f>
        <v>0</v>
      </c>
      <c r="AR128" s="22" t="s">
        <v>184</v>
      </c>
      <c r="AT128" s="22" t="s">
        <v>180</v>
      </c>
      <c r="AU128" s="22" t="s">
        <v>89</v>
      </c>
      <c r="AY128" s="22" t="s">
        <v>179</v>
      </c>
      <c r="BE128" s="117">
        <f>IF(U128="základní",N128,0)</f>
        <v>0</v>
      </c>
      <c r="BF128" s="117">
        <f>IF(U128="snížená",N128,0)</f>
        <v>0</v>
      </c>
      <c r="BG128" s="117">
        <f>IF(U128="zákl. přenesená",N128,0)</f>
        <v>0</v>
      </c>
      <c r="BH128" s="117">
        <f>IF(U128="sníž. přenesená",N128,0)</f>
        <v>0</v>
      </c>
      <c r="BI128" s="117">
        <f>IF(U128="nulová",N128,0)</f>
        <v>0</v>
      </c>
      <c r="BJ128" s="22" t="s">
        <v>35</v>
      </c>
      <c r="BK128" s="117">
        <f>ROUND(L128*K128,2)</f>
        <v>0</v>
      </c>
      <c r="BL128" s="22" t="s">
        <v>184</v>
      </c>
      <c r="BM128" s="22" t="s">
        <v>1097</v>
      </c>
    </row>
    <row r="129" spans="2:65" s="1" customFormat="1" ht="16.5" customHeight="1">
      <c r="B129" s="140"/>
      <c r="C129" s="169" t="s">
        <v>201</v>
      </c>
      <c r="D129" s="169" t="s">
        <v>180</v>
      </c>
      <c r="E129" s="170" t="s">
        <v>1098</v>
      </c>
      <c r="F129" s="264" t="s">
        <v>1099</v>
      </c>
      <c r="G129" s="264"/>
      <c r="H129" s="264"/>
      <c r="I129" s="264"/>
      <c r="J129" s="171" t="s">
        <v>285</v>
      </c>
      <c r="K129" s="172">
        <v>35</v>
      </c>
      <c r="L129" s="265">
        <v>0</v>
      </c>
      <c r="M129" s="265"/>
      <c r="N129" s="266">
        <f>ROUND(L129*K129,2)</f>
        <v>0</v>
      </c>
      <c r="O129" s="266"/>
      <c r="P129" s="266"/>
      <c r="Q129" s="266"/>
      <c r="R129" s="143"/>
      <c r="T129" s="173" t="s">
        <v>5</v>
      </c>
      <c r="U129" s="47" t="s">
        <v>43</v>
      </c>
      <c r="V129" s="39"/>
      <c r="W129" s="174">
        <f>V129*K129</f>
        <v>0</v>
      </c>
      <c r="X129" s="174">
        <v>0</v>
      </c>
      <c r="Y129" s="174">
        <f>X129*K129</f>
        <v>0</v>
      </c>
      <c r="Z129" s="174">
        <v>0</v>
      </c>
      <c r="AA129" s="175">
        <f>Z129*K129</f>
        <v>0</v>
      </c>
      <c r="AR129" s="22" t="s">
        <v>184</v>
      </c>
      <c r="AT129" s="22" t="s">
        <v>180</v>
      </c>
      <c r="AU129" s="22" t="s">
        <v>89</v>
      </c>
      <c r="AY129" s="22" t="s">
        <v>179</v>
      </c>
      <c r="BE129" s="117">
        <f>IF(U129="základní",N129,0)</f>
        <v>0</v>
      </c>
      <c r="BF129" s="117">
        <f>IF(U129="snížená",N129,0)</f>
        <v>0</v>
      </c>
      <c r="BG129" s="117">
        <f>IF(U129="zákl. přenesená",N129,0)</f>
        <v>0</v>
      </c>
      <c r="BH129" s="117">
        <f>IF(U129="sníž. přenesená",N129,0)</f>
        <v>0</v>
      </c>
      <c r="BI129" s="117">
        <f>IF(U129="nulová",N129,0)</f>
        <v>0</v>
      </c>
      <c r="BJ129" s="22" t="s">
        <v>35</v>
      </c>
      <c r="BK129" s="117">
        <f>ROUND(L129*K129,2)</f>
        <v>0</v>
      </c>
      <c r="BL129" s="22" t="s">
        <v>184</v>
      </c>
      <c r="BM129" s="22" t="s">
        <v>1100</v>
      </c>
    </row>
    <row r="130" spans="2:65" s="10" customFormat="1" ht="29.85" customHeight="1">
      <c r="B130" s="158"/>
      <c r="C130" s="159"/>
      <c r="D130" s="168" t="s">
        <v>1092</v>
      </c>
      <c r="E130" s="168"/>
      <c r="F130" s="168"/>
      <c r="G130" s="168"/>
      <c r="H130" s="168"/>
      <c r="I130" s="168"/>
      <c r="J130" s="168"/>
      <c r="K130" s="168"/>
      <c r="L130" s="168"/>
      <c r="M130" s="168"/>
      <c r="N130" s="275">
        <f>BK130</f>
        <v>0</v>
      </c>
      <c r="O130" s="276"/>
      <c r="P130" s="276"/>
      <c r="Q130" s="276"/>
      <c r="R130" s="161"/>
      <c r="T130" s="162"/>
      <c r="U130" s="159"/>
      <c r="V130" s="159"/>
      <c r="W130" s="163">
        <f>SUM(W131:W134)</f>
        <v>0</v>
      </c>
      <c r="X130" s="159"/>
      <c r="Y130" s="163">
        <f>SUM(Y131:Y134)</f>
        <v>0</v>
      </c>
      <c r="Z130" s="159"/>
      <c r="AA130" s="164">
        <f>SUM(AA131:AA134)</f>
        <v>0</v>
      </c>
      <c r="AR130" s="165" t="s">
        <v>35</v>
      </c>
      <c r="AT130" s="166" t="s">
        <v>77</v>
      </c>
      <c r="AU130" s="166" t="s">
        <v>35</v>
      </c>
      <c r="AY130" s="165" t="s">
        <v>179</v>
      </c>
      <c r="BK130" s="167">
        <f>SUM(BK131:BK134)</f>
        <v>0</v>
      </c>
    </row>
    <row r="131" spans="2:65" s="1" customFormat="1" ht="16.5" customHeight="1">
      <c r="B131" s="140"/>
      <c r="C131" s="169" t="s">
        <v>89</v>
      </c>
      <c r="D131" s="169" t="s">
        <v>180</v>
      </c>
      <c r="E131" s="170" t="s">
        <v>1101</v>
      </c>
      <c r="F131" s="264" t="s">
        <v>1102</v>
      </c>
      <c r="G131" s="264"/>
      <c r="H131" s="264"/>
      <c r="I131" s="264"/>
      <c r="J131" s="171" t="s">
        <v>1103</v>
      </c>
      <c r="K131" s="172">
        <v>1</v>
      </c>
      <c r="L131" s="265">
        <v>0</v>
      </c>
      <c r="M131" s="265"/>
      <c r="N131" s="266">
        <f>ROUND(L131*K131,2)</f>
        <v>0</v>
      </c>
      <c r="O131" s="266"/>
      <c r="P131" s="266"/>
      <c r="Q131" s="266"/>
      <c r="R131" s="143"/>
      <c r="T131" s="173" t="s">
        <v>5</v>
      </c>
      <c r="U131" s="47" t="s">
        <v>43</v>
      </c>
      <c r="V131" s="39"/>
      <c r="W131" s="174">
        <f>V131*K131</f>
        <v>0</v>
      </c>
      <c r="X131" s="174">
        <v>0</v>
      </c>
      <c r="Y131" s="174">
        <f>X131*K131</f>
        <v>0</v>
      </c>
      <c r="Z131" s="174">
        <v>0</v>
      </c>
      <c r="AA131" s="175">
        <f>Z131*K131</f>
        <v>0</v>
      </c>
      <c r="AR131" s="22" t="s">
        <v>184</v>
      </c>
      <c r="AT131" s="22" t="s">
        <v>180</v>
      </c>
      <c r="AU131" s="22" t="s">
        <v>89</v>
      </c>
      <c r="AY131" s="22" t="s">
        <v>179</v>
      </c>
      <c r="BE131" s="117">
        <f>IF(U131="základní",N131,0)</f>
        <v>0</v>
      </c>
      <c r="BF131" s="117">
        <f>IF(U131="snížená",N131,0)</f>
        <v>0</v>
      </c>
      <c r="BG131" s="117">
        <f>IF(U131="zákl. přenesená",N131,0)</f>
        <v>0</v>
      </c>
      <c r="BH131" s="117">
        <f>IF(U131="sníž. přenesená",N131,0)</f>
        <v>0</v>
      </c>
      <c r="BI131" s="117">
        <f>IF(U131="nulová",N131,0)</f>
        <v>0</v>
      </c>
      <c r="BJ131" s="22" t="s">
        <v>35</v>
      </c>
      <c r="BK131" s="117">
        <f>ROUND(L131*K131,2)</f>
        <v>0</v>
      </c>
      <c r="BL131" s="22" t="s">
        <v>184</v>
      </c>
      <c r="BM131" s="22" t="s">
        <v>1104</v>
      </c>
    </row>
    <row r="132" spans="2:65" s="1" customFormat="1" ht="16.5" customHeight="1">
      <c r="B132" s="140"/>
      <c r="C132" s="169" t="s">
        <v>219</v>
      </c>
      <c r="D132" s="169" t="s">
        <v>180</v>
      </c>
      <c r="E132" s="170" t="s">
        <v>1105</v>
      </c>
      <c r="F132" s="264" t="s">
        <v>1106</v>
      </c>
      <c r="G132" s="264"/>
      <c r="H132" s="264"/>
      <c r="I132" s="264"/>
      <c r="J132" s="171" t="s">
        <v>1103</v>
      </c>
      <c r="K132" s="172">
        <v>1</v>
      </c>
      <c r="L132" s="265">
        <v>0</v>
      </c>
      <c r="M132" s="265"/>
      <c r="N132" s="266">
        <f>ROUND(L132*K132,2)</f>
        <v>0</v>
      </c>
      <c r="O132" s="266"/>
      <c r="P132" s="266"/>
      <c r="Q132" s="266"/>
      <c r="R132" s="143"/>
      <c r="T132" s="173" t="s">
        <v>5</v>
      </c>
      <c r="U132" s="47" t="s">
        <v>43</v>
      </c>
      <c r="V132" s="39"/>
      <c r="W132" s="174">
        <f>V132*K132</f>
        <v>0</v>
      </c>
      <c r="X132" s="174">
        <v>0</v>
      </c>
      <c r="Y132" s="174">
        <f>X132*K132</f>
        <v>0</v>
      </c>
      <c r="Z132" s="174">
        <v>0</v>
      </c>
      <c r="AA132" s="175">
        <f>Z132*K132</f>
        <v>0</v>
      </c>
      <c r="AR132" s="22" t="s">
        <v>184</v>
      </c>
      <c r="AT132" s="22" t="s">
        <v>180</v>
      </c>
      <c r="AU132" s="22" t="s">
        <v>89</v>
      </c>
      <c r="AY132" s="22" t="s">
        <v>179</v>
      </c>
      <c r="BE132" s="117">
        <f>IF(U132="základní",N132,0)</f>
        <v>0</v>
      </c>
      <c r="BF132" s="117">
        <f>IF(U132="snížená",N132,0)</f>
        <v>0</v>
      </c>
      <c r="BG132" s="117">
        <f>IF(U132="zákl. přenesená",N132,0)</f>
        <v>0</v>
      </c>
      <c r="BH132" s="117">
        <f>IF(U132="sníž. přenesená",N132,0)</f>
        <v>0</v>
      </c>
      <c r="BI132" s="117">
        <f>IF(U132="nulová",N132,0)</f>
        <v>0</v>
      </c>
      <c r="BJ132" s="22" t="s">
        <v>35</v>
      </c>
      <c r="BK132" s="117">
        <f>ROUND(L132*K132,2)</f>
        <v>0</v>
      </c>
      <c r="BL132" s="22" t="s">
        <v>184</v>
      </c>
      <c r="BM132" s="22" t="s">
        <v>1107</v>
      </c>
    </row>
    <row r="133" spans="2:65" s="1" customFormat="1" ht="25.5" customHeight="1">
      <c r="B133" s="140"/>
      <c r="C133" s="169" t="s">
        <v>207</v>
      </c>
      <c r="D133" s="169" t="s">
        <v>180</v>
      </c>
      <c r="E133" s="170" t="s">
        <v>1108</v>
      </c>
      <c r="F133" s="264" t="s">
        <v>1109</v>
      </c>
      <c r="G133" s="264"/>
      <c r="H133" s="264"/>
      <c r="I133" s="264"/>
      <c r="J133" s="171" t="s">
        <v>1103</v>
      </c>
      <c r="K133" s="172">
        <v>1</v>
      </c>
      <c r="L133" s="265">
        <v>0</v>
      </c>
      <c r="M133" s="265"/>
      <c r="N133" s="266">
        <f>ROUND(L133*K133,2)</f>
        <v>0</v>
      </c>
      <c r="O133" s="266"/>
      <c r="P133" s="266"/>
      <c r="Q133" s="266"/>
      <c r="R133" s="143"/>
      <c r="T133" s="173" t="s">
        <v>5</v>
      </c>
      <c r="U133" s="47" t="s">
        <v>43</v>
      </c>
      <c r="V133" s="39"/>
      <c r="W133" s="174">
        <f>V133*K133</f>
        <v>0</v>
      </c>
      <c r="X133" s="174">
        <v>0</v>
      </c>
      <c r="Y133" s="174">
        <f>X133*K133</f>
        <v>0</v>
      </c>
      <c r="Z133" s="174">
        <v>0</v>
      </c>
      <c r="AA133" s="175">
        <f>Z133*K133</f>
        <v>0</v>
      </c>
      <c r="AR133" s="22" t="s">
        <v>184</v>
      </c>
      <c r="AT133" s="22" t="s">
        <v>180</v>
      </c>
      <c r="AU133" s="22" t="s">
        <v>89</v>
      </c>
      <c r="AY133" s="22" t="s">
        <v>179</v>
      </c>
      <c r="BE133" s="117">
        <f>IF(U133="základní",N133,0)</f>
        <v>0</v>
      </c>
      <c r="BF133" s="117">
        <f>IF(U133="snížená",N133,0)</f>
        <v>0</v>
      </c>
      <c r="BG133" s="117">
        <f>IF(U133="zákl. přenesená",N133,0)</f>
        <v>0</v>
      </c>
      <c r="BH133" s="117">
        <f>IF(U133="sníž. přenesená",N133,0)</f>
        <v>0</v>
      </c>
      <c r="BI133" s="117">
        <f>IF(U133="nulová",N133,0)</f>
        <v>0</v>
      </c>
      <c r="BJ133" s="22" t="s">
        <v>35</v>
      </c>
      <c r="BK133" s="117">
        <f>ROUND(L133*K133,2)</f>
        <v>0</v>
      </c>
      <c r="BL133" s="22" t="s">
        <v>184</v>
      </c>
      <c r="BM133" s="22" t="s">
        <v>1110</v>
      </c>
    </row>
    <row r="134" spans="2:65" s="1" customFormat="1" ht="25.5" customHeight="1">
      <c r="B134" s="140"/>
      <c r="C134" s="169" t="s">
        <v>227</v>
      </c>
      <c r="D134" s="169" t="s">
        <v>180</v>
      </c>
      <c r="E134" s="170" t="s">
        <v>1111</v>
      </c>
      <c r="F134" s="264" t="s">
        <v>1112</v>
      </c>
      <c r="G134" s="264"/>
      <c r="H134" s="264"/>
      <c r="I134" s="264"/>
      <c r="J134" s="171" t="s">
        <v>1103</v>
      </c>
      <c r="K134" s="172">
        <v>1</v>
      </c>
      <c r="L134" s="265">
        <v>0</v>
      </c>
      <c r="M134" s="265"/>
      <c r="N134" s="266">
        <f>ROUND(L134*K134,2)</f>
        <v>0</v>
      </c>
      <c r="O134" s="266"/>
      <c r="P134" s="266"/>
      <c r="Q134" s="266"/>
      <c r="R134" s="143"/>
      <c r="T134" s="173" t="s">
        <v>5</v>
      </c>
      <c r="U134" s="47" t="s">
        <v>43</v>
      </c>
      <c r="V134" s="39"/>
      <c r="W134" s="174">
        <f>V134*K134</f>
        <v>0</v>
      </c>
      <c r="X134" s="174">
        <v>0</v>
      </c>
      <c r="Y134" s="174">
        <f>X134*K134</f>
        <v>0</v>
      </c>
      <c r="Z134" s="174">
        <v>0</v>
      </c>
      <c r="AA134" s="175">
        <f>Z134*K134</f>
        <v>0</v>
      </c>
      <c r="AR134" s="22" t="s">
        <v>184</v>
      </c>
      <c r="AT134" s="22" t="s">
        <v>180</v>
      </c>
      <c r="AU134" s="22" t="s">
        <v>89</v>
      </c>
      <c r="AY134" s="22" t="s">
        <v>179</v>
      </c>
      <c r="BE134" s="117">
        <f>IF(U134="základní",N134,0)</f>
        <v>0</v>
      </c>
      <c r="BF134" s="117">
        <f>IF(U134="snížená",N134,0)</f>
        <v>0</v>
      </c>
      <c r="BG134" s="117">
        <f>IF(U134="zákl. přenesená",N134,0)</f>
        <v>0</v>
      </c>
      <c r="BH134" s="117">
        <f>IF(U134="sníž. přenesená",N134,0)</f>
        <v>0</v>
      </c>
      <c r="BI134" s="117">
        <f>IF(U134="nulová",N134,0)</f>
        <v>0</v>
      </c>
      <c r="BJ134" s="22" t="s">
        <v>35</v>
      </c>
      <c r="BK134" s="117">
        <f>ROUND(L134*K134,2)</f>
        <v>0</v>
      </c>
      <c r="BL134" s="22" t="s">
        <v>184</v>
      </c>
      <c r="BM134" s="22" t="s">
        <v>1113</v>
      </c>
    </row>
    <row r="135" spans="2:65" s="10" customFormat="1" ht="29.85" customHeight="1">
      <c r="B135" s="158"/>
      <c r="C135" s="159"/>
      <c r="D135" s="168" t="s">
        <v>1093</v>
      </c>
      <c r="E135" s="168"/>
      <c r="F135" s="168"/>
      <c r="G135" s="168"/>
      <c r="H135" s="168"/>
      <c r="I135" s="168"/>
      <c r="J135" s="168"/>
      <c r="K135" s="168"/>
      <c r="L135" s="168"/>
      <c r="M135" s="168"/>
      <c r="N135" s="275">
        <f>BK135</f>
        <v>0</v>
      </c>
      <c r="O135" s="276"/>
      <c r="P135" s="276"/>
      <c r="Q135" s="276"/>
      <c r="R135" s="161"/>
      <c r="T135" s="162"/>
      <c r="U135" s="159"/>
      <c r="V135" s="159"/>
      <c r="W135" s="163">
        <f>SUM(W136:W137)</f>
        <v>0</v>
      </c>
      <c r="X135" s="159"/>
      <c r="Y135" s="163">
        <f>SUM(Y136:Y137)</f>
        <v>0</v>
      </c>
      <c r="Z135" s="159"/>
      <c r="AA135" s="164">
        <f>SUM(AA136:AA137)</f>
        <v>0</v>
      </c>
      <c r="AR135" s="165" t="s">
        <v>35</v>
      </c>
      <c r="AT135" s="166" t="s">
        <v>77</v>
      </c>
      <c r="AU135" s="166" t="s">
        <v>35</v>
      </c>
      <c r="AY135" s="165" t="s">
        <v>179</v>
      </c>
      <c r="BK135" s="167">
        <f>SUM(BK136:BK137)</f>
        <v>0</v>
      </c>
    </row>
    <row r="136" spans="2:65" s="1" customFormat="1" ht="16.5" customHeight="1">
      <c r="B136" s="140"/>
      <c r="C136" s="169" t="s">
        <v>94</v>
      </c>
      <c r="D136" s="169" t="s">
        <v>180</v>
      </c>
      <c r="E136" s="170" t="s">
        <v>1114</v>
      </c>
      <c r="F136" s="264" t="s">
        <v>1115</v>
      </c>
      <c r="G136" s="264"/>
      <c r="H136" s="264"/>
      <c r="I136" s="264"/>
      <c r="J136" s="171" t="s">
        <v>962</v>
      </c>
      <c r="K136" s="172">
        <v>32</v>
      </c>
      <c r="L136" s="265">
        <v>0</v>
      </c>
      <c r="M136" s="265"/>
      <c r="N136" s="266">
        <f>ROUND(L136*K136,2)</f>
        <v>0</v>
      </c>
      <c r="O136" s="266"/>
      <c r="P136" s="266"/>
      <c r="Q136" s="266"/>
      <c r="R136" s="143"/>
      <c r="T136" s="173" t="s">
        <v>5</v>
      </c>
      <c r="U136" s="47" t="s">
        <v>43</v>
      </c>
      <c r="V136" s="39"/>
      <c r="W136" s="174">
        <f>V136*K136</f>
        <v>0</v>
      </c>
      <c r="X136" s="174">
        <v>0</v>
      </c>
      <c r="Y136" s="174">
        <f>X136*K136</f>
        <v>0</v>
      </c>
      <c r="Z136" s="174">
        <v>0</v>
      </c>
      <c r="AA136" s="175">
        <f>Z136*K136</f>
        <v>0</v>
      </c>
      <c r="AR136" s="22" t="s">
        <v>184</v>
      </c>
      <c r="AT136" s="22" t="s">
        <v>180</v>
      </c>
      <c r="AU136" s="22" t="s">
        <v>89</v>
      </c>
      <c r="AY136" s="22" t="s">
        <v>179</v>
      </c>
      <c r="BE136" s="117">
        <f>IF(U136="základní",N136,0)</f>
        <v>0</v>
      </c>
      <c r="BF136" s="117">
        <f>IF(U136="snížená",N136,0)</f>
        <v>0</v>
      </c>
      <c r="BG136" s="117">
        <f>IF(U136="zákl. přenesená",N136,0)</f>
        <v>0</v>
      </c>
      <c r="BH136" s="117">
        <f>IF(U136="sníž. přenesená",N136,0)</f>
        <v>0</v>
      </c>
      <c r="BI136" s="117">
        <f>IF(U136="nulová",N136,0)</f>
        <v>0</v>
      </c>
      <c r="BJ136" s="22" t="s">
        <v>35</v>
      </c>
      <c r="BK136" s="117">
        <f>ROUND(L136*K136,2)</f>
        <v>0</v>
      </c>
      <c r="BL136" s="22" t="s">
        <v>184</v>
      </c>
      <c r="BM136" s="22" t="s">
        <v>1116</v>
      </c>
    </row>
    <row r="137" spans="2:65" s="1" customFormat="1" ht="16.5" customHeight="1">
      <c r="B137" s="140"/>
      <c r="C137" s="169" t="s">
        <v>213</v>
      </c>
      <c r="D137" s="169" t="s">
        <v>180</v>
      </c>
      <c r="E137" s="170" t="s">
        <v>1117</v>
      </c>
      <c r="F137" s="264" t="s">
        <v>1118</v>
      </c>
      <c r="G137" s="264"/>
      <c r="H137" s="264"/>
      <c r="I137" s="264"/>
      <c r="J137" s="171" t="s">
        <v>962</v>
      </c>
      <c r="K137" s="172">
        <v>8</v>
      </c>
      <c r="L137" s="265">
        <v>0</v>
      </c>
      <c r="M137" s="265"/>
      <c r="N137" s="266">
        <f>ROUND(L137*K137,2)</f>
        <v>0</v>
      </c>
      <c r="O137" s="266"/>
      <c r="P137" s="266"/>
      <c r="Q137" s="266"/>
      <c r="R137" s="143"/>
      <c r="T137" s="173" t="s">
        <v>5</v>
      </c>
      <c r="U137" s="47" t="s">
        <v>43</v>
      </c>
      <c r="V137" s="39"/>
      <c r="W137" s="174">
        <f>V137*K137</f>
        <v>0</v>
      </c>
      <c r="X137" s="174">
        <v>0</v>
      </c>
      <c r="Y137" s="174">
        <f>X137*K137</f>
        <v>0</v>
      </c>
      <c r="Z137" s="174">
        <v>0</v>
      </c>
      <c r="AA137" s="175">
        <f>Z137*K137</f>
        <v>0</v>
      </c>
      <c r="AR137" s="22" t="s">
        <v>184</v>
      </c>
      <c r="AT137" s="22" t="s">
        <v>180</v>
      </c>
      <c r="AU137" s="22" t="s">
        <v>89</v>
      </c>
      <c r="AY137" s="22" t="s">
        <v>179</v>
      </c>
      <c r="BE137" s="117">
        <f>IF(U137="základní",N137,0)</f>
        <v>0</v>
      </c>
      <c r="BF137" s="117">
        <f>IF(U137="snížená",N137,0)</f>
        <v>0</v>
      </c>
      <c r="BG137" s="117">
        <f>IF(U137="zákl. přenesená",N137,0)</f>
        <v>0</v>
      </c>
      <c r="BH137" s="117">
        <f>IF(U137="sníž. přenesená",N137,0)</f>
        <v>0</v>
      </c>
      <c r="BI137" s="117">
        <f>IF(U137="nulová",N137,0)</f>
        <v>0</v>
      </c>
      <c r="BJ137" s="22" t="s">
        <v>35</v>
      </c>
      <c r="BK137" s="117">
        <f>ROUND(L137*K137,2)</f>
        <v>0</v>
      </c>
      <c r="BL137" s="22" t="s">
        <v>184</v>
      </c>
      <c r="BM137" s="22" t="s">
        <v>1119</v>
      </c>
    </row>
    <row r="138" spans="2:65" s="10" customFormat="1" ht="29.85" customHeight="1">
      <c r="B138" s="158"/>
      <c r="C138" s="159"/>
      <c r="D138" s="168" t="s">
        <v>1094</v>
      </c>
      <c r="E138" s="168"/>
      <c r="F138" s="168"/>
      <c r="G138" s="168"/>
      <c r="H138" s="168"/>
      <c r="I138" s="168"/>
      <c r="J138" s="168"/>
      <c r="K138" s="168"/>
      <c r="L138" s="168"/>
      <c r="M138" s="168"/>
      <c r="N138" s="275">
        <f>BK138</f>
        <v>0</v>
      </c>
      <c r="O138" s="276"/>
      <c r="P138" s="276"/>
      <c r="Q138" s="276"/>
      <c r="R138" s="161"/>
      <c r="T138" s="162"/>
      <c r="U138" s="159"/>
      <c r="V138" s="159"/>
      <c r="W138" s="163">
        <f>W139</f>
        <v>0</v>
      </c>
      <c r="X138" s="159"/>
      <c r="Y138" s="163">
        <f>Y139</f>
        <v>0</v>
      </c>
      <c r="Z138" s="159"/>
      <c r="AA138" s="164">
        <f>AA139</f>
        <v>0</v>
      </c>
      <c r="AR138" s="165" t="s">
        <v>35</v>
      </c>
      <c r="AT138" s="166" t="s">
        <v>77</v>
      </c>
      <c r="AU138" s="166" t="s">
        <v>35</v>
      </c>
      <c r="AY138" s="165" t="s">
        <v>179</v>
      </c>
      <c r="BK138" s="167">
        <f>BK139</f>
        <v>0</v>
      </c>
    </row>
    <row r="139" spans="2:65" s="1" customFormat="1" ht="16.5" customHeight="1">
      <c r="B139" s="140"/>
      <c r="C139" s="169" t="s">
        <v>184</v>
      </c>
      <c r="D139" s="169" t="s">
        <v>180</v>
      </c>
      <c r="E139" s="170" t="s">
        <v>1120</v>
      </c>
      <c r="F139" s="264" t="s">
        <v>1121</v>
      </c>
      <c r="G139" s="264"/>
      <c r="H139" s="264"/>
      <c r="I139" s="264"/>
      <c r="J139" s="171" t="s">
        <v>962</v>
      </c>
      <c r="K139" s="172">
        <v>8</v>
      </c>
      <c r="L139" s="265">
        <v>0</v>
      </c>
      <c r="M139" s="265"/>
      <c r="N139" s="266">
        <f>ROUND(L139*K139,2)</f>
        <v>0</v>
      </c>
      <c r="O139" s="266"/>
      <c r="P139" s="266"/>
      <c r="Q139" s="266"/>
      <c r="R139" s="143"/>
      <c r="T139" s="173" t="s">
        <v>5</v>
      </c>
      <c r="U139" s="47" t="s">
        <v>43</v>
      </c>
      <c r="V139" s="39"/>
      <c r="W139" s="174">
        <f>V139*K139</f>
        <v>0</v>
      </c>
      <c r="X139" s="174">
        <v>0</v>
      </c>
      <c r="Y139" s="174">
        <f>X139*K139</f>
        <v>0</v>
      </c>
      <c r="Z139" s="174">
        <v>0</v>
      </c>
      <c r="AA139" s="175">
        <f>Z139*K139</f>
        <v>0</v>
      </c>
      <c r="AR139" s="22" t="s">
        <v>184</v>
      </c>
      <c r="AT139" s="22" t="s">
        <v>180</v>
      </c>
      <c r="AU139" s="22" t="s">
        <v>89</v>
      </c>
      <c r="AY139" s="22" t="s">
        <v>179</v>
      </c>
      <c r="BE139" s="117">
        <f>IF(U139="základní",N139,0)</f>
        <v>0</v>
      </c>
      <c r="BF139" s="117">
        <f>IF(U139="snížená",N139,0)</f>
        <v>0</v>
      </c>
      <c r="BG139" s="117">
        <f>IF(U139="zákl. přenesená",N139,0)</f>
        <v>0</v>
      </c>
      <c r="BH139" s="117">
        <f>IF(U139="sníž. přenesená",N139,0)</f>
        <v>0</v>
      </c>
      <c r="BI139" s="117">
        <f>IF(U139="nulová",N139,0)</f>
        <v>0</v>
      </c>
      <c r="BJ139" s="22" t="s">
        <v>35</v>
      </c>
      <c r="BK139" s="117">
        <f>ROUND(L139*K139,2)</f>
        <v>0</v>
      </c>
      <c r="BL139" s="22" t="s">
        <v>184</v>
      </c>
      <c r="BM139" s="22" t="s">
        <v>1122</v>
      </c>
    </row>
    <row r="140" spans="2:65" s="1" customFormat="1" ht="49.9" customHeight="1">
      <c r="B140" s="38"/>
      <c r="C140" s="39"/>
      <c r="D140" s="160" t="s">
        <v>926</v>
      </c>
      <c r="E140" s="39"/>
      <c r="F140" s="39"/>
      <c r="G140" s="39"/>
      <c r="H140" s="39"/>
      <c r="I140" s="39"/>
      <c r="J140" s="39"/>
      <c r="K140" s="39"/>
      <c r="L140" s="39"/>
      <c r="M140" s="39"/>
      <c r="N140" s="310">
        <f t="shared" ref="N140:N145" si="5">BK140</f>
        <v>0</v>
      </c>
      <c r="O140" s="311"/>
      <c r="P140" s="311"/>
      <c r="Q140" s="311"/>
      <c r="R140" s="40"/>
      <c r="T140" s="203"/>
      <c r="U140" s="39"/>
      <c r="V140" s="39"/>
      <c r="W140" s="39"/>
      <c r="X140" s="39"/>
      <c r="Y140" s="39"/>
      <c r="Z140" s="39"/>
      <c r="AA140" s="77"/>
      <c r="AT140" s="22" t="s">
        <v>77</v>
      </c>
      <c r="AU140" s="22" t="s">
        <v>78</v>
      </c>
      <c r="AY140" s="22" t="s">
        <v>927</v>
      </c>
      <c r="BK140" s="117">
        <f>SUM(BK141:BK145)</f>
        <v>0</v>
      </c>
    </row>
    <row r="141" spans="2:65" s="1" customFormat="1" ht="22.35" customHeight="1">
      <c r="B141" s="38"/>
      <c r="C141" s="204" t="s">
        <v>5</v>
      </c>
      <c r="D141" s="204" t="s">
        <v>180</v>
      </c>
      <c r="E141" s="205" t="s">
        <v>5</v>
      </c>
      <c r="F141" s="257" t="s">
        <v>5</v>
      </c>
      <c r="G141" s="257"/>
      <c r="H141" s="257"/>
      <c r="I141" s="257"/>
      <c r="J141" s="206" t="s">
        <v>5</v>
      </c>
      <c r="K141" s="207"/>
      <c r="L141" s="265"/>
      <c r="M141" s="279"/>
      <c r="N141" s="279">
        <f t="shared" si="5"/>
        <v>0</v>
      </c>
      <c r="O141" s="279"/>
      <c r="P141" s="279"/>
      <c r="Q141" s="279"/>
      <c r="R141" s="40"/>
      <c r="T141" s="173" t="s">
        <v>5</v>
      </c>
      <c r="U141" s="208" t="s">
        <v>43</v>
      </c>
      <c r="V141" s="39"/>
      <c r="W141" s="39"/>
      <c r="X141" s="39"/>
      <c r="Y141" s="39"/>
      <c r="Z141" s="39"/>
      <c r="AA141" s="77"/>
      <c r="AT141" s="22" t="s">
        <v>927</v>
      </c>
      <c r="AU141" s="22" t="s">
        <v>35</v>
      </c>
      <c r="AY141" s="22" t="s">
        <v>927</v>
      </c>
      <c r="BE141" s="117">
        <f>IF(U141="základní",N141,0)</f>
        <v>0</v>
      </c>
      <c r="BF141" s="117">
        <f>IF(U141="snížená",N141,0)</f>
        <v>0</v>
      </c>
      <c r="BG141" s="117">
        <f>IF(U141="zákl. přenesená",N141,0)</f>
        <v>0</v>
      </c>
      <c r="BH141" s="117">
        <f>IF(U141="sníž. přenesená",N141,0)</f>
        <v>0</v>
      </c>
      <c r="BI141" s="117">
        <f>IF(U141="nulová",N141,0)</f>
        <v>0</v>
      </c>
      <c r="BJ141" s="22" t="s">
        <v>35</v>
      </c>
      <c r="BK141" s="117">
        <f>L141*K141</f>
        <v>0</v>
      </c>
    </row>
    <row r="142" spans="2:65" s="1" customFormat="1" ht="22.35" customHeight="1">
      <c r="B142" s="38"/>
      <c r="C142" s="204" t="s">
        <v>5</v>
      </c>
      <c r="D142" s="204" t="s">
        <v>180</v>
      </c>
      <c r="E142" s="205" t="s">
        <v>5</v>
      </c>
      <c r="F142" s="257" t="s">
        <v>5</v>
      </c>
      <c r="G142" s="257"/>
      <c r="H142" s="257"/>
      <c r="I142" s="257"/>
      <c r="J142" s="206" t="s">
        <v>5</v>
      </c>
      <c r="K142" s="207"/>
      <c r="L142" s="265"/>
      <c r="M142" s="279"/>
      <c r="N142" s="279">
        <f t="shared" si="5"/>
        <v>0</v>
      </c>
      <c r="O142" s="279"/>
      <c r="P142" s="279"/>
      <c r="Q142" s="279"/>
      <c r="R142" s="40"/>
      <c r="T142" s="173" t="s">
        <v>5</v>
      </c>
      <c r="U142" s="208" t="s">
        <v>43</v>
      </c>
      <c r="V142" s="39"/>
      <c r="W142" s="39"/>
      <c r="X142" s="39"/>
      <c r="Y142" s="39"/>
      <c r="Z142" s="39"/>
      <c r="AA142" s="77"/>
      <c r="AT142" s="22" t="s">
        <v>927</v>
      </c>
      <c r="AU142" s="22" t="s">
        <v>35</v>
      </c>
      <c r="AY142" s="22" t="s">
        <v>927</v>
      </c>
      <c r="BE142" s="117">
        <f>IF(U142="základní",N142,0)</f>
        <v>0</v>
      </c>
      <c r="BF142" s="117">
        <f>IF(U142="snížená",N142,0)</f>
        <v>0</v>
      </c>
      <c r="BG142" s="117">
        <f>IF(U142="zákl. přenesená",N142,0)</f>
        <v>0</v>
      </c>
      <c r="BH142" s="117">
        <f>IF(U142="sníž. přenesená",N142,0)</f>
        <v>0</v>
      </c>
      <c r="BI142" s="117">
        <f>IF(U142="nulová",N142,0)</f>
        <v>0</v>
      </c>
      <c r="BJ142" s="22" t="s">
        <v>35</v>
      </c>
      <c r="BK142" s="117">
        <f>L142*K142</f>
        <v>0</v>
      </c>
    </row>
    <row r="143" spans="2:65" s="1" customFormat="1" ht="22.35" customHeight="1">
      <c r="B143" s="38"/>
      <c r="C143" s="204" t="s">
        <v>5</v>
      </c>
      <c r="D143" s="204" t="s">
        <v>180</v>
      </c>
      <c r="E143" s="205" t="s">
        <v>5</v>
      </c>
      <c r="F143" s="257" t="s">
        <v>5</v>
      </c>
      <c r="G143" s="257"/>
      <c r="H143" s="257"/>
      <c r="I143" s="257"/>
      <c r="J143" s="206" t="s">
        <v>5</v>
      </c>
      <c r="K143" s="207"/>
      <c r="L143" s="265"/>
      <c r="M143" s="279"/>
      <c r="N143" s="279">
        <f t="shared" si="5"/>
        <v>0</v>
      </c>
      <c r="O143" s="279"/>
      <c r="P143" s="279"/>
      <c r="Q143" s="279"/>
      <c r="R143" s="40"/>
      <c r="T143" s="173" t="s">
        <v>5</v>
      </c>
      <c r="U143" s="208" t="s">
        <v>43</v>
      </c>
      <c r="V143" s="39"/>
      <c r="W143" s="39"/>
      <c r="X143" s="39"/>
      <c r="Y143" s="39"/>
      <c r="Z143" s="39"/>
      <c r="AA143" s="77"/>
      <c r="AT143" s="22" t="s">
        <v>927</v>
      </c>
      <c r="AU143" s="22" t="s">
        <v>35</v>
      </c>
      <c r="AY143" s="22" t="s">
        <v>927</v>
      </c>
      <c r="BE143" s="117">
        <f>IF(U143="základní",N143,0)</f>
        <v>0</v>
      </c>
      <c r="BF143" s="117">
        <f>IF(U143="snížená",N143,0)</f>
        <v>0</v>
      </c>
      <c r="BG143" s="117">
        <f>IF(U143="zákl. přenesená",N143,0)</f>
        <v>0</v>
      </c>
      <c r="BH143" s="117">
        <f>IF(U143="sníž. přenesená",N143,0)</f>
        <v>0</v>
      </c>
      <c r="BI143" s="117">
        <f>IF(U143="nulová",N143,0)</f>
        <v>0</v>
      </c>
      <c r="BJ143" s="22" t="s">
        <v>35</v>
      </c>
      <c r="BK143" s="117">
        <f>L143*K143</f>
        <v>0</v>
      </c>
    </row>
    <row r="144" spans="2:65" s="1" customFormat="1" ht="22.35" customHeight="1">
      <c r="B144" s="38"/>
      <c r="C144" s="204" t="s">
        <v>5</v>
      </c>
      <c r="D144" s="204" t="s">
        <v>180</v>
      </c>
      <c r="E144" s="205" t="s">
        <v>5</v>
      </c>
      <c r="F144" s="257" t="s">
        <v>5</v>
      </c>
      <c r="G144" s="257"/>
      <c r="H144" s="257"/>
      <c r="I144" s="257"/>
      <c r="J144" s="206" t="s">
        <v>5</v>
      </c>
      <c r="K144" s="207"/>
      <c r="L144" s="265"/>
      <c r="M144" s="279"/>
      <c r="N144" s="279">
        <f t="shared" si="5"/>
        <v>0</v>
      </c>
      <c r="O144" s="279"/>
      <c r="P144" s="279"/>
      <c r="Q144" s="279"/>
      <c r="R144" s="40"/>
      <c r="T144" s="173" t="s">
        <v>5</v>
      </c>
      <c r="U144" s="208" t="s">
        <v>43</v>
      </c>
      <c r="V144" s="39"/>
      <c r="W144" s="39"/>
      <c r="X144" s="39"/>
      <c r="Y144" s="39"/>
      <c r="Z144" s="39"/>
      <c r="AA144" s="77"/>
      <c r="AT144" s="22" t="s">
        <v>927</v>
      </c>
      <c r="AU144" s="22" t="s">
        <v>35</v>
      </c>
      <c r="AY144" s="22" t="s">
        <v>927</v>
      </c>
      <c r="BE144" s="117">
        <f>IF(U144="základní",N144,0)</f>
        <v>0</v>
      </c>
      <c r="BF144" s="117">
        <f>IF(U144="snížená",N144,0)</f>
        <v>0</v>
      </c>
      <c r="BG144" s="117">
        <f>IF(U144="zákl. přenesená",N144,0)</f>
        <v>0</v>
      </c>
      <c r="BH144" s="117">
        <f>IF(U144="sníž. přenesená",N144,0)</f>
        <v>0</v>
      </c>
      <c r="BI144" s="117">
        <f>IF(U144="nulová",N144,0)</f>
        <v>0</v>
      </c>
      <c r="BJ144" s="22" t="s">
        <v>35</v>
      </c>
      <c r="BK144" s="117">
        <f>L144*K144</f>
        <v>0</v>
      </c>
    </row>
    <row r="145" spans="2:63" s="1" customFormat="1" ht="22.35" customHeight="1">
      <c r="B145" s="38"/>
      <c r="C145" s="204" t="s">
        <v>5</v>
      </c>
      <c r="D145" s="204" t="s">
        <v>180</v>
      </c>
      <c r="E145" s="205" t="s">
        <v>5</v>
      </c>
      <c r="F145" s="257" t="s">
        <v>5</v>
      </c>
      <c r="G145" s="257"/>
      <c r="H145" s="257"/>
      <c r="I145" s="257"/>
      <c r="J145" s="206" t="s">
        <v>5</v>
      </c>
      <c r="K145" s="207"/>
      <c r="L145" s="265"/>
      <c r="M145" s="279"/>
      <c r="N145" s="279">
        <f t="shared" si="5"/>
        <v>0</v>
      </c>
      <c r="O145" s="279"/>
      <c r="P145" s="279"/>
      <c r="Q145" s="279"/>
      <c r="R145" s="40"/>
      <c r="T145" s="173" t="s">
        <v>5</v>
      </c>
      <c r="U145" s="208" t="s">
        <v>43</v>
      </c>
      <c r="V145" s="59"/>
      <c r="W145" s="59"/>
      <c r="X145" s="59"/>
      <c r="Y145" s="59"/>
      <c r="Z145" s="59"/>
      <c r="AA145" s="61"/>
      <c r="AT145" s="22" t="s">
        <v>927</v>
      </c>
      <c r="AU145" s="22" t="s">
        <v>35</v>
      </c>
      <c r="AY145" s="22" t="s">
        <v>927</v>
      </c>
      <c r="BE145" s="117">
        <f>IF(U145="základní",N145,0)</f>
        <v>0</v>
      </c>
      <c r="BF145" s="117">
        <f>IF(U145="snížená",N145,0)</f>
        <v>0</v>
      </c>
      <c r="BG145" s="117">
        <f>IF(U145="zákl. přenesená",N145,0)</f>
        <v>0</v>
      </c>
      <c r="BH145" s="117">
        <f>IF(U145="sníž. přenesená",N145,0)</f>
        <v>0</v>
      </c>
      <c r="BI145" s="117">
        <f>IF(U145="nulová",N145,0)</f>
        <v>0</v>
      </c>
      <c r="BJ145" s="22" t="s">
        <v>35</v>
      </c>
      <c r="BK145" s="117">
        <f>L145*K145</f>
        <v>0</v>
      </c>
    </row>
    <row r="146" spans="2:63" s="1" customFormat="1" ht="6.95" customHeight="1">
      <c r="B146" s="62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4"/>
    </row>
  </sheetData>
  <mergeCells count="123">
    <mergeCell ref="S2:AC2"/>
    <mergeCell ref="N144:Q144"/>
    <mergeCell ref="N145:Q145"/>
    <mergeCell ref="N138:Q138"/>
    <mergeCell ref="N140:Q140"/>
    <mergeCell ref="H1:K1"/>
    <mergeCell ref="C2:Q2"/>
    <mergeCell ref="C4:Q4"/>
    <mergeCell ref="F6:P6"/>
    <mergeCell ref="F8:P8"/>
    <mergeCell ref="F7:P7"/>
    <mergeCell ref="F9:P9"/>
    <mergeCell ref="N135:Q135"/>
    <mergeCell ref="L136:M136"/>
    <mergeCell ref="N136:Q136"/>
    <mergeCell ref="L137:M137"/>
    <mergeCell ref="N137:Q137"/>
    <mergeCell ref="N139:Q139"/>
    <mergeCell ref="N141:Q141"/>
    <mergeCell ref="N142:Q142"/>
    <mergeCell ref="N143:Q143"/>
    <mergeCell ref="L145:M145"/>
    <mergeCell ref="L144:M144"/>
    <mergeCell ref="L139:M139"/>
    <mergeCell ref="L141:M141"/>
    <mergeCell ref="L142:M142"/>
    <mergeCell ref="L143:M143"/>
    <mergeCell ref="F132:I132"/>
    <mergeCell ref="F134:I134"/>
    <mergeCell ref="F133:I133"/>
    <mergeCell ref="N130:Q130"/>
    <mergeCell ref="F131:I131"/>
    <mergeCell ref="L131:M131"/>
    <mergeCell ref="N131:Q131"/>
    <mergeCell ref="L132:M132"/>
    <mergeCell ref="N132:Q132"/>
    <mergeCell ref="L133:M133"/>
    <mergeCell ref="N133:Q133"/>
    <mergeCell ref="L134:M134"/>
    <mergeCell ref="N134:Q134"/>
    <mergeCell ref="M122:Q122"/>
    <mergeCell ref="F124:I124"/>
    <mergeCell ref="L124:M124"/>
    <mergeCell ref="N124:Q124"/>
    <mergeCell ref="N125:Q125"/>
    <mergeCell ref="N126:Q126"/>
    <mergeCell ref="F128:I128"/>
    <mergeCell ref="F129:I129"/>
    <mergeCell ref="L128:M128"/>
    <mergeCell ref="N128:Q128"/>
    <mergeCell ref="L129:M129"/>
    <mergeCell ref="N129:Q129"/>
    <mergeCell ref="N127:Q127"/>
    <mergeCell ref="N104:Q104"/>
    <mergeCell ref="L106:Q106"/>
    <mergeCell ref="C112:Q112"/>
    <mergeCell ref="F116:P116"/>
    <mergeCell ref="F114:P114"/>
    <mergeCell ref="F115:P115"/>
    <mergeCell ref="F117:P117"/>
    <mergeCell ref="M119:P119"/>
    <mergeCell ref="M121:Q121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D103:H103"/>
    <mergeCell ref="N103:Q103"/>
    <mergeCell ref="N94:Q94"/>
    <mergeCell ref="N96:Q96"/>
    <mergeCell ref="N98:Q98"/>
    <mergeCell ref="C76:Q76"/>
    <mergeCell ref="F78:P78"/>
    <mergeCell ref="F80:P80"/>
    <mergeCell ref="F79:P79"/>
    <mergeCell ref="F81:P81"/>
    <mergeCell ref="M83:P83"/>
    <mergeCell ref="M85:Q85"/>
    <mergeCell ref="M86:Q86"/>
    <mergeCell ref="C88:G88"/>
    <mergeCell ref="N88:Q88"/>
    <mergeCell ref="N90:Q90"/>
    <mergeCell ref="N91:Q91"/>
    <mergeCell ref="N92:Q92"/>
    <mergeCell ref="N93:Q93"/>
    <mergeCell ref="N95:Q95"/>
    <mergeCell ref="O11:P11"/>
    <mergeCell ref="O13:P13"/>
    <mergeCell ref="O14:P14"/>
    <mergeCell ref="O16:P16"/>
    <mergeCell ref="E17:L17"/>
    <mergeCell ref="O17:P17"/>
    <mergeCell ref="O19:P19"/>
    <mergeCell ref="O20:P20"/>
    <mergeCell ref="O23:P23"/>
    <mergeCell ref="F142:I142"/>
    <mergeCell ref="F137:I137"/>
    <mergeCell ref="F136:I136"/>
    <mergeCell ref="F139:I139"/>
    <mergeCell ref="F141:I141"/>
    <mergeCell ref="F143:I143"/>
    <mergeCell ref="F144:I144"/>
    <mergeCell ref="F145:I145"/>
    <mergeCell ref="O22:P22"/>
    <mergeCell ref="E26:L26"/>
    <mergeCell ref="M29:P29"/>
    <mergeCell ref="M30:P30"/>
    <mergeCell ref="M32:P32"/>
    <mergeCell ref="H34:J34"/>
    <mergeCell ref="M34:P34"/>
    <mergeCell ref="H35:J35"/>
    <mergeCell ref="M35:P35"/>
    <mergeCell ref="H36:J36"/>
    <mergeCell ref="M36:P36"/>
    <mergeCell ref="H37:J37"/>
    <mergeCell ref="M37:P37"/>
    <mergeCell ref="H38:J38"/>
    <mergeCell ref="M38:P38"/>
    <mergeCell ref="L40:P40"/>
  </mergeCells>
  <dataValidations count="2">
    <dataValidation type="list" allowBlank="1" showInputMessage="1" showErrorMessage="1" error="Povoleny jsou hodnoty K, M." sqref="D141:D146" xr:uid="{00000000-0002-0000-0300-000000000000}">
      <formula1>"K, M"</formula1>
    </dataValidation>
    <dataValidation type="list" allowBlank="1" showInputMessage="1" showErrorMessage="1" error="Povoleny jsou hodnoty základní, snížená, zákl. přenesená, sníž. přenesená, nulová." sqref="U141:U146" xr:uid="{00000000-0002-0000-03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300-000000000000}"/>
    <hyperlink ref="H1:K1" location="C88" display="2) Rekapitulace rozpočtu" xr:uid="{00000000-0004-0000-0300-000001000000}"/>
    <hyperlink ref="L1" location="C124" display="3) Rozpočet" xr:uid="{00000000-0004-0000-0300-000002000000}"/>
    <hyperlink ref="S1:T1" location="'Rekapitulace stavby'!C2" display="Rekapitulace stavby" xr:uid="{00000000-0004-0000-03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BN154"/>
  <sheetViews>
    <sheetView showGridLines="0" workbookViewId="0">
      <pane ySplit="1" topLeftCell="A84" activePane="bottomLeft" state="frozen"/>
      <selection pane="bottomLeft" activeCell="AC144" sqref="AC144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100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128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ht="25.35" customHeight="1">
      <c r="B8" s="26"/>
      <c r="C8" s="29"/>
      <c r="D8" s="33" t="s">
        <v>129</v>
      </c>
      <c r="E8" s="29"/>
      <c r="F8" s="282" t="s">
        <v>928</v>
      </c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9"/>
      <c r="R8" s="27"/>
    </row>
    <row r="9" spans="1:66" s="1" customFormat="1" ht="32.85" customHeight="1">
      <c r="B9" s="38"/>
      <c r="C9" s="39"/>
      <c r="D9" s="32" t="s">
        <v>1088</v>
      </c>
      <c r="E9" s="39"/>
      <c r="F9" s="234" t="s">
        <v>1123</v>
      </c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39"/>
      <c r="R9" s="40"/>
    </row>
    <row r="10" spans="1:66" s="1" customFormat="1" ht="14.45" customHeight="1">
      <c r="B10" s="38"/>
      <c r="C10" s="39"/>
      <c r="D10" s="33" t="s">
        <v>21</v>
      </c>
      <c r="E10" s="39"/>
      <c r="F10" s="31" t="s">
        <v>5</v>
      </c>
      <c r="G10" s="39"/>
      <c r="H10" s="39"/>
      <c r="I10" s="39"/>
      <c r="J10" s="39"/>
      <c r="K10" s="39"/>
      <c r="L10" s="39"/>
      <c r="M10" s="33" t="s">
        <v>22</v>
      </c>
      <c r="N10" s="39"/>
      <c r="O10" s="31" t="s">
        <v>5</v>
      </c>
      <c r="P10" s="39"/>
      <c r="Q10" s="39"/>
      <c r="R10" s="40"/>
    </row>
    <row r="11" spans="1:66" s="1" customFormat="1" ht="14.45" customHeight="1">
      <c r="B11" s="38"/>
      <c r="C11" s="39"/>
      <c r="D11" s="33" t="s">
        <v>23</v>
      </c>
      <c r="E11" s="39"/>
      <c r="F11" s="31" t="s">
        <v>37</v>
      </c>
      <c r="G11" s="39"/>
      <c r="H11" s="39"/>
      <c r="I11" s="39"/>
      <c r="J11" s="39"/>
      <c r="K11" s="39"/>
      <c r="L11" s="39"/>
      <c r="M11" s="33" t="s">
        <v>25</v>
      </c>
      <c r="N11" s="39"/>
      <c r="O11" s="285" t="str">
        <f>'Rekapitulace stavby'!AN8</f>
        <v>24. 8. 2017</v>
      </c>
      <c r="P11" s="286"/>
      <c r="Q11" s="39"/>
      <c r="R11" s="40"/>
    </row>
    <row r="12" spans="1:66" s="1" customFormat="1" ht="10.9" customHeight="1"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40"/>
    </row>
    <row r="13" spans="1:66" s="1" customFormat="1" ht="14.45" customHeight="1">
      <c r="B13" s="38"/>
      <c r="C13" s="39"/>
      <c r="D13" s="33" t="s">
        <v>27</v>
      </c>
      <c r="E13" s="39"/>
      <c r="F13" s="39"/>
      <c r="G13" s="39"/>
      <c r="H13" s="39"/>
      <c r="I13" s="39"/>
      <c r="J13" s="39"/>
      <c r="K13" s="39"/>
      <c r="L13" s="39"/>
      <c r="M13" s="33" t="s">
        <v>28</v>
      </c>
      <c r="N13" s="39"/>
      <c r="O13" s="227" t="str">
        <f>IF('Rekapitulace stavby'!AN10="","",'Rekapitulace stavby'!AN10)</f>
        <v/>
      </c>
      <c r="P13" s="227"/>
      <c r="Q13" s="39"/>
      <c r="R13" s="40"/>
    </row>
    <row r="14" spans="1:66" s="1" customFormat="1" ht="18" customHeight="1">
      <c r="B14" s="38"/>
      <c r="C14" s="39"/>
      <c r="D14" s="39"/>
      <c r="E14" s="31" t="str">
        <f>IF('Rekapitulace stavby'!E11="","",'Rekapitulace stavby'!E11)</f>
        <v>Elektrárny Opatovice, a.s.</v>
      </c>
      <c r="F14" s="39"/>
      <c r="G14" s="39"/>
      <c r="H14" s="39"/>
      <c r="I14" s="39"/>
      <c r="J14" s="39"/>
      <c r="K14" s="39"/>
      <c r="L14" s="39"/>
      <c r="M14" s="33" t="s">
        <v>30</v>
      </c>
      <c r="N14" s="39"/>
      <c r="O14" s="227" t="str">
        <f>IF('Rekapitulace stavby'!AN11="","",'Rekapitulace stavby'!AN11)</f>
        <v/>
      </c>
      <c r="P14" s="227"/>
      <c r="Q14" s="39"/>
      <c r="R14" s="40"/>
    </row>
    <row r="15" spans="1:66" s="1" customFormat="1" ht="6.95" customHeight="1"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40"/>
    </row>
    <row r="16" spans="1:66" s="1" customFormat="1" ht="14.45" customHeight="1">
      <c r="B16" s="38"/>
      <c r="C16" s="39"/>
      <c r="D16" s="33" t="s">
        <v>31</v>
      </c>
      <c r="E16" s="39"/>
      <c r="F16" s="39"/>
      <c r="G16" s="39"/>
      <c r="H16" s="39"/>
      <c r="I16" s="39"/>
      <c r="J16" s="39"/>
      <c r="K16" s="39"/>
      <c r="L16" s="39"/>
      <c r="M16" s="33" t="s">
        <v>28</v>
      </c>
      <c r="N16" s="39"/>
      <c r="O16" s="287" t="str">
        <f>IF('Rekapitulace stavby'!AN13="","",'Rekapitulace stavby'!AN13)</f>
        <v>Vyplň údaj</v>
      </c>
      <c r="P16" s="227"/>
      <c r="Q16" s="39"/>
      <c r="R16" s="40"/>
    </row>
    <row r="17" spans="2:18" s="1" customFormat="1" ht="18" customHeight="1">
      <c r="B17" s="38"/>
      <c r="C17" s="39"/>
      <c r="D17" s="39"/>
      <c r="E17" s="287" t="str">
        <f>IF('Rekapitulace stavby'!E14="","",'Rekapitulace stavby'!E14)</f>
        <v>Vyplň údaj</v>
      </c>
      <c r="F17" s="288"/>
      <c r="G17" s="288"/>
      <c r="H17" s="288"/>
      <c r="I17" s="288"/>
      <c r="J17" s="288"/>
      <c r="K17" s="288"/>
      <c r="L17" s="288"/>
      <c r="M17" s="33" t="s">
        <v>30</v>
      </c>
      <c r="N17" s="39"/>
      <c r="O17" s="287" t="str">
        <f>IF('Rekapitulace stavby'!AN14="","",'Rekapitulace stavby'!AN14)</f>
        <v>Vyplň údaj</v>
      </c>
      <c r="P17" s="227"/>
      <c r="Q17" s="39"/>
      <c r="R17" s="40"/>
    </row>
    <row r="18" spans="2:18" s="1" customFormat="1" ht="6.95" customHeight="1"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40"/>
    </row>
    <row r="19" spans="2:18" s="1" customFormat="1" ht="14.45" customHeight="1">
      <c r="B19" s="38"/>
      <c r="C19" s="39"/>
      <c r="D19" s="33" t="s">
        <v>33</v>
      </c>
      <c r="E19" s="39"/>
      <c r="F19" s="39"/>
      <c r="G19" s="39"/>
      <c r="H19" s="39"/>
      <c r="I19" s="39"/>
      <c r="J19" s="39"/>
      <c r="K19" s="39"/>
      <c r="L19" s="39"/>
      <c r="M19" s="33" t="s">
        <v>28</v>
      </c>
      <c r="N19" s="39"/>
      <c r="O19" s="227" t="str">
        <f>IF('Rekapitulace stavby'!AN16="","",'Rekapitulace stavby'!AN16)</f>
        <v/>
      </c>
      <c r="P19" s="227"/>
      <c r="Q19" s="39"/>
      <c r="R19" s="40"/>
    </row>
    <row r="20" spans="2:18" s="1" customFormat="1" ht="18" customHeight="1">
      <c r="B20" s="38"/>
      <c r="C20" s="39"/>
      <c r="D20" s="39"/>
      <c r="E20" s="31" t="str">
        <f>IF('Rekapitulace stavby'!E17="","",'Rekapitulace stavby'!E17)</f>
        <v>EVČ s.r.o.</v>
      </c>
      <c r="F20" s="39"/>
      <c r="G20" s="39"/>
      <c r="H20" s="39"/>
      <c r="I20" s="39"/>
      <c r="J20" s="39"/>
      <c r="K20" s="39"/>
      <c r="L20" s="39"/>
      <c r="M20" s="33" t="s">
        <v>30</v>
      </c>
      <c r="N20" s="39"/>
      <c r="O20" s="227" t="str">
        <f>IF('Rekapitulace stavby'!AN17="","",'Rekapitulace stavby'!AN17)</f>
        <v/>
      </c>
      <c r="P20" s="227"/>
      <c r="Q20" s="39"/>
      <c r="R20" s="40"/>
    </row>
    <row r="21" spans="2:18" s="1" customFormat="1" ht="6.95" customHeight="1"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40"/>
    </row>
    <row r="22" spans="2:18" s="1" customFormat="1" ht="14.45" customHeight="1">
      <c r="B22" s="38"/>
      <c r="C22" s="39"/>
      <c r="D22" s="33" t="s">
        <v>36</v>
      </c>
      <c r="E22" s="39"/>
      <c r="F22" s="39"/>
      <c r="G22" s="39"/>
      <c r="H22" s="39"/>
      <c r="I22" s="39"/>
      <c r="J22" s="39"/>
      <c r="K22" s="39"/>
      <c r="L22" s="39"/>
      <c r="M22" s="33" t="s">
        <v>28</v>
      </c>
      <c r="N22" s="39"/>
      <c r="O22" s="227" t="str">
        <f>IF('Rekapitulace stavby'!AN19="","",'Rekapitulace stavby'!AN19)</f>
        <v/>
      </c>
      <c r="P22" s="227"/>
      <c r="Q22" s="39"/>
      <c r="R22" s="40"/>
    </row>
    <row r="23" spans="2:18" s="1" customFormat="1" ht="18" customHeight="1">
      <c r="B23" s="38"/>
      <c r="C23" s="39"/>
      <c r="D23" s="39"/>
      <c r="E23" s="31" t="str">
        <f>IF('Rekapitulace stavby'!E20="","",'Rekapitulace stavby'!E20)</f>
        <v xml:space="preserve"> </v>
      </c>
      <c r="F23" s="39"/>
      <c r="G23" s="39"/>
      <c r="H23" s="39"/>
      <c r="I23" s="39"/>
      <c r="J23" s="39"/>
      <c r="K23" s="39"/>
      <c r="L23" s="39"/>
      <c r="M23" s="33" t="s">
        <v>30</v>
      </c>
      <c r="N23" s="39"/>
      <c r="O23" s="227" t="str">
        <f>IF('Rekapitulace stavby'!AN20="","",'Rekapitulace stavby'!AN20)</f>
        <v/>
      </c>
      <c r="P23" s="227"/>
      <c r="Q23" s="39"/>
      <c r="R23" s="40"/>
    </row>
    <row r="24" spans="2:18" s="1" customFormat="1" ht="6.95" customHeight="1"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4.45" customHeight="1">
      <c r="B25" s="38"/>
      <c r="C25" s="39"/>
      <c r="D25" s="33" t="s">
        <v>38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40"/>
    </row>
    <row r="26" spans="2:18" s="1" customFormat="1" ht="16.5" customHeight="1">
      <c r="B26" s="38"/>
      <c r="C26" s="39"/>
      <c r="D26" s="39"/>
      <c r="E26" s="215" t="s">
        <v>5</v>
      </c>
      <c r="F26" s="215"/>
      <c r="G26" s="215"/>
      <c r="H26" s="215"/>
      <c r="I26" s="215"/>
      <c r="J26" s="215"/>
      <c r="K26" s="215"/>
      <c r="L26" s="215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40"/>
    </row>
    <row r="28" spans="2:18" s="1" customFormat="1" ht="6.95" customHeight="1">
      <c r="B28" s="38"/>
      <c r="C28" s="39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39"/>
      <c r="R28" s="40"/>
    </row>
    <row r="29" spans="2:18" s="1" customFormat="1" ht="14.45" customHeight="1">
      <c r="B29" s="38"/>
      <c r="C29" s="39"/>
      <c r="D29" s="125" t="s">
        <v>131</v>
      </c>
      <c r="E29" s="39"/>
      <c r="F29" s="39"/>
      <c r="G29" s="39"/>
      <c r="H29" s="39"/>
      <c r="I29" s="39"/>
      <c r="J29" s="39"/>
      <c r="K29" s="39"/>
      <c r="L29" s="39"/>
      <c r="M29" s="216">
        <f>N90</f>
        <v>0</v>
      </c>
      <c r="N29" s="216"/>
      <c r="O29" s="216"/>
      <c r="P29" s="216"/>
      <c r="Q29" s="39"/>
      <c r="R29" s="40"/>
    </row>
    <row r="30" spans="2:18" s="1" customFormat="1" ht="14.45" customHeight="1">
      <c r="B30" s="38"/>
      <c r="C30" s="39"/>
      <c r="D30" s="37" t="s">
        <v>115</v>
      </c>
      <c r="E30" s="39"/>
      <c r="F30" s="39"/>
      <c r="G30" s="39"/>
      <c r="H30" s="39"/>
      <c r="I30" s="39"/>
      <c r="J30" s="39"/>
      <c r="K30" s="39"/>
      <c r="L30" s="39"/>
      <c r="M30" s="216">
        <f>N97</f>
        <v>0</v>
      </c>
      <c r="N30" s="216"/>
      <c r="O30" s="216"/>
      <c r="P30" s="216"/>
      <c r="Q30" s="39"/>
      <c r="R30" s="40"/>
    </row>
    <row r="31" spans="2:18" s="1" customFormat="1" ht="6.95" customHeight="1"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40"/>
    </row>
    <row r="32" spans="2:18" s="1" customFormat="1" ht="25.35" customHeight="1">
      <c r="B32" s="38"/>
      <c r="C32" s="39"/>
      <c r="D32" s="126" t="s">
        <v>41</v>
      </c>
      <c r="E32" s="39"/>
      <c r="F32" s="39"/>
      <c r="G32" s="39"/>
      <c r="H32" s="39"/>
      <c r="I32" s="39"/>
      <c r="J32" s="39"/>
      <c r="K32" s="39"/>
      <c r="L32" s="39"/>
      <c r="M32" s="290">
        <f>ROUND(M29+M30,0)</f>
        <v>0</v>
      </c>
      <c r="N32" s="284"/>
      <c r="O32" s="284"/>
      <c r="P32" s="284"/>
      <c r="Q32" s="39"/>
      <c r="R32" s="40"/>
    </row>
    <row r="33" spans="2:18" s="1" customFormat="1" ht="6.95" customHeight="1">
      <c r="B33" s="38"/>
      <c r="C33" s="39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39"/>
      <c r="R33" s="40"/>
    </row>
    <row r="34" spans="2:18" s="1" customFormat="1" ht="14.45" customHeight="1">
      <c r="B34" s="38"/>
      <c r="C34" s="39"/>
      <c r="D34" s="45" t="s">
        <v>42</v>
      </c>
      <c r="E34" s="45" t="s">
        <v>43</v>
      </c>
      <c r="F34" s="46">
        <v>0.2</v>
      </c>
      <c r="G34" s="127" t="s">
        <v>44</v>
      </c>
      <c r="H34" s="291">
        <f>ROUND((((SUM(BE97:BE104)+SUM(BE124:BE147))+SUM(BE149:BE153))),0)</f>
        <v>0</v>
      </c>
      <c r="I34" s="284"/>
      <c r="J34" s="284"/>
      <c r="K34" s="39"/>
      <c r="L34" s="39"/>
      <c r="M34" s="291">
        <f>ROUND(((ROUND((SUM(BE97:BE104)+SUM(BE124:BE147)), 0)*F34)+SUM(BE149:BE153)*F34),0)</f>
        <v>0</v>
      </c>
      <c r="N34" s="284"/>
      <c r="O34" s="284"/>
      <c r="P34" s="284"/>
      <c r="Q34" s="39"/>
      <c r="R34" s="40"/>
    </row>
    <row r="35" spans="2:18" s="1" customFormat="1" ht="14.45" customHeight="1">
      <c r="B35" s="38"/>
      <c r="C35" s="39"/>
      <c r="D35" s="39"/>
      <c r="E35" s="45" t="s">
        <v>45</v>
      </c>
      <c r="F35" s="46">
        <v>0.14000000000000001</v>
      </c>
      <c r="G35" s="127" t="s">
        <v>44</v>
      </c>
      <c r="H35" s="291">
        <f>ROUND((((SUM(BF97:BF104)+SUM(BF124:BF147))+SUM(BF149:BF153))),0)</f>
        <v>0</v>
      </c>
      <c r="I35" s="284"/>
      <c r="J35" s="284"/>
      <c r="K35" s="39"/>
      <c r="L35" s="39"/>
      <c r="M35" s="291">
        <f>ROUND(((ROUND((SUM(BF97:BF104)+SUM(BF124:BF147)), 0)*F35)+SUM(BF149:BF153)*F35),0)</f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46</v>
      </c>
      <c r="F36" s="46">
        <v>0.2</v>
      </c>
      <c r="G36" s="127" t="s">
        <v>44</v>
      </c>
      <c r="H36" s="291">
        <f>ROUND((((SUM(BG97:BG104)+SUM(BG124:BG147))+SUM(BG149:BG153))),0)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47</v>
      </c>
      <c r="F37" s="46">
        <v>0.14000000000000001</v>
      </c>
      <c r="G37" s="127" t="s">
        <v>44</v>
      </c>
      <c r="H37" s="291">
        <f>ROUND((((SUM(BH97:BH104)+SUM(BH124:BH147))+SUM(BH149:BH153))),0)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14.45" hidden="1" customHeight="1">
      <c r="B38" s="38"/>
      <c r="C38" s="39"/>
      <c r="D38" s="39"/>
      <c r="E38" s="45" t="s">
        <v>48</v>
      </c>
      <c r="F38" s="46">
        <v>0</v>
      </c>
      <c r="G38" s="127" t="s">
        <v>44</v>
      </c>
      <c r="H38" s="291">
        <f>ROUND((((SUM(BI97:BI104)+SUM(BI124:BI147))+SUM(BI149:BI153))),0)</f>
        <v>0</v>
      </c>
      <c r="I38" s="284"/>
      <c r="J38" s="284"/>
      <c r="K38" s="39"/>
      <c r="L38" s="39"/>
      <c r="M38" s="291">
        <v>0</v>
      </c>
      <c r="N38" s="284"/>
      <c r="O38" s="284"/>
      <c r="P38" s="284"/>
      <c r="Q38" s="39"/>
      <c r="R38" s="40"/>
    </row>
    <row r="39" spans="2:18" s="1" customFormat="1" ht="6.95" customHeight="1">
      <c r="B39" s="38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40"/>
    </row>
    <row r="40" spans="2:18" s="1" customFormat="1" ht="25.35" customHeight="1">
      <c r="B40" s="38"/>
      <c r="C40" s="123"/>
      <c r="D40" s="128" t="s">
        <v>49</v>
      </c>
      <c r="E40" s="78"/>
      <c r="F40" s="78"/>
      <c r="G40" s="129" t="s">
        <v>50</v>
      </c>
      <c r="H40" s="130" t="s">
        <v>51</v>
      </c>
      <c r="I40" s="78"/>
      <c r="J40" s="78"/>
      <c r="K40" s="78"/>
      <c r="L40" s="292">
        <f>SUM(M32:M38)</f>
        <v>0</v>
      </c>
      <c r="M40" s="292"/>
      <c r="N40" s="292"/>
      <c r="O40" s="292"/>
      <c r="P40" s="293"/>
      <c r="Q40" s="123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s="1" customFormat="1" ht="14.45" customHeight="1"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40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128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ht="30" customHeight="1">
      <c r="B80" s="26"/>
      <c r="C80" s="33" t="s">
        <v>129</v>
      </c>
      <c r="D80" s="29"/>
      <c r="E80" s="29"/>
      <c r="F80" s="282" t="s">
        <v>928</v>
      </c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9"/>
      <c r="R80" s="27"/>
    </row>
    <row r="81" spans="2:47" s="1" customFormat="1" ht="36.950000000000003" customHeight="1">
      <c r="B81" s="38"/>
      <c r="C81" s="72" t="s">
        <v>1088</v>
      </c>
      <c r="D81" s="39"/>
      <c r="E81" s="39"/>
      <c r="F81" s="239" t="str">
        <f>F9</f>
        <v>STR - DEMONTÁŽE - I. ETAPA</v>
      </c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39"/>
      <c r="R81" s="40"/>
    </row>
    <row r="82" spans="2:47" s="1" customFormat="1" ht="6.95" customHeight="1"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40"/>
    </row>
    <row r="83" spans="2:47" s="1" customFormat="1" ht="18" customHeight="1">
      <c r="B83" s="38"/>
      <c r="C83" s="33" t="s">
        <v>23</v>
      </c>
      <c r="D83" s="39"/>
      <c r="E83" s="39"/>
      <c r="F83" s="31" t="str">
        <f>F11</f>
        <v xml:space="preserve"> </v>
      </c>
      <c r="G83" s="39"/>
      <c r="H83" s="39"/>
      <c r="I83" s="39"/>
      <c r="J83" s="39"/>
      <c r="K83" s="33" t="s">
        <v>25</v>
      </c>
      <c r="L83" s="39"/>
      <c r="M83" s="286" t="str">
        <f>IF(O11="","",O11)</f>
        <v>24. 8. 2017</v>
      </c>
      <c r="N83" s="286"/>
      <c r="O83" s="286"/>
      <c r="P83" s="286"/>
      <c r="Q83" s="39"/>
      <c r="R83" s="40"/>
    </row>
    <row r="84" spans="2:47" s="1" customFormat="1" ht="6.95" customHeight="1"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40"/>
    </row>
    <row r="85" spans="2:47" s="1" customFormat="1">
      <c r="B85" s="38"/>
      <c r="C85" s="33" t="s">
        <v>27</v>
      </c>
      <c r="D85" s="39"/>
      <c r="E85" s="39"/>
      <c r="F85" s="31" t="str">
        <f>E14</f>
        <v>Elektrárny Opatovice, a.s.</v>
      </c>
      <c r="G85" s="39"/>
      <c r="H85" s="39"/>
      <c r="I85" s="39"/>
      <c r="J85" s="39"/>
      <c r="K85" s="33" t="s">
        <v>33</v>
      </c>
      <c r="L85" s="39"/>
      <c r="M85" s="227" t="str">
        <f>E20</f>
        <v>EVČ s.r.o.</v>
      </c>
      <c r="N85" s="227"/>
      <c r="O85" s="227"/>
      <c r="P85" s="227"/>
      <c r="Q85" s="227"/>
      <c r="R85" s="40"/>
    </row>
    <row r="86" spans="2:47" s="1" customFormat="1" ht="14.45" customHeight="1">
      <c r="B86" s="38"/>
      <c r="C86" s="33" t="s">
        <v>31</v>
      </c>
      <c r="D86" s="39"/>
      <c r="E86" s="39"/>
      <c r="F86" s="31" t="str">
        <f>IF(E17="","",E17)</f>
        <v>Vyplň údaj</v>
      </c>
      <c r="G86" s="39"/>
      <c r="H86" s="39"/>
      <c r="I86" s="39"/>
      <c r="J86" s="39"/>
      <c r="K86" s="33" t="s">
        <v>36</v>
      </c>
      <c r="L86" s="39"/>
      <c r="M86" s="227" t="str">
        <f>E23</f>
        <v xml:space="preserve"> </v>
      </c>
      <c r="N86" s="227"/>
      <c r="O86" s="227"/>
      <c r="P86" s="227"/>
      <c r="Q86" s="227"/>
      <c r="R86" s="40"/>
    </row>
    <row r="87" spans="2:47" s="1" customFormat="1" ht="10.35" customHeight="1"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40"/>
    </row>
    <row r="88" spans="2:47" s="1" customFormat="1" ht="29.25" customHeight="1">
      <c r="B88" s="38"/>
      <c r="C88" s="294" t="s">
        <v>133</v>
      </c>
      <c r="D88" s="295"/>
      <c r="E88" s="295"/>
      <c r="F88" s="295"/>
      <c r="G88" s="295"/>
      <c r="H88" s="123"/>
      <c r="I88" s="123"/>
      <c r="J88" s="123"/>
      <c r="K88" s="123"/>
      <c r="L88" s="123"/>
      <c r="M88" s="123"/>
      <c r="N88" s="294" t="s">
        <v>134</v>
      </c>
      <c r="O88" s="295"/>
      <c r="P88" s="295"/>
      <c r="Q88" s="295"/>
      <c r="R88" s="40"/>
    </row>
    <row r="89" spans="2:47" s="1" customFormat="1" ht="10.35" customHeight="1"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40"/>
    </row>
    <row r="90" spans="2:47" s="1" customFormat="1" ht="29.25" customHeight="1">
      <c r="B90" s="38"/>
      <c r="C90" s="131" t="s">
        <v>135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232">
        <f>N124</f>
        <v>0</v>
      </c>
      <c r="O90" s="296"/>
      <c r="P90" s="296"/>
      <c r="Q90" s="296"/>
      <c r="R90" s="40"/>
      <c r="AU90" s="22" t="s">
        <v>136</v>
      </c>
    </row>
    <row r="91" spans="2:47" s="7" customFormat="1" ht="24.95" customHeight="1">
      <c r="B91" s="132"/>
      <c r="C91" s="133"/>
      <c r="D91" s="134" t="s">
        <v>1124</v>
      </c>
      <c r="E91" s="133"/>
      <c r="F91" s="133"/>
      <c r="G91" s="133"/>
      <c r="H91" s="133"/>
      <c r="I91" s="133"/>
      <c r="J91" s="133"/>
      <c r="K91" s="133"/>
      <c r="L91" s="133"/>
      <c r="M91" s="133"/>
      <c r="N91" s="274">
        <f>N125</f>
        <v>0</v>
      </c>
      <c r="O91" s="297"/>
      <c r="P91" s="297"/>
      <c r="Q91" s="297"/>
      <c r="R91" s="135"/>
    </row>
    <row r="92" spans="2:47" s="8" customFormat="1" ht="19.899999999999999" customHeight="1">
      <c r="B92" s="136"/>
      <c r="C92" s="102"/>
      <c r="D92" s="113" t="s">
        <v>931</v>
      </c>
      <c r="E92" s="102"/>
      <c r="F92" s="102"/>
      <c r="G92" s="102"/>
      <c r="H92" s="102"/>
      <c r="I92" s="102"/>
      <c r="J92" s="102"/>
      <c r="K92" s="102"/>
      <c r="L92" s="102"/>
      <c r="M92" s="102"/>
      <c r="N92" s="228">
        <f>N126</f>
        <v>0</v>
      </c>
      <c r="O92" s="229"/>
      <c r="P92" s="229"/>
      <c r="Q92" s="229"/>
      <c r="R92" s="137"/>
    </row>
    <row r="93" spans="2:47" s="8" customFormat="1" ht="19.899999999999999" customHeight="1">
      <c r="B93" s="136"/>
      <c r="C93" s="102"/>
      <c r="D93" s="113" t="s">
        <v>932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N132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1125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N145</f>
        <v>0</v>
      </c>
      <c r="O94" s="229"/>
      <c r="P94" s="229"/>
      <c r="Q94" s="229"/>
      <c r="R94" s="137"/>
    </row>
    <row r="95" spans="2:47" s="7" customFormat="1" ht="21.75" customHeight="1">
      <c r="B95" s="132"/>
      <c r="C95" s="133"/>
      <c r="D95" s="134" t="s">
        <v>155</v>
      </c>
      <c r="E95" s="133"/>
      <c r="F95" s="133"/>
      <c r="G95" s="133"/>
      <c r="H95" s="133"/>
      <c r="I95" s="133"/>
      <c r="J95" s="133"/>
      <c r="K95" s="133"/>
      <c r="L95" s="133"/>
      <c r="M95" s="133"/>
      <c r="N95" s="273">
        <f>N148</f>
        <v>0</v>
      </c>
      <c r="O95" s="297"/>
      <c r="P95" s="297"/>
      <c r="Q95" s="297"/>
      <c r="R95" s="135"/>
    </row>
    <row r="96" spans="2:47" s="1" customFormat="1" ht="21.75" customHeight="1"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40"/>
    </row>
    <row r="97" spans="2:65" s="1" customFormat="1" ht="29.25" customHeight="1">
      <c r="B97" s="38"/>
      <c r="C97" s="131" t="s">
        <v>156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296">
        <f>ROUND(N98+N99+N100+N101+N102+N103,0)</f>
        <v>0</v>
      </c>
      <c r="O97" s="298"/>
      <c r="P97" s="298"/>
      <c r="Q97" s="298"/>
      <c r="R97" s="40"/>
      <c r="T97" s="138"/>
      <c r="U97" s="139" t="s">
        <v>42</v>
      </c>
    </row>
    <row r="98" spans="2:65" s="1" customFormat="1" ht="18" customHeight="1">
      <c r="B98" s="140"/>
      <c r="C98" s="141"/>
      <c r="D98" s="251" t="s">
        <v>157</v>
      </c>
      <c r="E98" s="299"/>
      <c r="F98" s="299"/>
      <c r="G98" s="299"/>
      <c r="H98" s="299"/>
      <c r="I98" s="141"/>
      <c r="J98" s="141"/>
      <c r="K98" s="141"/>
      <c r="L98" s="141"/>
      <c r="M98" s="141"/>
      <c r="N98" s="252">
        <f>ROUND(N90*T98,0)</f>
        <v>0</v>
      </c>
      <c r="O98" s="300"/>
      <c r="P98" s="300"/>
      <c r="Q98" s="300"/>
      <c r="R98" s="143"/>
      <c r="S98" s="144"/>
      <c r="T98" s="145"/>
      <c r="U98" s="146" t="s">
        <v>43</v>
      </c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7" t="s">
        <v>158</v>
      </c>
      <c r="AZ98" s="144"/>
      <c r="BA98" s="144"/>
      <c r="BB98" s="144"/>
      <c r="BC98" s="144"/>
      <c r="BD98" s="144"/>
      <c r="BE98" s="148">
        <f t="shared" ref="BE98:BE103" si="0">IF(U98="základní",N98,0)</f>
        <v>0</v>
      </c>
      <c r="BF98" s="148">
        <f t="shared" ref="BF98:BF103" si="1">IF(U98="snížená",N98,0)</f>
        <v>0</v>
      </c>
      <c r="BG98" s="148">
        <f t="shared" ref="BG98:BG103" si="2">IF(U98="zákl. přenesená",N98,0)</f>
        <v>0</v>
      </c>
      <c r="BH98" s="148">
        <f t="shared" ref="BH98:BH103" si="3">IF(U98="sníž. přenesená",N98,0)</f>
        <v>0</v>
      </c>
      <c r="BI98" s="148">
        <f t="shared" ref="BI98:BI103" si="4">IF(U98="nulová",N98,0)</f>
        <v>0</v>
      </c>
      <c r="BJ98" s="147" t="s">
        <v>35</v>
      </c>
      <c r="BK98" s="144"/>
      <c r="BL98" s="144"/>
      <c r="BM98" s="144"/>
    </row>
    <row r="99" spans="2:65" s="1" customFormat="1" ht="18" customHeight="1">
      <c r="B99" s="140"/>
      <c r="C99" s="141"/>
      <c r="D99" s="251" t="s">
        <v>159</v>
      </c>
      <c r="E99" s="299"/>
      <c r="F99" s="299"/>
      <c r="G99" s="299"/>
      <c r="H99" s="299"/>
      <c r="I99" s="141"/>
      <c r="J99" s="141"/>
      <c r="K99" s="141"/>
      <c r="L99" s="141"/>
      <c r="M99" s="141"/>
      <c r="N99" s="252">
        <f>ROUND(N90*T99,0)</f>
        <v>0</v>
      </c>
      <c r="O99" s="300"/>
      <c r="P99" s="300"/>
      <c r="Q99" s="300"/>
      <c r="R99" s="143"/>
      <c r="S99" s="144"/>
      <c r="T99" s="145"/>
      <c r="U99" s="146" t="s">
        <v>43</v>
      </c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7" t="s">
        <v>158</v>
      </c>
      <c r="AZ99" s="144"/>
      <c r="BA99" s="144"/>
      <c r="BB99" s="144"/>
      <c r="BC99" s="144"/>
      <c r="BD99" s="144"/>
      <c r="BE99" s="148">
        <f t="shared" si="0"/>
        <v>0</v>
      </c>
      <c r="BF99" s="148">
        <f t="shared" si="1"/>
        <v>0</v>
      </c>
      <c r="BG99" s="148">
        <f t="shared" si="2"/>
        <v>0</v>
      </c>
      <c r="BH99" s="148">
        <f t="shared" si="3"/>
        <v>0</v>
      </c>
      <c r="BI99" s="148">
        <f t="shared" si="4"/>
        <v>0</v>
      </c>
      <c r="BJ99" s="147" t="s">
        <v>35</v>
      </c>
      <c r="BK99" s="144"/>
      <c r="BL99" s="144"/>
      <c r="BM99" s="144"/>
    </row>
    <row r="100" spans="2:65" s="1" customFormat="1" ht="18" customHeight="1">
      <c r="B100" s="140"/>
      <c r="C100" s="141"/>
      <c r="D100" s="251" t="s">
        <v>160</v>
      </c>
      <c r="E100" s="299"/>
      <c r="F100" s="299"/>
      <c r="G100" s="299"/>
      <c r="H100" s="299"/>
      <c r="I100" s="141"/>
      <c r="J100" s="141"/>
      <c r="K100" s="141"/>
      <c r="L100" s="141"/>
      <c r="M100" s="141"/>
      <c r="N100" s="252">
        <f>ROUND(N90*T100,0)</f>
        <v>0</v>
      </c>
      <c r="O100" s="300"/>
      <c r="P100" s="300"/>
      <c r="Q100" s="300"/>
      <c r="R100" s="143"/>
      <c r="S100" s="144"/>
      <c r="T100" s="145"/>
      <c r="U100" s="146" t="s">
        <v>43</v>
      </c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7" t="s">
        <v>158</v>
      </c>
      <c r="AZ100" s="144"/>
      <c r="BA100" s="144"/>
      <c r="BB100" s="144"/>
      <c r="BC100" s="144"/>
      <c r="BD100" s="144"/>
      <c r="BE100" s="148">
        <f t="shared" si="0"/>
        <v>0</v>
      </c>
      <c r="BF100" s="148">
        <f t="shared" si="1"/>
        <v>0</v>
      </c>
      <c r="BG100" s="148">
        <f t="shared" si="2"/>
        <v>0</v>
      </c>
      <c r="BH100" s="148">
        <f t="shared" si="3"/>
        <v>0</v>
      </c>
      <c r="BI100" s="148">
        <f t="shared" si="4"/>
        <v>0</v>
      </c>
      <c r="BJ100" s="147" t="s">
        <v>35</v>
      </c>
      <c r="BK100" s="144"/>
      <c r="BL100" s="144"/>
      <c r="BM100" s="144"/>
    </row>
    <row r="101" spans="2:65" s="1" customFormat="1" ht="18" customHeight="1">
      <c r="B101" s="140"/>
      <c r="C101" s="141"/>
      <c r="D101" s="251" t="s">
        <v>161</v>
      </c>
      <c r="E101" s="299"/>
      <c r="F101" s="299"/>
      <c r="G101" s="299"/>
      <c r="H101" s="299"/>
      <c r="I101" s="141"/>
      <c r="J101" s="141"/>
      <c r="K101" s="141"/>
      <c r="L101" s="141"/>
      <c r="M101" s="141"/>
      <c r="N101" s="252">
        <f>ROUND(N90*T101,0)</f>
        <v>0</v>
      </c>
      <c r="O101" s="300"/>
      <c r="P101" s="300"/>
      <c r="Q101" s="300"/>
      <c r="R101" s="143"/>
      <c r="S101" s="144"/>
      <c r="T101" s="145"/>
      <c r="U101" s="146" t="s">
        <v>43</v>
      </c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7" t="s">
        <v>158</v>
      </c>
      <c r="AZ101" s="144"/>
      <c r="BA101" s="144"/>
      <c r="BB101" s="144"/>
      <c r="BC101" s="144"/>
      <c r="BD101" s="144"/>
      <c r="BE101" s="148">
        <f t="shared" si="0"/>
        <v>0</v>
      </c>
      <c r="BF101" s="148">
        <f t="shared" si="1"/>
        <v>0</v>
      </c>
      <c r="BG101" s="148">
        <f t="shared" si="2"/>
        <v>0</v>
      </c>
      <c r="BH101" s="148">
        <f t="shared" si="3"/>
        <v>0</v>
      </c>
      <c r="BI101" s="148">
        <f t="shared" si="4"/>
        <v>0</v>
      </c>
      <c r="BJ101" s="147" t="s">
        <v>35</v>
      </c>
      <c r="BK101" s="144"/>
      <c r="BL101" s="144"/>
      <c r="BM101" s="144"/>
    </row>
    <row r="102" spans="2:65" s="1" customFormat="1" ht="18" customHeight="1">
      <c r="B102" s="140"/>
      <c r="C102" s="141"/>
      <c r="D102" s="251" t="s">
        <v>162</v>
      </c>
      <c r="E102" s="299"/>
      <c r="F102" s="299"/>
      <c r="G102" s="299"/>
      <c r="H102" s="299"/>
      <c r="I102" s="141"/>
      <c r="J102" s="141"/>
      <c r="K102" s="141"/>
      <c r="L102" s="141"/>
      <c r="M102" s="141"/>
      <c r="N102" s="252">
        <f>ROUND(N90*T102,0)</f>
        <v>0</v>
      </c>
      <c r="O102" s="300"/>
      <c r="P102" s="300"/>
      <c r="Q102" s="300"/>
      <c r="R102" s="143"/>
      <c r="S102" s="144"/>
      <c r="T102" s="145"/>
      <c r="U102" s="146" t="s">
        <v>43</v>
      </c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7" t="s">
        <v>158</v>
      </c>
      <c r="AZ102" s="144"/>
      <c r="BA102" s="144"/>
      <c r="BB102" s="144"/>
      <c r="BC102" s="144"/>
      <c r="BD102" s="144"/>
      <c r="BE102" s="148">
        <f t="shared" si="0"/>
        <v>0</v>
      </c>
      <c r="BF102" s="148">
        <f t="shared" si="1"/>
        <v>0</v>
      </c>
      <c r="BG102" s="148">
        <f t="shared" si="2"/>
        <v>0</v>
      </c>
      <c r="BH102" s="148">
        <f t="shared" si="3"/>
        <v>0</v>
      </c>
      <c r="BI102" s="148">
        <f t="shared" si="4"/>
        <v>0</v>
      </c>
      <c r="BJ102" s="147" t="s">
        <v>35</v>
      </c>
      <c r="BK102" s="144"/>
      <c r="BL102" s="144"/>
      <c r="BM102" s="144"/>
    </row>
    <row r="103" spans="2:65" s="1" customFormat="1" ht="18" customHeight="1">
      <c r="B103" s="140"/>
      <c r="C103" s="141"/>
      <c r="D103" s="142" t="s">
        <v>163</v>
      </c>
      <c r="E103" s="141"/>
      <c r="F103" s="141"/>
      <c r="G103" s="141"/>
      <c r="H103" s="141"/>
      <c r="I103" s="141"/>
      <c r="J103" s="141"/>
      <c r="K103" s="141"/>
      <c r="L103" s="141"/>
      <c r="M103" s="141"/>
      <c r="N103" s="252">
        <f>ROUND(N90*T103,0)</f>
        <v>0</v>
      </c>
      <c r="O103" s="300"/>
      <c r="P103" s="300"/>
      <c r="Q103" s="300"/>
      <c r="R103" s="143"/>
      <c r="S103" s="144"/>
      <c r="T103" s="149"/>
      <c r="U103" s="150" t="s">
        <v>43</v>
      </c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7" t="s">
        <v>164</v>
      </c>
      <c r="AZ103" s="144"/>
      <c r="BA103" s="144"/>
      <c r="BB103" s="144"/>
      <c r="BC103" s="144"/>
      <c r="BD103" s="144"/>
      <c r="BE103" s="148">
        <f t="shared" si="0"/>
        <v>0</v>
      </c>
      <c r="BF103" s="148">
        <f t="shared" si="1"/>
        <v>0</v>
      </c>
      <c r="BG103" s="148">
        <f t="shared" si="2"/>
        <v>0</v>
      </c>
      <c r="BH103" s="148">
        <f t="shared" si="3"/>
        <v>0</v>
      </c>
      <c r="BI103" s="148">
        <f t="shared" si="4"/>
        <v>0</v>
      </c>
      <c r="BJ103" s="147" t="s">
        <v>35</v>
      </c>
      <c r="BK103" s="144"/>
      <c r="BL103" s="144"/>
      <c r="BM103" s="144"/>
    </row>
    <row r="104" spans="2:65" s="1" customFormat="1" ht="13.5"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40"/>
    </row>
    <row r="105" spans="2:65" s="1" customFormat="1" ht="29.25" customHeight="1">
      <c r="B105" s="38"/>
      <c r="C105" s="122" t="s">
        <v>120</v>
      </c>
      <c r="D105" s="123"/>
      <c r="E105" s="123"/>
      <c r="F105" s="123"/>
      <c r="G105" s="123"/>
      <c r="H105" s="123"/>
      <c r="I105" s="123"/>
      <c r="J105" s="123"/>
      <c r="K105" s="123"/>
      <c r="L105" s="233">
        <f>ROUND(SUM(N90+N97),0)</f>
        <v>0</v>
      </c>
      <c r="M105" s="233"/>
      <c r="N105" s="233"/>
      <c r="O105" s="233"/>
      <c r="P105" s="233"/>
      <c r="Q105" s="233"/>
      <c r="R105" s="40"/>
    </row>
    <row r="106" spans="2:65" s="1" customFormat="1" ht="6.95" customHeight="1">
      <c r="B106" s="62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4"/>
    </row>
    <row r="110" spans="2:65" s="1" customFormat="1" ht="6.95" customHeight="1">
      <c r="B110" s="65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7"/>
    </row>
    <row r="111" spans="2:65" s="1" customFormat="1" ht="36.950000000000003" customHeight="1">
      <c r="B111" s="38"/>
      <c r="C111" s="223" t="s">
        <v>165</v>
      </c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40"/>
    </row>
    <row r="112" spans="2:65" s="1" customFormat="1" ht="6.95" customHeight="1">
      <c r="B112" s="38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40"/>
    </row>
    <row r="113" spans="2:65" s="1" customFormat="1" ht="30" customHeight="1">
      <c r="B113" s="38"/>
      <c r="C113" s="33" t="s">
        <v>19</v>
      </c>
      <c r="D113" s="39"/>
      <c r="E113" s="39"/>
      <c r="F113" s="282" t="str">
        <f>F6</f>
        <v>Pce, A016 - Rekonstrukce sekundárních rozvodů</v>
      </c>
      <c r="G113" s="283"/>
      <c r="H113" s="283"/>
      <c r="I113" s="283"/>
      <c r="J113" s="283"/>
      <c r="K113" s="283"/>
      <c r="L113" s="283"/>
      <c r="M113" s="283"/>
      <c r="N113" s="283"/>
      <c r="O113" s="283"/>
      <c r="P113" s="283"/>
      <c r="Q113" s="39"/>
      <c r="R113" s="40"/>
    </row>
    <row r="114" spans="2:65" ht="30" customHeight="1">
      <c r="B114" s="26"/>
      <c r="C114" s="33" t="s">
        <v>127</v>
      </c>
      <c r="D114" s="29"/>
      <c r="E114" s="29"/>
      <c r="F114" s="282" t="s">
        <v>128</v>
      </c>
      <c r="G114" s="217"/>
      <c r="H114" s="217"/>
      <c r="I114" s="217"/>
      <c r="J114" s="217"/>
      <c r="K114" s="217"/>
      <c r="L114" s="217"/>
      <c r="M114" s="217"/>
      <c r="N114" s="217"/>
      <c r="O114" s="217"/>
      <c r="P114" s="217"/>
      <c r="Q114" s="29"/>
      <c r="R114" s="27"/>
    </row>
    <row r="115" spans="2:65" ht="30" customHeight="1">
      <c r="B115" s="26"/>
      <c r="C115" s="33" t="s">
        <v>129</v>
      </c>
      <c r="D115" s="29"/>
      <c r="E115" s="29"/>
      <c r="F115" s="282" t="s">
        <v>928</v>
      </c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9"/>
      <c r="R115" s="27"/>
    </row>
    <row r="116" spans="2:65" s="1" customFormat="1" ht="36.950000000000003" customHeight="1">
      <c r="B116" s="38"/>
      <c r="C116" s="72" t="s">
        <v>1088</v>
      </c>
      <c r="D116" s="39"/>
      <c r="E116" s="39"/>
      <c r="F116" s="239" t="str">
        <f>F9</f>
        <v>STR - DEMONTÁŽE - I. ETAPA</v>
      </c>
      <c r="G116" s="284"/>
      <c r="H116" s="284"/>
      <c r="I116" s="284"/>
      <c r="J116" s="284"/>
      <c r="K116" s="284"/>
      <c r="L116" s="284"/>
      <c r="M116" s="284"/>
      <c r="N116" s="284"/>
      <c r="O116" s="284"/>
      <c r="P116" s="284"/>
      <c r="Q116" s="39"/>
      <c r="R116" s="40"/>
    </row>
    <row r="117" spans="2:65" s="1" customFormat="1" ht="6.95" customHeight="1"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40"/>
    </row>
    <row r="118" spans="2:65" s="1" customFormat="1" ht="18" customHeight="1">
      <c r="B118" s="38"/>
      <c r="C118" s="33" t="s">
        <v>23</v>
      </c>
      <c r="D118" s="39"/>
      <c r="E118" s="39"/>
      <c r="F118" s="31" t="str">
        <f>F11</f>
        <v xml:space="preserve"> </v>
      </c>
      <c r="G118" s="39"/>
      <c r="H118" s="39"/>
      <c r="I118" s="39"/>
      <c r="J118" s="39"/>
      <c r="K118" s="33" t="s">
        <v>25</v>
      </c>
      <c r="L118" s="39"/>
      <c r="M118" s="286" t="str">
        <f>IF(O11="","",O11)</f>
        <v>24. 8. 2017</v>
      </c>
      <c r="N118" s="286"/>
      <c r="O118" s="286"/>
      <c r="P118" s="286"/>
      <c r="Q118" s="39"/>
      <c r="R118" s="40"/>
    </row>
    <row r="119" spans="2:65" s="1" customFormat="1" ht="6.95" customHeight="1"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40"/>
    </row>
    <row r="120" spans="2:65" s="1" customFormat="1">
      <c r="B120" s="38"/>
      <c r="C120" s="33" t="s">
        <v>27</v>
      </c>
      <c r="D120" s="39"/>
      <c r="E120" s="39"/>
      <c r="F120" s="31" t="str">
        <f>E14</f>
        <v>Elektrárny Opatovice, a.s.</v>
      </c>
      <c r="G120" s="39"/>
      <c r="H120" s="39"/>
      <c r="I120" s="39"/>
      <c r="J120" s="39"/>
      <c r="K120" s="33" t="s">
        <v>33</v>
      </c>
      <c r="L120" s="39"/>
      <c r="M120" s="227" t="str">
        <f>E20</f>
        <v>EVČ s.r.o.</v>
      </c>
      <c r="N120" s="227"/>
      <c r="O120" s="227"/>
      <c r="P120" s="227"/>
      <c r="Q120" s="227"/>
      <c r="R120" s="40"/>
    </row>
    <row r="121" spans="2:65" s="1" customFormat="1" ht="14.45" customHeight="1">
      <c r="B121" s="38"/>
      <c r="C121" s="33" t="s">
        <v>31</v>
      </c>
      <c r="D121" s="39"/>
      <c r="E121" s="39"/>
      <c r="F121" s="31" t="str">
        <f>IF(E17="","",E17)</f>
        <v>Vyplň údaj</v>
      </c>
      <c r="G121" s="39"/>
      <c r="H121" s="39"/>
      <c r="I121" s="39"/>
      <c r="J121" s="39"/>
      <c r="K121" s="33" t="s">
        <v>36</v>
      </c>
      <c r="L121" s="39"/>
      <c r="M121" s="227" t="str">
        <f>E23</f>
        <v xml:space="preserve"> </v>
      </c>
      <c r="N121" s="227"/>
      <c r="O121" s="227"/>
      <c r="P121" s="227"/>
      <c r="Q121" s="227"/>
      <c r="R121" s="40"/>
    </row>
    <row r="122" spans="2:65" s="1" customFormat="1" ht="10.35" customHeight="1">
      <c r="B122" s="38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40"/>
    </row>
    <row r="123" spans="2:65" s="9" customFormat="1" ht="29.25" customHeight="1">
      <c r="B123" s="151"/>
      <c r="C123" s="152" t="s">
        <v>166</v>
      </c>
      <c r="D123" s="153" t="s">
        <v>167</v>
      </c>
      <c r="E123" s="153" t="s">
        <v>60</v>
      </c>
      <c r="F123" s="301" t="s">
        <v>168</v>
      </c>
      <c r="G123" s="301"/>
      <c r="H123" s="301"/>
      <c r="I123" s="301"/>
      <c r="J123" s="153" t="s">
        <v>169</v>
      </c>
      <c r="K123" s="153" t="s">
        <v>170</v>
      </c>
      <c r="L123" s="301" t="s">
        <v>171</v>
      </c>
      <c r="M123" s="301"/>
      <c r="N123" s="301" t="s">
        <v>134</v>
      </c>
      <c r="O123" s="301"/>
      <c r="P123" s="301"/>
      <c r="Q123" s="302"/>
      <c r="R123" s="154"/>
      <c r="T123" s="79" t="s">
        <v>172</v>
      </c>
      <c r="U123" s="80" t="s">
        <v>42</v>
      </c>
      <c r="V123" s="80" t="s">
        <v>173</v>
      </c>
      <c r="W123" s="80" t="s">
        <v>174</v>
      </c>
      <c r="X123" s="80" t="s">
        <v>175</v>
      </c>
      <c r="Y123" s="80" t="s">
        <v>176</v>
      </c>
      <c r="Z123" s="80" t="s">
        <v>177</v>
      </c>
      <c r="AA123" s="81" t="s">
        <v>178</v>
      </c>
    </row>
    <row r="124" spans="2:65" s="1" customFormat="1" ht="29.25" customHeight="1">
      <c r="B124" s="38"/>
      <c r="C124" s="83" t="s">
        <v>131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05">
        <f>BK124</f>
        <v>0</v>
      </c>
      <c r="O124" s="306"/>
      <c r="P124" s="306"/>
      <c r="Q124" s="306"/>
      <c r="R124" s="40"/>
      <c r="T124" s="82"/>
      <c r="U124" s="54"/>
      <c r="V124" s="54"/>
      <c r="W124" s="155">
        <f>W125+W148</f>
        <v>0</v>
      </c>
      <c r="X124" s="54"/>
      <c r="Y124" s="155">
        <f>Y125+Y148</f>
        <v>0.14921999999999999</v>
      </c>
      <c r="Z124" s="54"/>
      <c r="AA124" s="156">
        <f>AA125+AA148</f>
        <v>34.487819999999992</v>
      </c>
      <c r="AT124" s="22" t="s">
        <v>77</v>
      </c>
      <c r="AU124" s="22" t="s">
        <v>136</v>
      </c>
      <c r="BK124" s="157">
        <f>BK125+BK148</f>
        <v>0</v>
      </c>
    </row>
    <row r="125" spans="2:65" s="10" customFormat="1" ht="37.35" customHeight="1">
      <c r="B125" s="158"/>
      <c r="C125" s="159"/>
      <c r="D125" s="160" t="s">
        <v>1124</v>
      </c>
      <c r="E125" s="160"/>
      <c r="F125" s="160"/>
      <c r="G125" s="160"/>
      <c r="H125" s="160"/>
      <c r="I125" s="160"/>
      <c r="J125" s="160"/>
      <c r="K125" s="160"/>
      <c r="L125" s="160"/>
      <c r="M125" s="160"/>
      <c r="N125" s="273">
        <f>BK125</f>
        <v>0</v>
      </c>
      <c r="O125" s="274"/>
      <c r="P125" s="274"/>
      <c r="Q125" s="274"/>
      <c r="R125" s="161"/>
      <c r="T125" s="162"/>
      <c r="U125" s="159"/>
      <c r="V125" s="159"/>
      <c r="W125" s="163">
        <f>W126+W132+W145</f>
        <v>0</v>
      </c>
      <c r="X125" s="159"/>
      <c r="Y125" s="163">
        <f>Y126+Y132+Y145</f>
        <v>0.14921999999999999</v>
      </c>
      <c r="Z125" s="159"/>
      <c r="AA125" s="164">
        <f>AA126+AA132+AA145</f>
        <v>34.487819999999992</v>
      </c>
      <c r="AR125" s="165" t="s">
        <v>89</v>
      </c>
      <c r="AT125" s="166" t="s">
        <v>77</v>
      </c>
      <c r="AU125" s="166" t="s">
        <v>78</v>
      </c>
      <c r="AY125" s="165" t="s">
        <v>179</v>
      </c>
      <c r="BK125" s="167">
        <f>BK126+BK132+BK145</f>
        <v>0</v>
      </c>
    </row>
    <row r="126" spans="2:65" s="10" customFormat="1" ht="19.899999999999999" customHeight="1">
      <c r="B126" s="158"/>
      <c r="C126" s="159"/>
      <c r="D126" s="168" t="s">
        <v>931</v>
      </c>
      <c r="E126" s="168"/>
      <c r="F126" s="168"/>
      <c r="G126" s="168"/>
      <c r="H126" s="168"/>
      <c r="I126" s="168"/>
      <c r="J126" s="168"/>
      <c r="K126" s="168"/>
      <c r="L126" s="168"/>
      <c r="M126" s="168"/>
      <c r="N126" s="269">
        <f>BK126</f>
        <v>0</v>
      </c>
      <c r="O126" s="270"/>
      <c r="P126" s="270"/>
      <c r="Q126" s="270"/>
      <c r="R126" s="161"/>
      <c r="T126" s="162"/>
      <c r="U126" s="159"/>
      <c r="V126" s="159"/>
      <c r="W126" s="163">
        <f>SUM(W127:W131)</f>
        <v>0</v>
      </c>
      <c r="X126" s="159"/>
      <c r="Y126" s="163">
        <f>SUM(Y127:Y131)</f>
        <v>0</v>
      </c>
      <c r="Z126" s="159"/>
      <c r="AA126" s="164">
        <f>SUM(AA127:AA131)</f>
        <v>8.9749999999999996</v>
      </c>
      <c r="AR126" s="165" t="s">
        <v>89</v>
      </c>
      <c r="AT126" s="166" t="s">
        <v>77</v>
      </c>
      <c r="AU126" s="166" t="s">
        <v>35</v>
      </c>
      <c r="AY126" s="165" t="s">
        <v>179</v>
      </c>
      <c r="BK126" s="167">
        <f>SUM(BK127:BK131)</f>
        <v>0</v>
      </c>
    </row>
    <row r="127" spans="2:65" s="1" customFormat="1" ht="16.5" customHeight="1">
      <c r="B127" s="140"/>
      <c r="C127" s="169" t="s">
        <v>35</v>
      </c>
      <c r="D127" s="169" t="s">
        <v>180</v>
      </c>
      <c r="E127" s="170" t="s">
        <v>1126</v>
      </c>
      <c r="F127" s="264" t="s">
        <v>1127</v>
      </c>
      <c r="G127" s="264"/>
      <c r="H127" s="264"/>
      <c r="I127" s="264"/>
      <c r="J127" s="171" t="s">
        <v>1128</v>
      </c>
      <c r="K127" s="172">
        <v>1</v>
      </c>
      <c r="L127" s="265">
        <v>0</v>
      </c>
      <c r="M127" s="265"/>
      <c r="N127" s="266">
        <f>ROUND(L127*K127,2)</f>
        <v>0</v>
      </c>
      <c r="O127" s="266"/>
      <c r="P127" s="266"/>
      <c r="Q127" s="266"/>
      <c r="R127" s="143"/>
      <c r="T127" s="173" t="s">
        <v>5</v>
      </c>
      <c r="U127" s="47" t="s">
        <v>43</v>
      </c>
      <c r="V127" s="39"/>
      <c r="W127" s="174">
        <f>V127*K127</f>
        <v>0</v>
      </c>
      <c r="X127" s="174">
        <v>0</v>
      </c>
      <c r="Y127" s="174">
        <f>X127*K127</f>
        <v>0</v>
      </c>
      <c r="Z127" s="174">
        <v>0</v>
      </c>
      <c r="AA127" s="175">
        <f>Z127*K127</f>
        <v>0</v>
      </c>
      <c r="AR127" s="22" t="s">
        <v>225</v>
      </c>
      <c r="AT127" s="22" t="s">
        <v>180</v>
      </c>
      <c r="AU127" s="22" t="s">
        <v>89</v>
      </c>
      <c r="AY127" s="22" t="s">
        <v>179</v>
      </c>
      <c r="BE127" s="117">
        <f>IF(U127="základní",N127,0)</f>
        <v>0</v>
      </c>
      <c r="BF127" s="117">
        <f>IF(U127="snížená",N127,0)</f>
        <v>0</v>
      </c>
      <c r="BG127" s="117">
        <f>IF(U127="zákl. přenesená",N127,0)</f>
        <v>0</v>
      </c>
      <c r="BH127" s="117">
        <f>IF(U127="sníž. přenesená",N127,0)</f>
        <v>0</v>
      </c>
      <c r="BI127" s="117">
        <f>IF(U127="nulová",N127,0)</f>
        <v>0</v>
      </c>
      <c r="BJ127" s="22" t="s">
        <v>35</v>
      </c>
      <c r="BK127" s="117">
        <f>ROUND(L127*K127,2)</f>
        <v>0</v>
      </c>
      <c r="BL127" s="22" t="s">
        <v>225</v>
      </c>
      <c r="BM127" s="22" t="s">
        <v>1129</v>
      </c>
    </row>
    <row r="128" spans="2:65" s="1" customFormat="1" ht="51" customHeight="1">
      <c r="B128" s="140"/>
      <c r="C128" s="316" t="s">
        <v>89</v>
      </c>
      <c r="D128" s="316" t="s">
        <v>180</v>
      </c>
      <c r="E128" s="317" t="s">
        <v>1130</v>
      </c>
      <c r="F128" s="318" t="s">
        <v>1131</v>
      </c>
      <c r="G128" s="318"/>
      <c r="H128" s="318"/>
      <c r="I128" s="318"/>
      <c r="J128" s="319" t="s">
        <v>285</v>
      </c>
      <c r="K128" s="320">
        <v>1250</v>
      </c>
      <c r="L128" s="321">
        <v>0</v>
      </c>
      <c r="M128" s="321"/>
      <c r="N128" s="321">
        <f>ROUND(L128*K128,2)</f>
        <v>0</v>
      </c>
      <c r="O128" s="321"/>
      <c r="P128" s="321"/>
      <c r="Q128" s="321"/>
      <c r="R128" s="143"/>
      <c r="T128" s="173" t="s">
        <v>5</v>
      </c>
      <c r="U128" s="47" t="s">
        <v>43</v>
      </c>
      <c r="V128" s="39"/>
      <c r="W128" s="174">
        <f>V128*K128</f>
        <v>0</v>
      </c>
      <c r="X128" s="174">
        <v>0</v>
      </c>
      <c r="Y128" s="174">
        <f>X128*K128</f>
        <v>0</v>
      </c>
      <c r="Z128" s="174">
        <v>7.1799999999999998E-3</v>
      </c>
      <c r="AA128" s="175">
        <f>Z128*K128</f>
        <v>8.9749999999999996</v>
      </c>
      <c r="AR128" s="22" t="s">
        <v>225</v>
      </c>
      <c r="AT128" s="22" t="s">
        <v>180</v>
      </c>
      <c r="AU128" s="22" t="s">
        <v>89</v>
      </c>
      <c r="AY128" s="22" t="s">
        <v>179</v>
      </c>
      <c r="BE128" s="117">
        <f>IF(U128="základní",N128,0)</f>
        <v>0</v>
      </c>
      <c r="BF128" s="117">
        <f>IF(U128="snížená",N128,0)</f>
        <v>0</v>
      </c>
      <c r="BG128" s="117">
        <f>IF(U128="zákl. přenesená",N128,0)</f>
        <v>0</v>
      </c>
      <c r="BH128" s="117">
        <f>IF(U128="sníž. přenesená",N128,0)</f>
        <v>0</v>
      </c>
      <c r="BI128" s="117">
        <f>IF(U128="nulová",N128,0)</f>
        <v>0</v>
      </c>
      <c r="BJ128" s="22" t="s">
        <v>35</v>
      </c>
      <c r="BK128" s="117">
        <f>ROUND(L128*K128,2)</f>
        <v>0</v>
      </c>
      <c r="BL128" s="22" t="s">
        <v>225</v>
      </c>
      <c r="BM128" s="22" t="s">
        <v>1132</v>
      </c>
    </row>
    <row r="129" spans="2:65" s="1" customFormat="1" ht="38.25" customHeight="1">
      <c r="B129" s="140"/>
      <c r="C129" s="169" t="s">
        <v>94</v>
      </c>
      <c r="D129" s="169" t="s">
        <v>180</v>
      </c>
      <c r="E129" s="170" t="s">
        <v>1133</v>
      </c>
      <c r="F129" s="264" t="s">
        <v>1134</v>
      </c>
      <c r="G129" s="264"/>
      <c r="H129" s="264"/>
      <c r="I129" s="264"/>
      <c r="J129" s="171" t="s">
        <v>447</v>
      </c>
      <c r="K129" s="172">
        <v>11</v>
      </c>
      <c r="L129" s="265">
        <v>0</v>
      </c>
      <c r="M129" s="265"/>
      <c r="N129" s="266">
        <f>ROUND(L129*K129,2)</f>
        <v>0</v>
      </c>
      <c r="O129" s="266"/>
      <c r="P129" s="266"/>
      <c r="Q129" s="266"/>
      <c r="R129" s="143"/>
      <c r="T129" s="173" t="s">
        <v>5</v>
      </c>
      <c r="U129" s="47" t="s">
        <v>43</v>
      </c>
      <c r="V129" s="39"/>
      <c r="W129" s="174">
        <f>V129*K129</f>
        <v>0</v>
      </c>
      <c r="X129" s="174">
        <v>0</v>
      </c>
      <c r="Y129" s="174">
        <f>X129*K129</f>
        <v>0</v>
      </c>
      <c r="Z129" s="174">
        <v>0</v>
      </c>
      <c r="AA129" s="175">
        <f>Z129*K129</f>
        <v>0</v>
      </c>
      <c r="AR129" s="22" t="s">
        <v>225</v>
      </c>
      <c r="AT129" s="22" t="s">
        <v>180</v>
      </c>
      <c r="AU129" s="22" t="s">
        <v>89</v>
      </c>
      <c r="AY129" s="22" t="s">
        <v>179</v>
      </c>
      <c r="BE129" s="117">
        <f>IF(U129="základní",N129,0)</f>
        <v>0</v>
      </c>
      <c r="BF129" s="117">
        <f>IF(U129="snížená",N129,0)</f>
        <v>0</v>
      </c>
      <c r="BG129" s="117">
        <f>IF(U129="zákl. přenesená",N129,0)</f>
        <v>0</v>
      </c>
      <c r="BH129" s="117">
        <f>IF(U129="sníž. přenesená",N129,0)</f>
        <v>0</v>
      </c>
      <c r="BI129" s="117">
        <f>IF(U129="nulová",N129,0)</f>
        <v>0</v>
      </c>
      <c r="BJ129" s="22" t="s">
        <v>35</v>
      </c>
      <c r="BK129" s="117">
        <f>ROUND(L129*K129,2)</f>
        <v>0</v>
      </c>
      <c r="BL129" s="22" t="s">
        <v>225</v>
      </c>
      <c r="BM129" s="22" t="s">
        <v>1135</v>
      </c>
    </row>
    <row r="130" spans="2:65" s="1" customFormat="1" ht="38.25" customHeight="1">
      <c r="B130" s="140"/>
      <c r="C130" s="169" t="s">
        <v>184</v>
      </c>
      <c r="D130" s="169" t="s">
        <v>180</v>
      </c>
      <c r="E130" s="170" t="s">
        <v>812</v>
      </c>
      <c r="F130" s="264" t="s">
        <v>1136</v>
      </c>
      <c r="G130" s="264"/>
      <c r="H130" s="264"/>
      <c r="I130" s="264"/>
      <c r="J130" s="171" t="s">
        <v>447</v>
      </c>
      <c r="K130" s="172">
        <v>150</v>
      </c>
      <c r="L130" s="265">
        <v>0</v>
      </c>
      <c r="M130" s="265"/>
      <c r="N130" s="266">
        <f>ROUND(L130*K130,2)</f>
        <v>0</v>
      </c>
      <c r="O130" s="266"/>
      <c r="P130" s="266"/>
      <c r="Q130" s="266"/>
      <c r="R130" s="143"/>
      <c r="T130" s="173" t="s">
        <v>5</v>
      </c>
      <c r="U130" s="47" t="s">
        <v>43</v>
      </c>
      <c r="V130" s="39"/>
      <c r="W130" s="174">
        <f>V130*K130</f>
        <v>0</v>
      </c>
      <c r="X130" s="174">
        <v>0</v>
      </c>
      <c r="Y130" s="174">
        <f>X130*K130</f>
        <v>0</v>
      </c>
      <c r="Z130" s="174">
        <v>0</v>
      </c>
      <c r="AA130" s="175">
        <f>Z130*K130</f>
        <v>0</v>
      </c>
      <c r="AR130" s="22" t="s">
        <v>225</v>
      </c>
      <c r="AT130" s="22" t="s">
        <v>180</v>
      </c>
      <c r="AU130" s="22" t="s">
        <v>89</v>
      </c>
      <c r="AY130" s="22" t="s">
        <v>179</v>
      </c>
      <c r="BE130" s="117">
        <f>IF(U130="základní",N130,0)</f>
        <v>0</v>
      </c>
      <c r="BF130" s="117">
        <f>IF(U130="snížená",N130,0)</f>
        <v>0</v>
      </c>
      <c r="BG130" s="117">
        <f>IF(U130="zákl. přenesená",N130,0)</f>
        <v>0</v>
      </c>
      <c r="BH130" s="117">
        <f>IF(U130="sníž. přenesená",N130,0)</f>
        <v>0</v>
      </c>
      <c r="BI130" s="117">
        <f>IF(U130="nulová",N130,0)</f>
        <v>0</v>
      </c>
      <c r="BJ130" s="22" t="s">
        <v>35</v>
      </c>
      <c r="BK130" s="117">
        <f>ROUND(L130*K130,2)</f>
        <v>0</v>
      </c>
      <c r="BL130" s="22" t="s">
        <v>225</v>
      </c>
      <c r="BM130" s="22" t="s">
        <v>1137</v>
      </c>
    </row>
    <row r="131" spans="2:65" s="1" customFormat="1" ht="25.5" customHeight="1">
      <c r="B131" s="140"/>
      <c r="C131" s="169" t="s">
        <v>210</v>
      </c>
      <c r="D131" s="169" t="s">
        <v>180</v>
      </c>
      <c r="E131" s="170" t="s">
        <v>1138</v>
      </c>
      <c r="F131" s="264" t="s">
        <v>1139</v>
      </c>
      <c r="G131" s="264"/>
      <c r="H131" s="264"/>
      <c r="I131" s="264"/>
      <c r="J131" s="171" t="s">
        <v>447</v>
      </c>
      <c r="K131" s="172">
        <v>11</v>
      </c>
      <c r="L131" s="265">
        <v>0</v>
      </c>
      <c r="M131" s="265"/>
      <c r="N131" s="266">
        <f>ROUND(L131*K131,2)</f>
        <v>0</v>
      </c>
      <c r="O131" s="266"/>
      <c r="P131" s="266"/>
      <c r="Q131" s="266"/>
      <c r="R131" s="143"/>
      <c r="T131" s="173" t="s">
        <v>5</v>
      </c>
      <c r="U131" s="47" t="s">
        <v>43</v>
      </c>
      <c r="V131" s="39"/>
      <c r="W131" s="174">
        <f>V131*K131</f>
        <v>0</v>
      </c>
      <c r="X131" s="174">
        <v>0</v>
      </c>
      <c r="Y131" s="174">
        <f>X131*K131</f>
        <v>0</v>
      </c>
      <c r="Z131" s="174">
        <v>0</v>
      </c>
      <c r="AA131" s="175">
        <f>Z131*K131</f>
        <v>0</v>
      </c>
      <c r="AR131" s="22" t="s">
        <v>225</v>
      </c>
      <c r="AT131" s="22" t="s">
        <v>180</v>
      </c>
      <c r="AU131" s="22" t="s">
        <v>89</v>
      </c>
      <c r="AY131" s="22" t="s">
        <v>179</v>
      </c>
      <c r="BE131" s="117">
        <f>IF(U131="základní",N131,0)</f>
        <v>0</v>
      </c>
      <c r="BF131" s="117">
        <f>IF(U131="snížená",N131,0)</f>
        <v>0</v>
      </c>
      <c r="BG131" s="117">
        <f>IF(U131="zákl. přenesená",N131,0)</f>
        <v>0</v>
      </c>
      <c r="BH131" s="117">
        <f>IF(U131="sníž. přenesená",N131,0)</f>
        <v>0</v>
      </c>
      <c r="BI131" s="117">
        <f>IF(U131="nulová",N131,0)</f>
        <v>0</v>
      </c>
      <c r="BJ131" s="22" t="s">
        <v>35</v>
      </c>
      <c r="BK131" s="117">
        <f>ROUND(L131*K131,2)</f>
        <v>0</v>
      </c>
      <c r="BL131" s="22" t="s">
        <v>225</v>
      </c>
      <c r="BM131" s="22" t="s">
        <v>1140</v>
      </c>
    </row>
    <row r="132" spans="2:65" s="10" customFormat="1" ht="29.85" customHeight="1">
      <c r="B132" s="158"/>
      <c r="C132" s="159"/>
      <c r="D132" s="168" t="s">
        <v>932</v>
      </c>
      <c r="E132" s="168"/>
      <c r="F132" s="168"/>
      <c r="G132" s="168"/>
      <c r="H132" s="168"/>
      <c r="I132" s="168"/>
      <c r="J132" s="168"/>
      <c r="K132" s="168"/>
      <c r="L132" s="168"/>
      <c r="M132" s="168"/>
      <c r="N132" s="275">
        <f>BK132</f>
        <v>0</v>
      </c>
      <c r="O132" s="276"/>
      <c r="P132" s="276"/>
      <c r="Q132" s="276"/>
      <c r="R132" s="161"/>
      <c r="T132" s="162"/>
      <c r="U132" s="159"/>
      <c r="V132" s="159"/>
      <c r="W132" s="163">
        <f>SUM(W133:W144)</f>
        <v>0</v>
      </c>
      <c r="X132" s="159"/>
      <c r="Y132" s="163">
        <f>SUM(Y133:Y144)</f>
        <v>0.14898</v>
      </c>
      <c r="Z132" s="159"/>
      <c r="AA132" s="164">
        <f>SUM(AA133:AA144)</f>
        <v>25.194819999999993</v>
      </c>
      <c r="AR132" s="165" t="s">
        <v>89</v>
      </c>
      <c r="AT132" s="166" t="s">
        <v>77</v>
      </c>
      <c r="AU132" s="166" t="s">
        <v>35</v>
      </c>
      <c r="AY132" s="165" t="s">
        <v>179</v>
      </c>
      <c r="BK132" s="167">
        <f>SUM(BK133:BK144)</f>
        <v>0</v>
      </c>
    </row>
    <row r="133" spans="2:65" s="1" customFormat="1" ht="25.5" customHeight="1">
      <c r="B133" s="140"/>
      <c r="C133" s="169" t="s">
        <v>219</v>
      </c>
      <c r="D133" s="169" t="s">
        <v>180</v>
      </c>
      <c r="E133" s="170" t="s">
        <v>1141</v>
      </c>
      <c r="F133" s="264" t="s">
        <v>1142</v>
      </c>
      <c r="G133" s="264"/>
      <c r="H133" s="264"/>
      <c r="I133" s="264"/>
      <c r="J133" s="171" t="s">
        <v>285</v>
      </c>
      <c r="K133" s="172">
        <v>190</v>
      </c>
      <c r="L133" s="265">
        <v>0</v>
      </c>
      <c r="M133" s="265"/>
      <c r="N133" s="266">
        <f t="shared" ref="N133:N144" si="5">ROUND(L133*K133,2)</f>
        <v>0</v>
      </c>
      <c r="O133" s="266"/>
      <c r="P133" s="266"/>
      <c r="Q133" s="266"/>
      <c r="R133" s="143"/>
      <c r="T133" s="173" t="s">
        <v>5</v>
      </c>
      <c r="U133" s="47" t="s">
        <v>43</v>
      </c>
      <c r="V133" s="39"/>
      <c r="W133" s="174">
        <f t="shared" ref="W133:W144" si="6">V133*K133</f>
        <v>0</v>
      </c>
      <c r="X133" s="174">
        <v>5.0000000000000002E-5</v>
      </c>
      <c r="Y133" s="174">
        <f t="shared" ref="Y133:Y144" si="7">X133*K133</f>
        <v>9.4999999999999998E-3</v>
      </c>
      <c r="Z133" s="174">
        <v>4.7299999999999998E-3</v>
      </c>
      <c r="AA133" s="175">
        <f t="shared" ref="AA133:AA144" si="8">Z133*K133</f>
        <v>0.89869999999999994</v>
      </c>
      <c r="AR133" s="22" t="s">
        <v>225</v>
      </c>
      <c r="AT133" s="22" t="s">
        <v>180</v>
      </c>
      <c r="AU133" s="22" t="s">
        <v>89</v>
      </c>
      <c r="AY133" s="22" t="s">
        <v>179</v>
      </c>
      <c r="BE133" s="117">
        <f t="shared" ref="BE133:BE144" si="9">IF(U133="základní",N133,0)</f>
        <v>0</v>
      </c>
      <c r="BF133" s="117">
        <f t="shared" ref="BF133:BF144" si="10">IF(U133="snížená",N133,0)</f>
        <v>0</v>
      </c>
      <c r="BG133" s="117">
        <f t="shared" ref="BG133:BG144" si="11">IF(U133="zákl. přenesená",N133,0)</f>
        <v>0</v>
      </c>
      <c r="BH133" s="117">
        <f t="shared" ref="BH133:BH144" si="12">IF(U133="sníž. přenesená",N133,0)</f>
        <v>0</v>
      </c>
      <c r="BI133" s="117">
        <f t="shared" ref="BI133:BI144" si="13">IF(U133="nulová",N133,0)</f>
        <v>0</v>
      </c>
      <c r="BJ133" s="22" t="s">
        <v>35</v>
      </c>
      <c r="BK133" s="117">
        <f t="shared" ref="BK133:BK144" si="14">ROUND(L133*K133,2)</f>
        <v>0</v>
      </c>
      <c r="BL133" s="22" t="s">
        <v>225</v>
      </c>
      <c r="BM133" s="22" t="s">
        <v>1143</v>
      </c>
    </row>
    <row r="134" spans="2:65" s="1" customFormat="1" ht="25.5" customHeight="1">
      <c r="B134" s="140"/>
      <c r="C134" s="169" t="s">
        <v>207</v>
      </c>
      <c r="D134" s="169" t="s">
        <v>180</v>
      </c>
      <c r="E134" s="170" t="s">
        <v>1144</v>
      </c>
      <c r="F134" s="264" t="s">
        <v>1145</v>
      </c>
      <c r="G134" s="264"/>
      <c r="H134" s="264"/>
      <c r="I134" s="264"/>
      <c r="J134" s="171" t="s">
        <v>285</v>
      </c>
      <c r="K134" s="172">
        <v>310</v>
      </c>
      <c r="L134" s="265">
        <v>0</v>
      </c>
      <c r="M134" s="265"/>
      <c r="N134" s="266">
        <f t="shared" si="5"/>
        <v>0</v>
      </c>
      <c r="O134" s="266"/>
      <c r="P134" s="266"/>
      <c r="Q134" s="266"/>
      <c r="R134" s="143"/>
      <c r="T134" s="173" t="s">
        <v>5</v>
      </c>
      <c r="U134" s="47" t="s">
        <v>43</v>
      </c>
      <c r="V134" s="39"/>
      <c r="W134" s="174">
        <f t="shared" si="6"/>
        <v>0</v>
      </c>
      <c r="X134" s="174">
        <v>6.0000000000000002E-5</v>
      </c>
      <c r="Y134" s="174">
        <f t="shared" si="7"/>
        <v>1.8600000000000002E-2</v>
      </c>
      <c r="Z134" s="174">
        <v>8.4100000000000008E-3</v>
      </c>
      <c r="AA134" s="175">
        <f t="shared" si="8"/>
        <v>2.6071000000000004</v>
      </c>
      <c r="AR134" s="22" t="s">
        <v>225</v>
      </c>
      <c r="AT134" s="22" t="s">
        <v>180</v>
      </c>
      <c r="AU134" s="22" t="s">
        <v>89</v>
      </c>
      <c r="AY134" s="22" t="s">
        <v>179</v>
      </c>
      <c r="BE134" s="117">
        <f t="shared" si="9"/>
        <v>0</v>
      </c>
      <c r="BF134" s="117">
        <f t="shared" si="10"/>
        <v>0</v>
      </c>
      <c r="BG134" s="117">
        <f t="shared" si="11"/>
        <v>0</v>
      </c>
      <c r="BH134" s="117">
        <f t="shared" si="12"/>
        <v>0</v>
      </c>
      <c r="BI134" s="117">
        <f t="shared" si="13"/>
        <v>0</v>
      </c>
      <c r="BJ134" s="22" t="s">
        <v>35</v>
      </c>
      <c r="BK134" s="117">
        <f t="shared" si="14"/>
        <v>0</v>
      </c>
      <c r="BL134" s="22" t="s">
        <v>225</v>
      </c>
      <c r="BM134" s="22" t="s">
        <v>1146</v>
      </c>
    </row>
    <row r="135" spans="2:65" s="1" customFormat="1" ht="25.5" customHeight="1">
      <c r="B135" s="140"/>
      <c r="C135" s="169" t="s">
        <v>227</v>
      </c>
      <c r="D135" s="169" t="s">
        <v>180</v>
      </c>
      <c r="E135" s="170" t="s">
        <v>1147</v>
      </c>
      <c r="F135" s="264" t="s">
        <v>1148</v>
      </c>
      <c r="G135" s="264"/>
      <c r="H135" s="264"/>
      <c r="I135" s="264"/>
      <c r="J135" s="171" t="s">
        <v>285</v>
      </c>
      <c r="K135" s="172">
        <v>826</v>
      </c>
      <c r="L135" s="265">
        <v>0</v>
      </c>
      <c r="M135" s="265"/>
      <c r="N135" s="266">
        <f t="shared" si="5"/>
        <v>0</v>
      </c>
      <c r="O135" s="266"/>
      <c r="P135" s="266"/>
      <c r="Q135" s="266"/>
      <c r="R135" s="143"/>
      <c r="T135" s="173" t="s">
        <v>5</v>
      </c>
      <c r="U135" s="47" t="s">
        <v>43</v>
      </c>
      <c r="V135" s="39"/>
      <c r="W135" s="174">
        <f t="shared" si="6"/>
        <v>0</v>
      </c>
      <c r="X135" s="174">
        <v>1E-4</v>
      </c>
      <c r="Y135" s="174">
        <f t="shared" si="7"/>
        <v>8.2600000000000007E-2</v>
      </c>
      <c r="Z135" s="174">
        <v>1.384E-2</v>
      </c>
      <c r="AA135" s="175">
        <f t="shared" si="8"/>
        <v>11.431839999999999</v>
      </c>
      <c r="AR135" s="22" t="s">
        <v>225</v>
      </c>
      <c r="AT135" s="22" t="s">
        <v>180</v>
      </c>
      <c r="AU135" s="22" t="s">
        <v>89</v>
      </c>
      <c r="AY135" s="22" t="s">
        <v>179</v>
      </c>
      <c r="BE135" s="117">
        <f t="shared" si="9"/>
        <v>0</v>
      </c>
      <c r="BF135" s="117">
        <f t="shared" si="10"/>
        <v>0</v>
      </c>
      <c r="BG135" s="117">
        <f t="shared" si="11"/>
        <v>0</v>
      </c>
      <c r="BH135" s="117">
        <f t="shared" si="12"/>
        <v>0</v>
      </c>
      <c r="BI135" s="117">
        <f t="shared" si="13"/>
        <v>0</v>
      </c>
      <c r="BJ135" s="22" t="s">
        <v>35</v>
      </c>
      <c r="BK135" s="117">
        <f t="shared" si="14"/>
        <v>0</v>
      </c>
      <c r="BL135" s="22" t="s">
        <v>225</v>
      </c>
      <c r="BM135" s="22" t="s">
        <v>1149</v>
      </c>
    </row>
    <row r="136" spans="2:65" s="1" customFormat="1" ht="25.5" customHeight="1">
      <c r="B136" s="140"/>
      <c r="C136" s="316" t="s">
        <v>354</v>
      </c>
      <c r="D136" s="316" t="s">
        <v>180</v>
      </c>
      <c r="E136" s="317" t="s">
        <v>1150</v>
      </c>
      <c r="F136" s="318" t="s">
        <v>1151</v>
      </c>
      <c r="G136" s="318"/>
      <c r="H136" s="318"/>
      <c r="I136" s="318"/>
      <c r="J136" s="319" t="s">
        <v>285</v>
      </c>
      <c r="K136" s="320">
        <v>170</v>
      </c>
      <c r="L136" s="321">
        <v>0</v>
      </c>
      <c r="M136" s="321"/>
      <c r="N136" s="321">
        <f t="shared" si="5"/>
        <v>0</v>
      </c>
      <c r="O136" s="321"/>
      <c r="P136" s="321"/>
      <c r="Q136" s="321"/>
      <c r="R136" s="143"/>
      <c r="T136" s="173" t="s">
        <v>5</v>
      </c>
      <c r="U136" s="47" t="s">
        <v>43</v>
      </c>
      <c r="V136" s="39"/>
      <c r="W136" s="174">
        <f t="shared" si="6"/>
        <v>0</v>
      </c>
      <c r="X136" s="174">
        <v>2.2000000000000001E-4</v>
      </c>
      <c r="Y136" s="174">
        <f t="shared" si="7"/>
        <v>3.7400000000000003E-2</v>
      </c>
      <c r="Z136" s="174">
        <v>5.6860000000000001E-2</v>
      </c>
      <c r="AA136" s="175">
        <f t="shared" si="8"/>
        <v>9.6661999999999999</v>
      </c>
      <c r="AR136" s="22" t="s">
        <v>225</v>
      </c>
      <c r="AT136" s="22" t="s">
        <v>180</v>
      </c>
      <c r="AU136" s="22" t="s">
        <v>89</v>
      </c>
      <c r="AY136" s="22" t="s">
        <v>179</v>
      </c>
      <c r="BE136" s="117">
        <f t="shared" si="9"/>
        <v>0</v>
      </c>
      <c r="BF136" s="117">
        <f t="shared" si="10"/>
        <v>0</v>
      </c>
      <c r="BG136" s="117">
        <f t="shared" si="11"/>
        <v>0</v>
      </c>
      <c r="BH136" s="117">
        <f t="shared" si="12"/>
        <v>0</v>
      </c>
      <c r="BI136" s="117">
        <f t="shared" si="13"/>
        <v>0</v>
      </c>
      <c r="BJ136" s="22" t="s">
        <v>35</v>
      </c>
      <c r="BK136" s="117">
        <f t="shared" si="14"/>
        <v>0</v>
      </c>
      <c r="BL136" s="22" t="s">
        <v>225</v>
      </c>
      <c r="BM136" s="22" t="s">
        <v>1152</v>
      </c>
    </row>
    <row r="137" spans="2:65" s="1" customFormat="1" ht="16.5" customHeight="1">
      <c r="B137" s="140"/>
      <c r="C137" s="169" t="s">
        <v>240</v>
      </c>
      <c r="D137" s="169" t="s">
        <v>180</v>
      </c>
      <c r="E137" s="170" t="s">
        <v>1153</v>
      </c>
      <c r="F137" s="264" t="s">
        <v>1154</v>
      </c>
      <c r="G137" s="264"/>
      <c r="H137" s="264"/>
      <c r="I137" s="264"/>
      <c r="J137" s="171" t="s">
        <v>183</v>
      </c>
      <c r="K137" s="172">
        <v>4</v>
      </c>
      <c r="L137" s="265">
        <v>0</v>
      </c>
      <c r="M137" s="265"/>
      <c r="N137" s="266">
        <f t="shared" si="5"/>
        <v>0</v>
      </c>
      <c r="O137" s="266"/>
      <c r="P137" s="266"/>
      <c r="Q137" s="266"/>
      <c r="R137" s="143"/>
      <c r="T137" s="173" t="s">
        <v>5</v>
      </c>
      <c r="U137" s="47" t="s">
        <v>43</v>
      </c>
      <c r="V137" s="39"/>
      <c r="W137" s="174">
        <f t="shared" si="6"/>
        <v>0</v>
      </c>
      <c r="X137" s="174">
        <v>4.0000000000000003E-5</v>
      </c>
      <c r="Y137" s="174">
        <f t="shared" si="7"/>
        <v>1.6000000000000001E-4</v>
      </c>
      <c r="Z137" s="174">
        <v>7.0499999999999998E-3</v>
      </c>
      <c r="AA137" s="175">
        <f t="shared" si="8"/>
        <v>2.8199999999999999E-2</v>
      </c>
      <c r="AR137" s="22" t="s">
        <v>225</v>
      </c>
      <c r="AT137" s="22" t="s">
        <v>180</v>
      </c>
      <c r="AU137" s="22" t="s">
        <v>89</v>
      </c>
      <c r="AY137" s="22" t="s">
        <v>179</v>
      </c>
      <c r="BE137" s="117">
        <f t="shared" si="9"/>
        <v>0</v>
      </c>
      <c r="BF137" s="117">
        <f t="shared" si="10"/>
        <v>0</v>
      </c>
      <c r="BG137" s="117">
        <f t="shared" si="11"/>
        <v>0</v>
      </c>
      <c r="BH137" s="117">
        <f t="shared" si="12"/>
        <v>0</v>
      </c>
      <c r="BI137" s="117">
        <f t="shared" si="13"/>
        <v>0</v>
      </c>
      <c r="BJ137" s="22" t="s">
        <v>35</v>
      </c>
      <c r="BK137" s="117">
        <f t="shared" si="14"/>
        <v>0</v>
      </c>
      <c r="BL137" s="22" t="s">
        <v>225</v>
      </c>
      <c r="BM137" s="22" t="s">
        <v>1155</v>
      </c>
    </row>
    <row r="138" spans="2:65" s="1" customFormat="1" ht="38.25" customHeight="1">
      <c r="B138" s="140"/>
      <c r="C138" s="169" t="s">
        <v>218</v>
      </c>
      <c r="D138" s="169" t="s">
        <v>180</v>
      </c>
      <c r="E138" s="170" t="s">
        <v>1156</v>
      </c>
      <c r="F138" s="264" t="s">
        <v>1157</v>
      </c>
      <c r="G138" s="264"/>
      <c r="H138" s="264"/>
      <c r="I138" s="264"/>
      <c r="J138" s="171" t="s">
        <v>183</v>
      </c>
      <c r="K138" s="172">
        <v>200</v>
      </c>
      <c r="L138" s="265">
        <v>0</v>
      </c>
      <c r="M138" s="265"/>
      <c r="N138" s="266">
        <f t="shared" si="5"/>
        <v>0</v>
      </c>
      <c r="O138" s="266"/>
      <c r="P138" s="266"/>
      <c r="Q138" s="266"/>
      <c r="R138" s="143"/>
      <c r="T138" s="173" t="s">
        <v>5</v>
      </c>
      <c r="U138" s="47" t="s">
        <v>43</v>
      </c>
      <c r="V138" s="39"/>
      <c r="W138" s="174">
        <f t="shared" si="6"/>
        <v>0</v>
      </c>
      <c r="X138" s="174">
        <v>0</v>
      </c>
      <c r="Y138" s="174">
        <f t="shared" si="7"/>
        <v>0</v>
      </c>
      <c r="Z138" s="174">
        <v>6.8000000000000005E-4</v>
      </c>
      <c r="AA138" s="175">
        <f t="shared" si="8"/>
        <v>0.13600000000000001</v>
      </c>
      <c r="AR138" s="22" t="s">
        <v>225</v>
      </c>
      <c r="AT138" s="22" t="s">
        <v>180</v>
      </c>
      <c r="AU138" s="22" t="s">
        <v>89</v>
      </c>
      <c r="AY138" s="22" t="s">
        <v>179</v>
      </c>
      <c r="BE138" s="117">
        <f t="shared" si="9"/>
        <v>0</v>
      </c>
      <c r="BF138" s="117">
        <f t="shared" si="10"/>
        <v>0</v>
      </c>
      <c r="BG138" s="117">
        <f t="shared" si="11"/>
        <v>0</v>
      </c>
      <c r="BH138" s="117">
        <f t="shared" si="12"/>
        <v>0</v>
      </c>
      <c r="BI138" s="117">
        <f t="shared" si="13"/>
        <v>0</v>
      </c>
      <c r="BJ138" s="22" t="s">
        <v>35</v>
      </c>
      <c r="BK138" s="117">
        <f t="shared" si="14"/>
        <v>0</v>
      </c>
      <c r="BL138" s="22" t="s">
        <v>225</v>
      </c>
      <c r="BM138" s="22" t="s">
        <v>1158</v>
      </c>
    </row>
    <row r="139" spans="2:65" s="1" customFormat="1" ht="38.25" customHeight="1">
      <c r="B139" s="140"/>
      <c r="C139" s="169" t="s">
        <v>243</v>
      </c>
      <c r="D139" s="169" t="s">
        <v>180</v>
      </c>
      <c r="E139" s="170" t="s">
        <v>1159</v>
      </c>
      <c r="F139" s="264" t="s">
        <v>1160</v>
      </c>
      <c r="G139" s="264"/>
      <c r="H139" s="264"/>
      <c r="I139" s="264"/>
      <c r="J139" s="171" t="s">
        <v>183</v>
      </c>
      <c r="K139" s="172">
        <v>275</v>
      </c>
      <c r="L139" s="265">
        <v>0</v>
      </c>
      <c r="M139" s="265"/>
      <c r="N139" s="266">
        <f t="shared" si="5"/>
        <v>0</v>
      </c>
      <c r="O139" s="266"/>
      <c r="P139" s="266"/>
      <c r="Q139" s="266"/>
      <c r="R139" s="143"/>
      <c r="T139" s="173" t="s">
        <v>5</v>
      </c>
      <c r="U139" s="47" t="s">
        <v>43</v>
      </c>
      <c r="V139" s="39"/>
      <c r="W139" s="174">
        <f t="shared" si="6"/>
        <v>0</v>
      </c>
      <c r="X139" s="174">
        <v>0</v>
      </c>
      <c r="Y139" s="174">
        <f t="shared" si="7"/>
        <v>0</v>
      </c>
      <c r="Z139" s="174">
        <v>8.9999999999999998E-4</v>
      </c>
      <c r="AA139" s="175">
        <f t="shared" si="8"/>
        <v>0.2475</v>
      </c>
      <c r="AR139" s="22" t="s">
        <v>225</v>
      </c>
      <c r="AT139" s="22" t="s">
        <v>180</v>
      </c>
      <c r="AU139" s="22" t="s">
        <v>89</v>
      </c>
      <c r="AY139" s="22" t="s">
        <v>179</v>
      </c>
      <c r="BE139" s="117">
        <f t="shared" si="9"/>
        <v>0</v>
      </c>
      <c r="BF139" s="117">
        <f t="shared" si="10"/>
        <v>0</v>
      </c>
      <c r="BG139" s="117">
        <f t="shared" si="11"/>
        <v>0</v>
      </c>
      <c r="BH139" s="117">
        <f t="shared" si="12"/>
        <v>0</v>
      </c>
      <c r="BI139" s="117">
        <f t="shared" si="13"/>
        <v>0</v>
      </c>
      <c r="BJ139" s="22" t="s">
        <v>35</v>
      </c>
      <c r="BK139" s="117">
        <f t="shared" si="14"/>
        <v>0</v>
      </c>
      <c r="BL139" s="22" t="s">
        <v>225</v>
      </c>
      <c r="BM139" s="22" t="s">
        <v>1161</v>
      </c>
    </row>
    <row r="140" spans="2:65" s="1" customFormat="1" ht="25.5" customHeight="1">
      <c r="B140" s="140"/>
      <c r="C140" s="169" t="s">
        <v>11</v>
      </c>
      <c r="D140" s="169" t="s">
        <v>180</v>
      </c>
      <c r="E140" s="170" t="s">
        <v>1162</v>
      </c>
      <c r="F140" s="264" t="s">
        <v>1163</v>
      </c>
      <c r="G140" s="264"/>
      <c r="H140" s="264"/>
      <c r="I140" s="264"/>
      <c r="J140" s="171" t="s">
        <v>183</v>
      </c>
      <c r="K140" s="172">
        <v>24</v>
      </c>
      <c r="L140" s="265">
        <v>0</v>
      </c>
      <c r="M140" s="265"/>
      <c r="N140" s="266">
        <f t="shared" si="5"/>
        <v>0</v>
      </c>
      <c r="O140" s="266"/>
      <c r="P140" s="266"/>
      <c r="Q140" s="266"/>
      <c r="R140" s="143"/>
      <c r="T140" s="173" t="s">
        <v>5</v>
      </c>
      <c r="U140" s="47" t="s">
        <v>43</v>
      </c>
      <c r="V140" s="39"/>
      <c r="W140" s="174">
        <f t="shared" si="6"/>
        <v>0</v>
      </c>
      <c r="X140" s="174">
        <v>3.0000000000000001E-5</v>
      </c>
      <c r="Y140" s="174">
        <f t="shared" si="7"/>
        <v>7.2000000000000005E-4</v>
      </c>
      <c r="Z140" s="174">
        <v>7.4700000000000001E-3</v>
      </c>
      <c r="AA140" s="175">
        <f t="shared" si="8"/>
        <v>0.17927999999999999</v>
      </c>
      <c r="AR140" s="22" t="s">
        <v>225</v>
      </c>
      <c r="AT140" s="22" t="s">
        <v>180</v>
      </c>
      <c r="AU140" s="22" t="s">
        <v>89</v>
      </c>
      <c r="AY140" s="22" t="s">
        <v>179</v>
      </c>
      <c r="BE140" s="117">
        <f t="shared" si="9"/>
        <v>0</v>
      </c>
      <c r="BF140" s="117">
        <f t="shared" si="10"/>
        <v>0</v>
      </c>
      <c r="BG140" s="117">
        <f t="shared" si="11"/>
        <v>0</v>
      </c>
      <c r="BH140" s="117">
        <f t="shared" si="12"/>
        <v>0</v>
      </c>
      <c r="BI140" s="117">
        <f t="shared" si="13"/>
        <v>0</v>
      </c>
      <c r="BJ140" s="22" t="s">
        <v>35</v>
      </c>
      <c r="BK140" s="117">
        <f t="shared" si="14"/>
        <v>0</v>
      </c>
      <c r="BL140" s="22" t="s">
        <v>225</v>
      </c>
      <c r="BM140" s="22" t="s">
        <v>1164</v>
      </c>
    </row>
    <row r="141" spans="2:65" s="1" customFormat="1" ht="16.5" customHeight="1">
      <c r="B141" s="140"/>
      <c r="C141" s="169" t="s">
        <v>263</v>
      </c>
      <c r="D141" s="169" t="s">
        <v>180</v>
      </c>
      <c r="E141" s="170" t="s">
        <v>1029</v>
      </c>
      <c r="F141" s="264" t="s">
        <v>1165</v>
      </c>
      <c r="G141" s="264"/>
      <c r="H141" s="264"/>
      <c r="I141" s="264"/>
      <c r="J141" s="171" t="s">
        <v>1128</v>
      </c>
      <c r="K141" s="172">
        <v>1</v>
      </c>
      <c r="L141" s="265">
        <v>0</v>
      </c>
      <c r="M141" s="265"/>
      <c r="N141" s="266">
        <f t="shared" si="5"/>
        <v>0</v>
      </c>
      <c r="O141" s="266"/>
      <c r="P141" s="266"/>
      <c r="Q141" s="266"/>
      <c r="R141" s="143"/>
      <c r="T141" s="173" t="s">
        <v>5</v>
      </c>
      <c r="U141" s="47" t="s">
        <v>43</v>
      </c>
      <c r="V141" s="39"/>
      <c r="W141" s="174">
        <f t="shared" si="6"/>
        <v>0</v>
      </c>
      <c r="X141" s="174">
        <v>0</v>
      </c>
      <c r="Y141" s="174">
        <f t="shared" si="7"/>
        <v>0</v>
      </c>
      <c r="Z141" s="174">
        <v>0</v>
      </c>
      <c r="AA141" s="175">
        <f t="shared" si="8"/>
        <v>0</v>
      </c>
      <c r="AR141" s="22" t="s">
        <v>225</v>
      </c>
      <c r="AT141" s="22" t="s">
        <v>180</v>
      </c>
      <c r="AU141" s="22" t="s">
        <v>89</v>
      </c>
      <c r="AY141" s="22" t="s">
        <v>179</v>
      </c>
      <c r="BE141" s="117">
        <f t="shared" si="9"/>
        <v>0</v>
      </c>
      <c r="BF141" s="117">
        <f t="shared" si="10"/>
        <v>0</v>
      </c>
      <c r="BG141" s="117">
        <f t="shared" si="11"/>
        <v>0</v>
      </c>
      <c r="BH141" s="117">
        <f t="shared" si="12"/>
        <v>0</v>
      </c>
      <c r="BI141" s="117">
        <f t="shared" si="13"/>
        <v>0</v>
      </c>
      <c r="BJ141" s="22" t="s">
        <v>35</v>
      </c>
      <c r="BK141" s="117">
        <f t="shared" si="14"/>
        <v>0</v>
      </c>
      <c r="BL141" s="22" t="s">
        <v>225</v>
      </c>
      <c r="BM141" s="22" t="s">
        <v>1166</v>
      </c>
    </row>
    <row r="142" spans="2:65" s="1" customFormat="1" ht="38.25" customHeight="1">
      <c r="B142" s="140"/>
      <c r="C142" s="169" t="s">
        <v>278</v>
      </c>
      <c r="D142" s="169" t="s">
        <v>180</v>
      </c>
      <c r="E142" s="170" t="s">
        <v>1167</v>
      </c>
      <c r="F142" s="264" t="s">
        <v>1168</v>
      </c>
      <c r="G142" s="264"/>
      <c r="H142" s="264"/>
      <c r="I142" s="264"/>
      <c r="J142" s="171" t="s">
        <v>447</v>
      </c>
      <c r="K142" s="172">
        <v>55</v>
      </c>
      <c r="L142" s="265">
        <v>0</v>
      </c>
      <c r="M142" s="265"/>
      <c r="N142" s="266">
        <f t="shared" si="5"/>
        <v>0</v>
      </c>
      <c r="O142" s="266"/>
      <c r="P142" s="266"/>
      <c r="Q142" s="266"/>
      <c r="R142" s="143"/>
      <c r="T142" s="173" t="s">
        <v>5</v>
      </c>
      <c r="U142" s="47" t="s">
        <v>43</v>
      </c>
      <c r="V142" s="39"/>
      <c r="W142" s="174">
        <f t="shared" si="6"/>
        <v>0</v>
      </c>
      <c r="X142" s="174">
        <v>0</v>
      </c>
      <c r="Y142" s="174">
        <f t="shared" si="7"/>
        <v>0</v>
      </c>
      <c r="Z142" s="174">
        <v>0</v>
      </c>
      <c r="AA142" s="175">
        <f t="shared" si="8"/>
        <v>0</v>
      </c>
      <c r="AR142" s="22" t="s">
        <v>225</v>
      </c>
      <c r="AT142" s="22" t="s">
        <v>180</v>
      </c>
      <c r="AU142" s="22" t="s">
        <v>89</v>
      </c>
      <c r="AY142" s="22" t="s">
        <v>179</v>
      </c>
      <c r="BE142" s="117">
        <f t="shared" si="9"/>
        <v>0</v>
      </c>
      <c r="BF142" s="117">
        <f t="shared" si="10"/>
        <v>0</v>
      </c>
      <c r="BG142" s="117">
        <f t="shared" si="11"/>
        <v>0</v>
      </c>
      <c r="BH142" s="117">
        <f t="shared" si="12"/>
        <v>0</v>
      </c>
      <c r="BI142" s="117">
        <f t="shared" si="13"/>
        <v>0</v>
      </c>
      <c r="BJ142" s="22" t="s">
        <v>35</v>
      </c>
      <c r="BK142" s="117">
        <f t="shared" si="14"/>
        <v>0</v>
      </c>
      <c r="BL142" s="22" t="s">
        <v>225</v>
      </c>
      <c r="BM142" s="22" t="s">
        <v>1169</v>
      </c>
    </row>
    <row r="143" spans="2:65" s="1" customFormat="1" ht="38.25" customHeight="1">
      <c r="B143" s="140"/>
      <c r="C143" s="169" t="s">
        <v>230</v>
      </c>
      <c r="D143" s="169" t="s">
        <v>180</v>
      </c>
      <c r="E143" s="170" t="s">
        <v>808</v>
      </c>
      <c r="F143" s="264" t="s">
        <v>1170</v>
      </c>
      <c r="G143" s="264"/>
      <c r="H143" s="264"/>
      <c r="I143" s="264"/>
      <c r="J143" s="171" t="s">
        <v>447</v>
      </c>
      <c r="K143" s="172">
        <v>55</v>
      </c>
      <c r="L143" s="265">
        <v>0</v>
      </c>
      <c r="M143" s="265"/>
      <c r="N143" s="266">
        <f t="shared" si="5"/>
        <v>0</v>
      </c>
      <c r="O143" s="266"/>
      <c r="P143" s="266"/>
      <c r="Q143" s="266"/>
      <c r="R143" s="143"/>
      <c r="T143" s="173" t="s">
        <v>5</v>
      </c>
      <c r="U143" s="47" t="s">
        <v>43</v>
      </c>
      <c r="V143" s="39"/>
      <c r="W143" s="174">
        <f t="shared" si="6"/>
        <v>0</v>
      </c>
      <c r="X143" s="174">
        <v>0</v>
      </c>
      <c r="Y143" s="174">
        <f t="shared" si="7"/>
        <v>0</v>
      </c>
      <c r="Z143" s="174">
        <v>0</v>
      </c>
      <c r="AA143" s="175">
        <f t="shared" si="8"/>
        <v>0</v>
      </c>
      <c r="AR143" s="22" t="s">
        <v>184</v>
      </c>
      <c r="AT143" s="22" t="s">
        <v>180</v>
      </c>
      <c r="AU143" s="22" t="s">
        <v>89</v>
      </c>
      <c r="AY143" s="22" t="s">
        <v>179</v>
      </c>
      <c r="BE143" s="117">
        <f t="shared" si="9"/>
        <v>0</v>
      </c>
      <c r="BF143" s="117">
        <f t="shared" si="10"/>
        <v>0</v>
      </c>
      <c r="BG143" s="117">
        <f t="shared" si="11"/>
        <v>0</v>
      </c>
      <c r="BH143" s="117">
        <f t="shared" si="12"/>
        <v>0</v>
      </c>
      <c r="BI143" s="117">
        <f t="shared" si="13"/>
        <v>0</v>
      </c>
      <c r="BJ143" s="22" t="s">
        <v>35</v>
      </c>
      <c r="BK143" s="117">
        <f t="shared" si="14"/>
        <v>0</v>
      </c>
      <c r="BL143" s="22" t="s">
        <v>184</v>
      </c>
      <c r="BM143" s="22" t="s">
        <v>1171</v>
      </c>
    </row>
    <row r="144" spans="2:65" s="1" customFormat="1" ht="38.25" customHeight="1">
      <c r="B144" s="140"/>
      <c r="C144" s="169" t="s">
        <v>293</v>
      </c>
      <c r="D144" s="169" t="s">
        <v>180</v>
      </c>
      <c r="E144" s="170" t="s">
        <v>1172</v>
      </c>
      <c r="F144" s="264" t="s">
        <v>1173</v>
      </c>
      <c r="G144" s="264"/>
      <c r="H144" s="264"/>
      <c r="I144" s="264"/>
      <c r="J144" s="171" t="s">
        <v>447</v>
      </c>
      <c r="K144" s="172">
        <v>770</v>
      </c>
      <c r="L144" s="265">
        <v>0</v>
      </c>
      <c r="M144" s="265"/>
      <c r="N144" s="266">
        <f t="shared" si="5"/>
        <v>0</v>
      </c>
      <c r="O144" s="266"/>
      <c r="P144" s="266"/>
      <c r="Q144" s="266"/>
      <c r="R144" s="143"/>
      <c r="T144" s="173" t="s">
        <v>5</v>
      </c>
      <c r="U144" s="47" t="s">
        <v>43</v>
      </c>
      <c r="V144" s="39"/>
      <c r="W144" s="174">
        <f t="shared" si="6"/>
        <v>0</v>
      </c>
      <c r="X144" s="174">
        <v>0</v>
      </c>
      <c r="Y144" s="174">
        <f t="shared" si="7"/>
        <v>0</v>
      </c>
      <c r="Z144" s="174">
        <v>0</v>
      </c>
      <c r="AA144" s="175">
        <f t="shared" si="8"/>
        <v>0</v>
      </c>
      <c r="AR144" s="22" t="s">
        <v>184</v>
      </c>
      <c r="AT144" s="22" t="s">
        <v>180</v>
      </c>
      <c r="AU144" s="22" t="s">
        <v>89</v>
      </c>
      <c r="AY144" s="22" t="s">
        <v>179</v>
      </c>
      <c r="BE144" s="117">
        <f t="shared" si="9"/>
        <v>0</v>
      </c>
      <c r="BF144" s="117">
        <f t="shared" si="10"/>
        <v>0</v>
      </c>
      <c r="BG144" s="117">
        <f t="shared" si="11"/>
        <v>0</v>
      </c>
      <c r="BH144" s="117">
        <f t="shared" si="12"/>
        <v>0</v>
      </c>
      <c r="BI144" s="117">
        <f t="shared" si="13"/>
        <v>0</v>
      </c>
      <c r="BJ144" s="22" t="s">
        <v>35</v>
      </c>
      <c r="BK144" s="117">
        <f t="shared" si="14"/>
        <v>0</v>
      </c>
      <c r="BL144" s="22" t="s">
        <v>184</v>
      </c>
      <c r="BM144" s="22" t="s">
        <v>1174</v>
      </c>
    </row>
    <row r="145" spans="2:65" s="10" customFormat="1" ht="29.85" customHeight="1">
      <c r="B145" s="158"/>
      <c r="C145" s="159"/>
      <c r="D145" s="168" t="s">
        <v>1125</v>
      </c>
      <c r="E145" s="168"/>
      <c r="F145" s="168"/>
      <c r="G145" s="168"/>
      <c r="H145" s="168"/>
      <c r="I145" s="168"/>
      <c r="J145" s="168"/>
      <c r="K145" s="168"/>
      <c r="L145" s="168"/>
      <c r="M145" s="168"/>
      <c r="N145" s="275">
        <f>BK145</f>
        <v>0</v>
      </c>
      <c r="O145" s="276"/>
      <c r="P145" s="276"/>
      <c r="Q145" s="276"/>
      <c r="R145" s="161"/>
      <c r="T145" s="162"/>
      <c r="U145" s="159"/>
      <c r="V145" s="159"/>
      <c r="W145" s="163">
        <f>SUM(W146:W147)</f>
        <v>0</v>
      </c>
      <c r="X145" s="159"/>
      <c r="Y145" s="163">
        <f>SUM(Y146:Y147)</f>
        <v>2.4000000000000003E-4</v>
      </c>
      <c r="Z145" s="159"/>
      <c r="AA145" s="164">
        <f>SUM(AA146:AA147)</f>
        <v>0.318</v>
      </c>
      <c r="AR145" s="165" t="s">
        <v>89</v>
      </c>
      <c r="AT145" s="166" t="s">
        <v>77</v>
      </c>
      <c r="AU145" s="166" t="s">
        <v>35</v>
      </c>
      <c r="AY145" s="165" t="s">
        <v>179</v>
      </c>
      <c r="BK145" s="167">
        <f>SUM(BK146:BK147)</f>
        <v>0</v>
      </c>
    </row>
    <row r="146" spans="2:65" s="1" customFormat="1" ht="25.5" customHeight="1">
      <c r="B146" s="140"/>
      <c r="C146" s="169" t="s">
        <v>10</v>
      </c>
      <c r="D146" s="169" t="s">
        <v>180</v>
      </c>
      <c r="E146" s="170" t="s">
        <v>1175</v>
      </c>
      <c r="F146" s="264" t="s">
        <v>1176</v>
      </c>
      <c r="G146" s="264"/>
      <c r="H146" s="264"/>
      <c r="I146" s="264"/>
      <c r="J146" s="171" t="s">
        <v>183</v>
      </c>
      <c r="K146" s="172">
        <v>6</v>
      </c>
      <c r="L146" s="265">
        <v>0</v>
      </c>
      <c r="M146" s="265"/>
      <c r="N146" s="266">
        <f>ROUND(L146*K146,2)</f>
        <v>0</v>
      </c>
      <c r="O146" s="266"/>
      <c r="P146" s="266"/>
      <c r="Q146" s="266"/>
      <c r="R146" s="143"/>
      <c r="T146" s="173" t="s">
        <v>5</v>
      </c>
      <c r="U146" s="47" t="s">
        <v>43</v>
      </c>
      <c r="V146" s="39"/>
      <c r="W146" s="174">
        <f>V146*K146</f>
        <v>0</v>
      </c>
      <c r="X146" s="174">
        <v>2.0000000000000002E-5</v>
      </c>
      <c r="Y146" s="174">
        <f>X146*K146</f>
        <v>1.2000000000000002E-4</v>
      </c>
      <c r="Z146" s="174">
        <v>1.4E-2</v>
      </c>
      <c r="AA146" s="175">
        <f>Z146*K146</f>
        <v>8.4000000000000005E-2</v>
      </c>
      <c r="AR146" s="22" t="s">
        <v>225</v>
      </c>
      <c r="AT146" s="22" t="s">
        <v>180</v>
      </c>
      <c r="AU146" s="22" t="s">
        <v>89</v>
      </c>
      <c r="AY146" s="22" t="s">
        <v>179</v>
      </c>
      <c r="BE146" s="117">
        <f>IF(U146="základní",N146,0)</f>
        <v>0</v>
      </c>
      <c r="BF146" s="117">
        <f>IF(U146="snížená",N146,0)</f>
        <v>0</v>
      </c>
      <c r="BG146" s="117">
        <f>IF(U146="zákl. přenesená",N146,0)</f>
        <v>0</v>
      </c>
      <c r="BH146" s="117">
        <f>IF(U146="sníž. přenesená",N146,0)</f>
        <v>0</v>
      </c>
      <c r="BI146" s="117">
        <f>IF(U146="nulová",N146,0)</f>
        <v>0</v>
      </c>
      <c r="BJ146" s="22" t="s">
        <v>35</v>
      </c>
      <c r="BK146" s="117">
        <f>ROUND(L146*K146,2)</f>
        <v>0</v>
      </c>
      <c r="BL146" s="22" t="s">
        <v>225</v>
      </c>
      <c r="BM146" s="22" t="s">
        <v>1177</v>
      </c>
    </row>
    <row r="147" spans="2:65" s="1" customFormat="1" ht="25.5" customHeight="1">
      <c r="B147" s="140"/>
      <c r="C147" s="169" t="s">
        <v>329</v>
      </c>
      <c r="D147" s="169" t="s">
        <v>180</v>
      </c>
      <c r="E147" s="170" t="s">
        <v>1178</v>
      </c>
      <c r="F147" s="264" t="s">
        <v>1179</v>
      </c>
      <c r="G147" s="264"/>
      <c r="H147" s="264"/>
      <c r="I147" s="264"/>
      <c r="J147" s="171" t="s">
        <v>183</v>
      </c>
      <c r="K147" s="172">
        <v>6</v>
      </c>
      <c r="L147" s="265">
        <v>0</v>
      </c>
      <c r="M147" s="265"/>
      <c r="N147" s="266">
        <f>ROUND(L147*K147,2)</f>
        <v>0</v>
      </c>
      <c r="O147" s="266"/>
      <c r="P147" s="266"/>
      <c r="Q147" s="266"/>
      <c r="R147" s="143"/>
      <c r="T147" s="173" t="s">
        <v>5</v>
      </c>
      <c r="U147" s="47" t="s">
        <v>43</v>
      </c>
      <c r="V147" s="39"/>
      <c r="W147" s="174">
        <f>V147*K147</f>
        <v>0</v>
      </c>
      <c r="X147" s="174">
        <v>2.0000000000000002E-5</v>
      </c>
      <c r="Y147" s="174">
        <f>X147*K147</f>
        <v>1.2000000000000002E-4</v>
      </c>
      <c r="Z147" s="174">
        <v>3.9E-2</v>
      </c>
      <c r="AA147" s="175">
        <f>Z147*K147</f>
        <v>0.23399999999999999</v>
      </c>
      <c r="AR147" s="22" t="s">
        <v>225</v>
      </c>
      <c r="AT147" s="22" t="s">
        <v>180</v>
      </c>
      <c r="AU147" s="22" t="s">
        <v>89</v>
      </c>
      <c r="AY147" s="22" t="s">
        <v>179</v>
      </c>
      <c r="BE147" s="117">
        <f>IF(U147="základní",N147,0)</f>
        <v>0</v>
      </c>
      <c r="BF147" s="117">
        <f>IF(U147="snížená",N147,0)</f>
        <v>0</v>
      </c>
      <c r="BG147" s="117">
        <f>IF(U147="zákl. přenesená",N147,0)</f>
        <v>0</v>
      </c>
      <c r="BH147" s="117">
        <f>IF(U147="sníž. přenesená",N147,0)</f>
        <v>0</v>
      </c>
      <c r="BI147" s="117">
        <f>IF(U147="nulová",N147,0)</f>
        <v>0</v>
      </c>
      <c r="BJ147" s="22" t="s">
        <v>35</v>
      </c>
      <c r="BK147" s="117">
        <f>ROUND(L147*K147,2)</f>
        <v>0</v>
      </c>
      <c r="BL147" s="22" t="s">
        <v>225</v>
      </c>
      <c r="BM147" s="22" t="s">
        <v>1180</v>
      </c>
    </row>
    <row r="148" spans="2:65" s="1" customFormat="1" ht="49.9" customHeight="1">
      <c r="B148" s="38"/>
      <c r="C148" s="39"/>
      <c r="D148" s="160" t="s">
        <v>926</v>
      </c>
      <c r="E148" s="39"/>
      <c r="F148" s="39"/>
      <c r="G148" s="39"/>
      <c r="H148" s="39"/>
      <c r="I148" s="39"/>
      <c r="J148" s="39"/>
      <c r="K148" s="39"/>
      <c r="L148" s="39"/>
      <c r="M148" s="39"/>
      <c r="N148" s="310">
        <f t="shared" ref="N148:N153" si="15">BK148</f>
        <v>0</v>
      </c>
      <c r="O148" s="311"/>
      <c r="P148" s="311"/>
      <c r="Q148" s="311"/>
      <c r="R148" s="40"/>
      <c r="T148" s="203"/>
      <c r="U148" s="39"/>
      <c r="V148" s="39"/>
      <c r="W148" s="39"/>
      <c r="X148" s="39"/>
      <c r="Y148" s="39"/>
      <c r="Z148" s="39"/>
      <c r="AA148" s="77"/>
      <c r="AT148" s="22" t="s">
        <v>77</v>
      </c>
      <c r="AU148" s="22" t="s">
        <v>78</v>
      </c>
      <c r="AY148" s="22" t="s">
        <v>927</v>
      </c>
      <c r="BK148" s="117">
        <f>SUM(BK149:BK153)</f>
        <v>0</v>
      </c>
    </row>
    <row r="149" spans="2:65" s="1" customFormat="1" ht="22.35" customHeight="1">
      <c r="B149" s="38"/>
      <c r="C149" s="204" t="s">
        <v>5</v>
      </c>
      <c r="D149" s="204" t="s">
        <v>180</v>
      </c>
      <c r="E149" s="205" t="s">
        <v>5</v>
      </c>
      <c r="F149" s="257" t="s">
        <v>5</v>
      </c>
      <c r="G149" s="257"/>
      <c r="H149" s="257"/>
      <c r="I149" s="257"/>
      <c r="J149" s="206" t="s">
        <v>5</v>
      </c>
      <c r="K149" s="207"/>
      <c r="L149" s="265"/>
      <c r="M149" s="279"/>
      <c r="N149" s="279">
        <f t="shared" si="15"/>
        <v>0</v>
      </c>
      <c r="O149" s="279"/>
      <c r="P149" s="279"/>
      <c r="Q149" s="279"/>
      <c r="R149" s="40"/>
      <c r="T149" s="173" t="s">
        <v>5</v>
      </c>
      <c r="U149" s="208" t="s">
        <v>43</v>
      </c>
      <c r="V149" s="39"/>
      <c r="W149" s="39"/>
      <c r="X149" s="39"/>
      <c r="Y149" s="39"/>
      <c r="Z149" s="39"/>
      <c r="AA149" s="77"/>
      <c r="AT149" s="22" t="s">
        <v>927</v>
      </c>
      <c r="AU149" s="22" t="s">
        <v>35</v>
      </c>
      <c r="AY149" s="22" t="s">
        <v>927</v>
      </c>
      <c r="BE149" s="117">
        <f>IF(U149="základní",N149,0)</f>
        <v>0</v>
      </c>
      <c r="BF149" s="117">
        <f>IF(U149="snížená",N149,0)</f>
        <v>0</v>
      </c>
      <c r="BG149" s="117">
        <f>IF(U149="zákl. přenesená",N149,0)</f>
        <v>0</v>
      </c>
      <c r="BH149" s="117">
        <f>IF(U149="sníž. přenesená",N149,0)</f>
        <v>0</v>
      </c>
      <c r="BI149" s="117">
        <f>IF(U149="nulová",N149,0)</f>
        <v>0</v>
      </c>
      <c r="BJ149" s="22" t="s">
        <v>35</v>
      </c>
      <c r="BK149" s="117">
        <f>L149*K149</f>
        <v>0</v>
      </c>
    </row>
    <row r="150" spans="2:65" s="1" customFormat="1" ht="22.35" customHeight="1">
      <c r="B150" s="38"/>
      <c r="C150" s="204" t="s">
        <v>5</v>
      </c>
      <c r="D150" s="204" t="s">
        <v>180</v>
      </c>
      <c r="E150" s="205" t="s">
        <v>5</v>
      </c>
      <c r="F150" s="257" t="s">
        <v>5</v>
      </c>
      <c r="G150" s="257"/>
      <c r="H150" s="257"/>
      <c r="I150" s="257"/>
      <c r="J150" s="206" t="s">
        <v>5</v>
      </c>
      <c r="K150" s="207"/>
      <c r="L150" s="265"/>
      <c r="M150" s="279"/>
      <c r="N150" s="279">
        <f t="shared" si="15"/>
        <v>0</v>
      </c>
      <c r="O150" s="279"/>
      <c r="P150" s="279"/>
      <c r="Q150" s="279"/>
      <c r="R150" s="40"/>
      <c r="T150" s="173" t="s">
        <v>5</v>
      </c>
      <c r="U150" s="208" t="s">
        <v>43</v>
      </c>
      <c r="V150" s="39"/>
      <c r="W150" s="39"/>
      <c r="X150" s="39"/>
      <c r="Y150" s="39"/>
      <c r="Z150" s="39"/>
      <c r="AA150" s="77"/>
      <c r="AT150" s="22" t="s">
        <v>927</v>
      </c>
      <c r="AU150" s="22" t="s">
        <v>35</v>
      </c>
      <c r="AY150" s="22" t="s">
        <v>927</v>
      </c>
      <c r="BE150" s="117">
        <f>IF(U150="základní",N150,0)</f>
        <v>0</v>
      </c>
      <c r="BF150" s="117">
        <f>IF(U150="snížená",N150,0)</f>
        <v>0</v>
      </c>
      <c r="BG150" s="117">
        <f>IF(U150="zákl. přenesená",N150,0)</f>
        <v>0</v>
      </c>
      <c r="BH150" s="117">
        <f>IF(U150="sníž. přenesená",N150,0)</f>
        <v>0</v>
      </c>
      <c r="BI150" s="117">
        <f>IF(U150="nulová",N150,0)</f>
        <v>0</v>
      </c>
      <c r="BJ150" s="22" t="s">
        <v>35</v>
      </c>
      <c r="BK150" s="117">
        <f>L150*K150</f>
        <v>0</v>
      </c>
    </row>
    <row r="151" spans="2:65" s="1" customFormat="1" ht="22.35" customHeight="1">
      <c r="B151" s="38"/>
      <c r="C151" s="204" t="s">
        <v>5</v>
      </c>
      <c r="D151" s="204" t="s">
        <v>180</v>
      </c>
      <c r="E151" s="205" t="s">
        <v>5</v>
      </c>
      <c r="F151" s="257" t="s">
        <v>5</v>
      </c>
      <c r="G151" s="257"/>
      <c r="H151" s="257"/>
      <c r="I151" s="257"/>
      <c r="J151" s="206" t="s">
        <v>5</v>
      </c>
      <c r="K151" s="207"/>
      <c r="L151" s="265"/>
      <c r="M151" s="279"/>
      <c r="N151" s="279">
        <f t="shared" si="15"/>
        <v>0</v>
      </c>
      <c r="O151" s="279"/>
      <c r="P151" s="279"/>
      <c r="Q151" s="279"/>
      <c r="R151" s="40"/>
      <c r="T151" s="173" t="s">
        <v>5</v>
      </c>
      <c r="U151" s="208" t="s">
        <v>43</v>
      </c>
      <c r="V151" s="39"/>
      <c r="W151" s="39"/>
      <c r="X151" s="39"/>
      <c r="Y151" s="39"/>
      <c r="Z151" s="39"/>
      <c r="AA151" s="77"/>
      <c r="AT151" s="22" t="s">
        <v>927</v>
      </c>
      <c r="AU151" s="22" t="s">
        <v>35</v>
      </c>
      <c r="AY151" s="22" t="s">
        <v>927</v>
      </c>
      <c r="BE151" s="117">
        <f>IF(U151="základní",N151,0)</f>
        <v>0</v>
      </c>
      <c r="BF151" s="117">
        <f>IF(U151="snížená",N151,0)</f>
        <v>0</v>
      </c>
      <c r="BG151" s="117">
        <f>IF(U151="zákl. přenesená",N151,0)</f>
        <v>0</v>
      </c>
      <c r="BH151" s="117">
        <f>IF(U151="sníž. přenesená",N151,0)</f>
        <v>0</v>
      </c>
      <c r="BI151" s="117">
        <f>IF(U151="nulová",N151,0)</f>
        <v>0</v>
      </c>
      <c r="BJ151" s="22" t="s">
        <v>35</v>
      </c>
      <c r="BK151" s="117">
        <f>L151*K151</f>
        <v>0</v>
      </c>
    </row>
    <row r="152" spans="2:65" s="1" customFormat="1" ht="22.35" customHeight="1">
      <c r="B152" s="38"/>
      <c r="C152" s="204" t="s">
        <v>5</v>
      </c>
      <c r="D152" s="204" t="s">
        <v>180</v>
      </c>
      <c r="E152" s="205" t="s">
        <v>5</v>
      </c>
      <c r="F152" s="257" t="s">
        <v>5</v>
      </c>
      <c r="G152" s="257"/>
      <c r="H152" s="257"/>
      <c r="I152" s="257"/>
      <c r="J152" s="206" t="s">
        <v>5</v>
      </c>
      <c r="K152" s="207"/>
      <c r="L152" s="265"/>
      <c r="M152" s="279"/>
      <c r="N152" s="279">
        <f t="shared" si="15"/>
        <v>0</v>
      </c>
      <c r="O152" s="279"/>
      <c r="P152" s="279"/>
      <c r="Q152" s="279"/>
      <c r="R152" s="40"/>
      <c r="T152" s="173" t="s">
        <v>5</v>
      </c>
      <c r="U152" s="208" t="s">
        <v>43</v>
      </c>
      <c r="V152" s="39"/>
      <c r="W152" s="39"/>
      <c r="X152" s="39"/>
      <c r="Y152" s="39"/>
      <c r="Z152" s="39"/>
      <c r="AA152" s="77"/>
      <c r="AT152" s="22" t="s">
        <v>927</v>
      </c>
      <c r="AU152" s="22" t="s">
        <v>35</v>
      </c>
      <c r="AY152" s="22" t="s">
        <v>927</v>
      </c>
      <c r="BE152" s="117">
        <f>IF(U152="základní",N152,0)</f>
        <v>0</v>
      </c>
      <c r="BF152" s="117">
        <f>IF(U152="snížená",N152,0)</f>
        <v>0</v>
      </c>
      <c r="BG152" s="117">
        <f>IF(U152="zákl. přenesená",N152,0)</f>
        <v>0</v>
      </c>
      <c r="BH152" s="117">
        <f>IF(U152="sníž. přenesená",N152,0)</f>
        <v>0</v>
      </c>
      <c r="BI152" s="117">
        <f>IF(U152="nulová",N152,0)</f>
        <v>0</v>
      </c>
      <c r="BJ152" s="22" t="s">
        <v>35</v>
      </c>
      <c r="BK152" s="117">
        <f>L152*K152</f>
        <v>0</v>
      </c>
    </row>
    <row r="153" spans="2:65" s="1" customFormat="1" ht="22.35" customHeight="1">
      <c r="B153" s="38"/>
      <c r="C153" s="204" t="s">
        <v>5</v>
      </c>
      <c r="D153" s="204" t="s">
        <v>180</v>
      </c>
      <c r="E153" s="205" t="s">
        <v>5</v>
      </c>
      <c r="F153" s="257" t="s">
        <v>5</v>
      </c>
      <c r="G153" s="257"/>
      <c r="H153" s="257"/>
      <c r="I153" s="257"/>
      <c r="J153" s="206" t="s">
        <v>5</v>
      </c>
      <c r="K153" s="207"/>
      <c r="L153" s="265"/>
      <c r="M153" s="279"/>
      <c r="N153" s="279">
        <f t="shared" si="15"/>
        <v>0</v>
      </c>
      <c r="O153" s="279"/>
      <c r="P153" s="279"/>
      <c r="Q153" s="279"/>
      <c r="R153" s="40"/>
      <c r="T153" s="173" t="s">
        <v>5</v>
      </c>
      <c r="U153" s="208" t="s">
        <v>43</v>
      </c>
      <c r="V153" s="59"/>
      <c r="W153" s="59"/>
      <c r="X153" s="59"/>
      <c r="Y153" s="59"/>
      <c r="Z153" s="59"/>
      <c r="AA153" s="61"/>
      <c r="AT153" s="22" t="s">
        <v>927</v>
      </c>
      <c r="AU153" s="22" t="s">
        <v>35</v>
      </c>
      <c r="AY153" s="22" t="s">
        <v>927</v>
      </c>
      <c r="BE153" s="117">
        <f>IF(U153="základní",N153,0)</f>
        <v>0</v>
      </c>
      <c r="BF153" s="117">
        <f>IF(U153="snížená",N153,0)</f>
        <v>0</v>
      </c>
      <c r="BG153" s="117">
        <f>IF(U153="zákl. přenesená",N153,0)</f>
        <v>0</v>
      </c>
      <c r="BH153" s="117">
        <f>IF(U153="sníž. přenesená",N153,0)</f>
        <v>0</v>
      </c>
      <c r="BI153" s="117">
        <f>IF(U153="nulová",N153,0)</f>
        <v>0</v>
      </c>
      <c r="BJ153" s="22" t="s">
        <v>35</v>
      </c>
      <c r="BK153" s="117">
        <f>L153*K153</f>
        <v>0</v>
      </c>
    </row>
    <row r="154" spans="2:65" s="1" customFormat="1" ht="6.95" customHeight="1">
      <c r="B154" s="62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4"/>
    </row>
  </sheetData>
  <mergeCells count="151">
    <mergeCell ref="H1:K1"/>
    <mergeCell ref="C2:Q2"/>
    <mergeCell ref="C4:Q4"/>
    <mergeCell ref="F6:P6"/>
    <mergeCell ref="F8:P8"/>
    <mergeCell ref="F7:P7"/>
    <mergeCell ref="F9:P9"/>
    <mergeCell ref="S2:AC2"/>
    <mergeCell ref="F142:I142"/>
    <mergeCell ref="F143:I143"/>
    <mergeCell ref="F144:I144"/>
    <mergeCell ref="F146:I146"/>
    <mergeCell ref="F147:I147"/>
    <mergeCell ref="F149:I149"/>
    <mergeCell ref="F150:I150"/>
    <mergeCell ref="L134:M134"/>
    <mergeCell ref="L140:M140"/>
    <mergeCell ref="L135:M135"/>
    <mergeCell ref="L136:M136"/>
    <mergeCell ref="L137:M137"/>
    <mergeCell ref="L138:M138"/>
    <mergeCell ref="L139:M139"/>
    <mergeCell ref="L141:M141"/>
    <mergeCell ref="L142:M142"/>
    <mergeCell ref="L143:M143"/>
    <mergeCell ref="L144:M144"/>
    <mergeCell ref="L146:M146"/>
    <mergeCell ref="L147:M147"/>
    <mergeCell ref="L149:M149"/>
    <mergeCell ref="L150:M150"/>
    <mergeCell ref="N145:Q145"/>
    <mergeCell ref="N148:Q148"/>
    <mergeCell ref="F133:I133"/>
    <mergeCell ref="L133:M133"/>
    <mergeCell ref="N133:Q133"/>
    <mergeCell ref="N134:Q134"/>
    <mergeCell ref="N135:Q135"/>
    <mergeCell ref="N136:Q136"/>
    <mergeCell ref="N137:Q137"/>
    <mergeCell ref="N138:Q138"/>
    <mergeCell ref="N139:Q139"/>
    <mergeCell ref="N140:Q140"/>
    <mergeCell ref="N141:Q141"/>
    <mergeCell ref="N142:Q142"/>
    <mergeCell ref="N143:Q143"/>
    <mergeCell ref="N144:Q144"/>
    <mergeCell ref="F134:I134"/>
    <mergeCell ref="F138:I138"/>
    <mergeCell ref="F137:I137"/>
    <mergeCell ref="F135:I135"/>
    <mergeCell ref="F136:I136"/>
    <mergeCell ref="F139:I139"/>
    <mergeCell ref="F140:I140"/>
    <mergeCell ref="F141:I141"/>
    <mergeCell ref="L152:M152"/>
    <mergeCell ref="L151:M151"/>
    <mergeCell ref="L153:M153"/>
    <mergeCell ref="N149:Q149"/>
    <mergeCell ref="N146:Q146"/>
    <mergeCell ref="N147:Q147"/>
    <mergeCell ref="N150:Q150"/>
    <mergeCell ref="N151:Q151"/>
    <mergeCell ref="N152:Q152"/>
    <mergeCell ref="N153:Q153"/>
    <mergeCell ref="L129:M129"/>
    <mergeCell ref="N129:Q129"/>
    <mergeCell ref="L130:M130"/>
    <mergeCell ref="N130:Q130"/>
    <mergeCell ref="L131:M131"/>
    <mergeCell ref="N131:Q131"/>
    <mergeCell ref="N132:Q132"/>
    <mergeCell ref="F129:I129"/>
    <mergeCell ref="F131:I131"/>
    <mergeCell ref="F130:I130"/>
    <mergeCell ref="M121:Q121"/>
    <mergeCell ref="F123:I123"/>
    <mergeCell ref="L123:M123"/>
    <mergeCell ref="N123:Q123"/>
    <mergeCell ref="N124:Q124"/>
    <mergeCell ref="N125:Q125"/>
    <mergeCell ref="N126:Q126"/>
    <mergeCell ref="F127:I127"/>
    <mergeCell ref="F128:I128"/>
    <mergeCell ref="L127:M127"/>
    <mergeCell ref="N127:Q127"/>
    <mergeCell ref="L128:M128"/>
    <mergeCell ref="N128:Q128"/>
    <mergeCell ref="N103:Q103"/>
    <mergeCell ref="L105:Q105"/>
    <mergeCell ref="C111:Q111"/>
    <mergeCell ref="F115:P115"/>
    <mergeCell ref="F113:P113"/>
    <mergeCell ref="F114:P114"/>
    <mergeCell ref="F116:P116"/>
    <mergeCell ref="M118:P118"/>
    <mergeCell ref="M120:Q120"/>
    <mergeCell ref="D98:H98"/>
    <mergeCell ref="N98:Q98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M37:P37"/>
    <mergeCell ref="H38:J38"/>
    <mergeCell ref="M38:P38"/>
    <mergeCell ref="L40:P40"/>
    <mergeCell ref="N94:Q94"/>
    <mergeCell ref="N97:Q97"/>
    <mergeCell ref="C76:Q76"/>
    <mergeCell ref="F78:P78"/>
    <mergeCell ref="F80:P80"/>
    <mergeCell ref="F79:P79"/>
    <mergeCell ref="F81:P81"/>
    <mergeCell ref="M83:P83"/>
    <mergeCell ref="M85:Q85"/>
    <mergeCell ref="M86:Q86"/>
    <mergeCell ref="C88:G88"/>
    <mergeCell ref="N88:Q88"/>
    <mergeCell ref="N90:Q90"/>
    <mergeCell ref="N91:Q91"/>
    <mergeCell ref="N92:Q92"/>
    <mergeCell ref="N93:Q93"/>
    <mergeCell ref="N95:Q95"/>
    <mergeCell ref="F152:I152"/>
    <mergeCell ref="F151:I151"/>
    <mergeCell ref="F153:I153"/>
    <mergeCell ref="O22:P22"/>
    <mergeCell ref="O11:P11"/>
    <mergeCell ref="O13:P13"/>
    <mergeCell ref="O14:P14"/>
    <mergeCell ref="O16:P16"/>
    <mergeCell ref="E17:L17"/>
    <mergeCell ref="O17:P17"/>
    <mergeCell ref="O19:P19"/>
    <mergeCell ref="O20:P20"/>
    <mergeCell ref="O23:P23"/>
    <mergeCell ref="E26:L26"/>
    <mergeCell ref="M29:P29"/>
    <mergeCell ref="M30:P30"/>
    <mergeCell ref="M32:P32"/>
    <mergeCell ref="H34:J34"/>
    <mergeCell ref="M34:P34"/>
    <mergeCell ref="H35:J35"/>
    <mergeCell ref="M35:P35"/>
    <mergeCell ref="H36:J36"/>
    <mergeCell ref="M36:P36"/>
    <mergeCell ref="H37:J37"/>
  </mergeCells>
  <dataValidations count="2">
    <dataValidation type="list" allowBlank="1" showInputMessage="1" showErrorMessage="1" error="Povoleny jsou hodnoty K, M." sqref="D149:D154" xr:uid="{00000000-0002-0000-0400-000000000000}">
      <formula1>"K, M"</formula1>
    </dataValidation>
    <dataValidation type="list" allowBlank="1" showInputMessage="1" showErrorMessage="1" error="Povoleny jsou hodnoty základní, snížená, zákl. přenesená, sníž. přenesená, nulová." sqref="U149:U154" xr:uid="{00000000-0002-0000-04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400-000000000000}"/>
    <hyperlink ref="H1:K1" location="C88" display="2) Rekapitulace rozpočtu" xr:uid="{00000000-0004-0000-0400-000001000000}"/>
    <hyperlink ref="L1" location="C123" display="3) Rozpočet" xr:uid="{00000000-0004-0000-0400-000002000000}"/>
    <hyperlink ref="S1:T1" location="'Rekapitulace stavby'!C2" display="Rekapitulace stavby" xr:uid="{00000000-0004-0000-04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BN1022"/>
  <sheetViews>
    <sheetView showGridLines="0" workbookViewId="0">
      <pane ySplit="1" topLeftCell="A704" activePane="bottomLeft" state="frozen"/>
      <selection pane="bottomLeft" activeCell="C719" sqref="C719:Q719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105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1181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s="1" customFormat="1" ht="32.85" customHeight="1">
      <c r="B8" s="38"/>
      <c r="C8" s="39"/>
      <c r="D8" s="32" t="s">
        <v>129</v>
      </c>
      <c r="E8" s="39"/>
      <c r="F8" s="234" t="s">
        <v>1182</v>
      </c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39"/>
      <c r="R8" s="40"/>
    </row>
    <row r="9" spans="1:66" s="1" customFormat="1" ht="14.45" customHeight="1">
      <c r="B9" s="38"/>
      <c r="C9" s="39"/>
      <c r="D9" s="33" t="s">
        <v>21</v>
      </c>
      <c r="E9" s="39"/>
      <c r="F9" s="31" t="s">
        <v>5</v>
      </c>
      <c r="G9" s="39"/>
      <c r="H9" s="39"/>
      <c r="I9" s="39"/>
      <c r="J9" s="39"/>
      <c r="K9" s="39"/>
      <c r="L9" s="39"/>
      <c r="M9" s="33" t="s">
        <v>22</v>
      </c>
      <c r="N9" s="39"/>
      <c r="O9" s="31" t="s">
        <v>5</v>
      </c>
      <c r="P9" s="39"/>
      <c r="Q9" s="39"/>
      <c r="R9" s="40"/>
    </row>
    <row r="10" spans="1:66" s="1" customFormat="1" ht="14.45" customHeight="1">
      <c r="B10" s="38"/>
      <c r="C10" s="39"/>
      <c r="D10" s="33" t="s">
        <v>23</v>
      </c>
      <c r="E10" s="39"/>
      <c r="F10" s="31" t="s">
        <v>37</v>
      </c>
      <c r="G10" s="39"/>
      <c r="H10" s="39"/>
      <c r="I10" s="39"/>
      <c r="J10" s="39"/>
      <c r="K10" s="39"/>
      <c r="L10" s="39"/>
      <c r="M10" s="33" t="s">
        <v>25</v>
      </c>
      <c r="N10" s="39"/>
      <c r="O10" s="285" t="str">
        <f>'Rekapitulace stavby'!AN8</f>
        <v>24. 8. 2017</v>
      </c>
      <c r="P10" s="286"/>
      <c r="Q10" s="39"/>
      <c r="R10" s="40"/>
    </row>
    <row r="11" spans="1:66" s="1" customFormat="1" ht="10.9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40"/>
    </row>
    <row r="12" spans="1:66" s="1" customFormat="1" ht="14.45" customHeight="1">
      <c r="B12" s="38"/>
      <c r="C12" s="39"/>
      <c r="D12" s="33" t="s">
        <v>27</v>
      </c>
      <c r="E12" s="39"/>
      <c r="F12" s="39"/>
      <c r="G12" s="39"/>
      <c r="H12" s="39"/>
      <c r="I12" s="39"/>
      <c r="J12" s="39"/>
      <c r="K12" s="39"/>
      <c r="L12" s="39"/>
      <c r="M12" s="33" t="s">
        <v>28</v>
      </c>
      <c r="N12" s="39"/>
      <c r="O12" s="227" t="str">
        <f>IF('Rekapitulace stavby'!AN10="","",'Rekapitulace stavby'!AN10)</f>
        <v/>
      </c>
      <c r="P12" s="227"/>
      <c r="Q12" s="39"/>
      <c r="R12" s="40"/>
    </row>
    <row r="13" spans="1:66" s="1" customFormat="1" ht="18" customHeight="1">
      <c r="B13" s="38"/>
      <c r="C13" s="39"/>
      <c r="D13" s="39"/>
      <c r="E13" s="31" t="str">
        <f>IF('Rekapitulace stavby'!E11="","",'Rekapitulace stavby'!E11)</f>
        <v>Elektrárny Opatovice, a.s.</v>
      </c>
      <c r="F13" s="39"/>
      <c r="G13" s="39"/>
      <c r="H13" s="39"/>
      <c r="I13" s="39"/>
      <c r="J13" s="39"/>
      <c r="K13" s="39"/>
      <c r="L13" s="39"/>
      <c r="M13" s="33" t="s">
        <v>30</v>
      </c>
      <c r="N13" s="39"/>
      <c r="O13" s="227" t="str">
        <f>IF('Rekapitulace stavby'!AN11="","",'Rekapitulace stavby'!AN11)</f>
        <v/>
      </c>
      <c r="P13" s="227"/>
      <c r="Q13" s="39"/>
      <c r="R13" s="40"/>
    </row>
    <row r="14" spans="1:66" s="1" customFormat="1" ht="6.95" customHeight="1"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40"/>
    </row>
    <row r="15" spans="1:66" s="1" customFormat="1" ht="14.45" customHeight="1">
      <c r="B15" s="38"/>
      <c r="C15" s="39"/>
      <c r="D15" s="33" t="s">
        <v>31</v>
      </c>
      <c r="E15" s="39"/>
      <c r="F15" s="39"/>
      <c r="G15" s="39"/>
      <c r="H15" s="39"/>
      <c r="I15" s="39"/>
      <c r="J15" s="39"/>
      <c r="K15" s="39"/>
      <c r="L15" s="39"/>
      <c r="M15" s="33" t="s">
        <v>28</v>
      </c>
      <c r="N15" s="39"/>
      <c r="O15" s="287" t="str">
        <f>IF('Rekapitulace stavby'!AN13="","",'Rekapitulace stavby'!AN13)</f>
        <v>Vyplň údaj</v>
      </c>
      <c r="P15" s="227"/>
      <c r="Q15" s="39"/>
      <c r="R15" s="40"/>
    </row>
    <row r="16" spans="1:66" s="1" customFormat="1" ht="18" customHeight="1">
      <c r="B16" s="38"/>
      <c r="C16" s="39"/>
      <c r="D16" s="39"/>
      <c r="E16" s="287" t="str">
        <f>IF('Rekapitulace stavby'!E14="","",'Rekapitulace stavby'!E14)</f>
        <v>Vyplň údaj</v>
      </c>
      <c r="F16" s="288"/>
      <c r="G16" s="288"/>
      <c r="H16" s="288"/>
      <c r="I16" s="288"/>
      <c r="J16" s="288"/>
      <c r="K16" s="288"/>
      <c r="L16" s="288"/>
      <c r="M16" s="33" t="s">
        <v>30</v>
      </c>
      <c r="N16" s="39"/>
      <c r="O16" s="287" t="str">
        <f>IF('Rekapitulace stavby'!AN14="","",'Rekapitulace stavby'!AN14)</f>
        <v>Vyplň údaj</v>
      </c>
      <c r="P16" s="227"/>
      <c r="Q16" s="39"/>
      <c r="R16" s="40"/>
    </row>
    <row r="17" spans="2:18" s="1" customFormat="1" ht="6.95" customHeight="1">
      <c r="B17" s="38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40"/>
    </row>
    <row r="18" spans="2:18" s="1" customFormat="1" ht="14.45" customHeight="1">
      <c r="B18" s="38"/>
      <c r="C18" s="39"/>
      <c r="D18" s="33" t="s">
        <v>33</v>
      </c>
      <c r="E18" s="39"/>
      <c r="F18" s="39"/>
      <c r="G18" s="39"/>
      <c r="H18" s="39"/>
      <c r="I18" s="39"/>
      <c r="J18" s="39"/>
      <c r="K18" s="39"/>
      <c r="L18" s="39"/>
      <c r="M18" s="33" t="s">
        <v>28</v>
      </c>
      <c r="N18" s="39"/>
      <c r="O18" s="227" t="str">
        <f>IF('Rekapitulace stavby'!AN16="","",'Rekapitulace stavby'!AN16)</f>
        <v/>
      </c>
      <c r="P18" s="227"/>
      <c r="Q18" s="39"/>
      <c r="R18" s="40"/>
    </row>
    <row r="19" spans="2:18" s="1" customFormat="1" ht="18" customHeight="1">
      <c r="B19" s="38"/>
      <c r="C19" s="39"/>
      <c r="D19" s="39"/>
      <c r="E19" s="31" t="str">
        <f>IF('Rekapitulace stavby'!E17="","",'Rekapitulace stavby'!E17)</f>
        <v>EVČ s.r.o.</v>
      </c>
      <c r="F19" s="39"/>
      <c r="G19" s="39"/>
      <c r="H19" s="39"/>
      <c r="I19" s="39"/>
      <c r="J19" s="39"/>
      <c r="K19" s="39"/>
      <c r="L19" s="39"/>
      <c r="M19" s="33" t="s">
        <v>30</v>
      </c>
      <c r="N19" s="39"/>
      <c r="O19" s="227" t="str">
        <f>IF('Rekapitulace stavby'!AN17="","",'Rekapitulace stavby'!AN17)</f>
        <v/>
      </c>
      <c r="P19" s="227"/>
      <c r="Q19" s="39"/>
      <c r="R19" s="40"/>
    </row>
    <row r="20" spans="2:18" s="1" customFormat="1" ht="6.95" customHeight="1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40"/>
    </row>
    <row r="21" spans="2:18" s="1" customFormat="1" ht="14.45" customHeight="1">
      <c r="B21" s="38"/>
      <c r="C21" s="39"/>
      <c r="D21" s="33" t="s">
        <v>36</v>
      </c>
      <c r="E21" s="39"/>
      <c r="F21" s="39"/>
      <c r="G21" s="39"/>
      <c r="H21" s="39"/>
      <c r="I21" s="39"/>
      <c r="J21" s="39"/>
      <c r="K21" s="39"/>
      <c r="L21" s="39"/>
      <c r="M21" s="33" t="s">
        <v>28</v>
      </c>
      <c r="N21" s="39"/>
      <c r="O21" s="227" t="str">
        <f>IF('Rekapitulace stavby'!AN19="","",'Rekapitulace stavby'!AN19)</f>
        <v/>
      </c>
      <c r="P21" s="227"/>
      <c r="Q21" s="39"/>
      <c r="R21" s="40"/>
    </row>
    <row r="22" spans="2:18" s="1" customFormat="1" ht="18" customHeight="1">
      <c r="B22" s="38"/>
      <c r="C22" s="39"/>
      <c r="D22" s="39"/>
      <c r="E22" s="31" t="str">
        <f>IF('Rekapitulace stavby'!E20="","",'Rekapitulace stavby'!E20)</f>
        <v xml:space="preserve"> </v>
      </c>
      <c r="F22" s="39"/>
      <c r="G22" s="39"/>
      <c r="H22" s="39"/>
      <c r="I22" s="39"/>
      <c r="J22" s="39"/>
      <c r="K22" s="39"/>
      <c r="L22" s="39"/>
      <c r="M22" s="33" t="s">
        <v>30</v>
      </c>
      <c r="N22" s="39"/>
      <c r="O22" s="227" t="str">
        <f>IF('Rekapitulace stavby'!AN20="","",'Rekapitulace stavby'!AN20)</f>
        <v/>
      </c>
      <c r="P22" s="227"/>
      <c r="Q22" s="39"/>
      <c r="R22" s="40"/>
    </row>
    <row r="23" spans="2:18" s="1" customFormat="1" ht="6.95" customHeight="1">
      <c r="B23" s="38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40"/>
    </row>
    <row r="24" spans="2:18" s="1" customFormat="1" ht="14.45" customHeight="1">
      <c r="B24" s="38"/>
      <c r="C24" s="39"/>
      <c r="D24" s="33" t="s">
        <v>38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6.5" customHeight="1">
      <c r="B25" s="38"/>
      <c r="C25" s="39"/>
      <c r="D25" s="39"/>
      <c r="E25" s="215" t="s">
        <v>5</v>
      </c>
      <c r="F25" s="215"/>
      <c r="G25" s="215"/>
      <c r="H25" s="215"/>
      <c r="I25" s="215"/>
      <c r="J25" s="215"/>
      <c r="K25" s="215"/>
      <c r="L25" s="215"/>
      <c r="M25" s="39"/>
      <c r="N25" s="39"/>
      <c r="O25" s="39"/>
      <c r="P25" s="39"/>
      <c r="Q25" s="39"/>
      <c r="R25" s="40"/>
    </row>
    <row r="26" spans="2:18" s="1" customFormat="1" ht="6.95" customHeight="1"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39"/>
      <c r="R27" s="40"/>
    </row>
    <row r="28" spans="2:18" s="1" customFormat="1" ht="14.45" customHeight="1">
      <c r="B28" s="38"/>
      <c r="C28" s="39"/>
      <c r="D28" s="125" t="s">
        <v>131</v>
      </c>
      <c r="E28" s="39"/>
      <c r="F28" s="39"/>
      <c r="G28" s="39"/>
      <c r="H28" s="39"/>
      <c r="I28" s="39"/>
      <c r="J28" s="39"/>
      <c r="K28" s="39"/>
      <c r="L28" s="39"/>
      <c r="M28" s="216">
        <f>N89</f>
        <v>0</v>
      </c>
      <c r="N28" s="216"/>
      <c r="O28" s="216"/>
      <c r="P28" s="216"/>
      <c r="Q28" s="39"/>
      <c r="R28" s="40"/>
    </row>
    <row r="29" spans="2:18" s="1" customFormat="1" ht="14.45" customHeight="1">
      <c r="B29" s="38"/>
      <c r="C29" s="39"/>
      <c r="D29" s="37" t="s">
        <v>115</v>
      </c>
      <c r="E29" s="39"/>
      <c r="F29" s="39"/>
      <c r="G29" s="39"/>
      <c r="H29" s="39"/>
      <c r="I29" s="39"/>
      <c r="J29" s="39"/>
      <c r="K29" s="39"/>
      <c r="L29" s="39"/>
      <c r="M29" s="216">
        <f>N112</f>
        <v>0</v>
      </c>
      <c r="N29" s="216"/>
      <c r="O29" s="216"/>
      <c r="P29" s="216"/>
      <c r="Q29" s="39"/>
      <c r="R29" s="40"/>
    </row>
    <row r="30" spans="2:18" s="1" customFormat="1" ht="6.95" customHeight="1"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40"/>
    </row>
    <row r="31" spans="2:18" s="1" customFormat="1" ht="25.35" customHeight="1">
      <c r="B31" s="38"/>
      <c r="C31" s="39"/>
      <c r="D31" s="126" t="s">
        <v>41</v>
      </c>
      <c r="E31" s="39"/>
      <c r="F31" s="39"/>
      <c r="G31" s="39"/>
      <c r="H31" s="39"/>
      <c r="I31" s="39"/>
      <c r="J31" s="39"/>
      <c r="K31" s="39"/>
      <c r="L31" s="39"/>
      <c r="M31" s="290">
        <f>ROUND(M28+M29,0)</f>
        <v>0</v>
      </c>
      <c r="N31" s="284"/>
      <c r="O31" s="284"/>
      <c r="P31" s="284"/>
      <c r="Q31" s="39"/>
      <c r="R31" s="40"/>
    </row>
    <row r="32" spans="2:18" s="1" customFormat="1" ht="6.95" customHeight="1">
      <c r="B32" s="38"/>
      <c r="C32" s="39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39"/>
      <c r="R32" s="40"/>
    </row>
    <row r="33" spans="2:18" s="1" customFormat="1" ht="14.45" customHeight="1">
      <c r="B33" s="38"/>
      <c r="C33" s="39"/>
      <c r="D33" s="45" t="s">
        <v>42</v>
      </c>
      <c r="E33" s="45" t="s">
        <v>43</v>
      </c>
      <c r="F33" s="46">
        <v>0.2</v>
      </c>
      <c r="G33" s="127" t="s">
        <v>44</v>
      </c>
      <c r="H33" s="291">
        <f>ROUND((((SUM(BE112:BE119)+SUM(BE138:BE1015))+SUM(BE1017:BE1021))),0)</f>
        <v>0</v>
      </c>
      <c r="I33" s="284"/>
      <c r="J33" s="284"/>
      <c r="K33" s="39"/>
      <c r="L33" s="39"/>
      <c r="M33" s="291">
        <f>ROUND(((ROUND((SUM(BE112:BE119)+SUM(BE138:BE1015)), 0)*F33)+SUM(BE1017:BE1021)*F33),0)</f>
        <v>0</v>
      </c>
      <c r="N33" s="284"/>
      <c r="O33" s="284"/>
      <c r="P33" s="284"/>
      <c r="Q33" s="39"/>
      <c r="R33" s="40"/>
    </row>
    <row r="34" spans="2:18" s="1" customFormat="1" ht="14.45" customHeight="1">
      <c r="B34" s="38"/>
      <c r="C34" s="39"/>
      <c r="D34" s="39"/>
      <c r="E34" s="45" t="s">
        <v>45</v>
      </c>
      <c r="F34" s="46">
        <v>0.14000000000000001</v>
      </c>
      <c r="G34" s="127" t="s">
        <v>44</v>
      </c>
      <c r="H34" s="291">
        <f>ROUND((((SUM(BF112:BF119)+SUM(BF138:BF1015))+SUM(BF1017:BF1021))),0)</f>
        <v>0</v>
      </c>
      <c r="I34" s="284"/>
      <c r="J34" s="284"/>
      <c r="K34" s="39"/>
      <c r="L34" s="39"/>
      <c r="M34" s="291">
        <f>ROUND(((ROUND((SUM(BF112:BF119)+SUM(BF138:BF1015)), 0)*F34)+SUM(BF1017:BF1021)*F34),0)</f>
        <v>0</v>
      </c>
      <c r="N34" s="284"/>
      <c r="O34" s="284"/>
      <c r="P34" s="284"/>
      <c r="Q34" s="39"/>
      <c r="R34" s="40"/>
    </row>
    <row r="35" spans="2:18" s="1" customFormat="1" ht="14.45" hidden="1" customHeight="1">
      <c r="B35" s="38"/>
      <c r="C35" s="39"/>
      <c r="D35" s="39"/>
      <c r="E35" s="45" t="s">
        <v>46</v>
      </c>
      <c r="F35" s="46">
        <v>0.2</v>
      </c>
      <c r="G35" s="127" t="s">
        <v>44</v>
      </c>
      <c r="H35" s="291">
        <f>ROUND((((SUM(BG112:BG119)+SUM(BG138:BG1015))+SUM(BG1017:BG1021))),0)</f>
        <v>0</v>
      </c>
      <c r="I35" s="284"/>
      <c r="J35" s="284"/>
      <c r="K35" s="39"/>
      <c r="L35" s="39"/>
      <c r="M35" s="291"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47</v>
      </c>
      <c r="F36" s="46">
        <v>0.14000000000000001</v>
      </c>
      <c r="G36" s="127" t="s">
        <v>44</v>
      </c>
      <c r="H36" s="291">
        <f>ROUND((((SUM(BH112:BH119)+SUM(BH138:BH1015))+SUM(BH1017:BH1021))),0)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48</v>
      </c>
      <c r="F37" s="46">
        <v>0</v>
      </c>
      <c r="G37" s="127" t="s">
        <v>44</v>
      </c>
      <c r="H37" s="291">
        <f>ROUND((((SUM(BI112:BI119)+SUM(BI138:BI1015))+SUM(BI1017:BI1021))),0)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6.95" customHeight="1"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40"/>
    </row>
    <row r="39" spans="2:18" s="1" customFormat="1" ht="25.35" customHeight="1">
      <c r="B39" s="38"/>
      <c r="C39" s="123"/>
      <c r="D39" s="128" t="s">
        <v>49</v>
      </c>
      <c r="E39" s="78"/>
      <c r="F39" s="78"/>
      <c r="G39" s="129" t="s">
        <v>50</v>
      </c>
      <c r="H39" s="130" t="s">
        <v>51</v>
      </c>
      <c r="I39" s="78"/>
      <c r="J39" s="78"/>
      <c r="K39" s="78"/>
      <c r="L39" s="292">
        <f>SUM(M31:M37)</f>
        <v>0</v>
      </c>
      <c r="M39" s="292"/>
      <c r="N39" s="292"/>
      <c r="O39" s="292"/>
      <c r="P39" s="293"/>
      <c r="Q39" s="123"/>
      <c r="R39" s="40"/>
    </row>
    <row r="40" spans="2:18" s="1" customFormat="1" ht="14.45" customHeight="1"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ht="13.5">
      <c r="B42" s="26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7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1181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s="1" customFormat="1" ht="36.950000000000003" customHeight="1">
      <c r="B80" s="38"/>
      <c r="C80" s="72" t="s">
        <v>129</v>
      </c>
      <c r="D80" s="39"/>
      <c r="E80" s="39"/>
      <c r="F80" s="239" t="str">
        <f>F8</f>
        <v>ST - Stavební - II. ETAPA</v>
      </c>
      <c r="G80" s="284"/>
      <c r="H80" s="284"/>
      <c r="I80" s="284"/>
      <c r="J80" s="284"/>
      <c r="K80" s="284"/>
      <c r="L80" s="284"/>
      <c r="M80" s="284"/>
      <c r="N80" s="284"/>
      <c r="O80" s="284"/>
      <c r="P80" s="284"/>
      <c r="Q80" s="39"/>
      <c r="R80" s="40"/>
    </row>
    <row r="81" spans="2:47" s="1" customFormat="1" ht="6.95" customHeight="1"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40"/>
    </row>
    <row r="82" spans="2:47" s="1" customFormat="1" ht="18" customHeight="1">
      <c r="B82" s="38"/>
      <c r="C82" s="33" t="s">
        <v>23</v>
      </c>
      <c r="D82" s="39"/>
      <c r="E82" s="39"/>
      <c r="F82" s="31" t="str">
        <f>F10</f>
        <v xml:space="preserve"> </v>
      </c>
      <c r="G82" s="39"/>
      <c r="H82" s="39"/>
      <c r="I82" s="39"/>
      <c r="J82" s="39"/>
      <c r="K82" s="33" t="s">
        <v>25</v>
      </c>
      <c r="L82" s="39"/>
      <c r="M82" s="286" t="str">
        <f>IF(O10="","",O10)</f>
        <v>24. 8. 2017</v>
      </c>
      <c r="N82" s="286"/>
      <c r="O82" s="286"/>
      <c r="P82" s="286"/>
      <c r="Q82" s="39"/>
      <c r="R82" s="40"/>
    </row>
    <row r="83" spans="2:47" s="1" customFormat="1" ht="6.95" customHeight="1"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40"/>
    </row>
    <row r="84" spans="2:47" s="1" customFormat="1">
      <c r="B84" s="38"/>
      <c r="C84" s="33" t="s">
        <v>27</v>
      </c>
      <c r="D84" s="39"/>
      <c r="E84" s="39"/>
      <c r="F84" s="31" t="str">
        <f>E13</f>
        <v>Elektrárny Opatovice, a.s.</v>
      </c>
      <c r="G84" s="39"/>
      <c r="H84" s="39"/>
      <c r="I84" s="39"/>
      <c r="J84" s="39"/>
      <c r="K84" s="33" t="s">
        <v>33</v>
      </c>
      <c r="L84" s="39"/>
      <c r="M84" s="227" t="str">
        <f>E19</f>
        <v>EVČ s.r.o.</v>
      </c>
      <c r="N84" s="227"/>
      <c r="O84" s="227"/>
      <c r="P84" s="227"/>
      <c r="Q84" s="227"/>
      <c r="R84" s="40"/>
    </row>
    <row r="85" spans="2:47" s="1" customFormat="1" ht="14.45" customHeight="1">
      <c r="B85" s="38"/>
      <c r="C85" s="33" t="s">
        <v>31</v>
      </c>
      <c r="D85" s="39"/>
      <c r="E85" s="39"/>
      <c r="F85" s="31" t="str">
        <f>IF(E16="","",E16)</f>
        <v>Vyplň údaj</v>
      </c>
      <c r="G85" s="39"/>
      <c r="H85" s="39"/>
      <c r="I85" s="39"/>
      <c r="J85" s="39"/>
      <c r="K85" s="33" t="s">
        <v>36</v>
      </c>
      <c r="L85" s="39"/>
      <c r="M85" s="227" t="str">
        <f>E22</f>
        <v xml:space="preserve"> </v>
      </c>
      <c r="N85" s="227"/>
      <c r="O85" s="227"/>
      <c r="P85" s="227"/>
      <c r="Q85" s="227"/>
      <c r="R85" s="40"/>
    </row>
    <row r="86" spans="2:47" s="1" customFormat="1" ht="10.35" customHeight="1"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40"/>
    </row>
    <row r="87" spans="2:47" s="1" customFormat="1" ht="29.25" customHeight="1">
      <c r="B87" s="38"/>
      <c r="C87" s="294" t="s">
        <v>133</v>
      </c>
      <c r="D87" s="295"/>
      <c r="E87" s="295"/>
      <c r="F87" s="295"/>
      <c r="G87" s="295"/>
      <c r="H87" s="123"/>
      <c r="I87" s="123"/>
      <c r="J87" s="123"/>
      <c r="K87" s="123"/>
      <c r="L87" s="123"/>
      <c r="M87" s="123"/>
      <c r="N87" s="294" t="s">
        <v>134</v>
      </c>
      <c r="O87" s="295"/>
      <c r="P87" s="295"/>
      <c r="Q87" s="295"/>
      <c r="R87" s="40"/>
    </row>
    <row r="88" spans="2:47" s="1" customFormat="1" ht="10.35" customHeight="1"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40"/>
    </row>
    <row r="89" spans="2:47" s="1" customFormat="1" ht="29.25" customHeight="1">
      <c r="B89" s="38"/>
      <c r="C89" s="131" t="s">
        <v>135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232">
        <f>N138</f>
        <v>0</v>
      </c>
      <c r="O89" s="296"/>
      <c r="P89" s="296"/>
      <c r="Q89" s="296"/>
      <c r="R89" s="40"/>
      <c r="AU89" s="22" t="s">
        <v>136</v>
      </c>
    </row>
    <row r="90" spans="2:47" s="7" customFormat="1" ht="24.95" customHeight="1">
      <c r="B90" s="132"/>
      <c r="C90" s="133"/>
      <c r="D90" s="134" t="s">
        <v>137</v>
      </c>
      <c r="E90" s="133"/>
      <c r="F90" s="133"/>
      <c r="G90" s="133"/>
      <c r="H90" s="133"/>
      <c r="I90" s="133"/>
      <c r="J90" s="133"/>
      <c r="K90" s="133"/>
      <c r="L90" s="133"/>
      <c r="M90" s="133"/>
      <c r="N90" s="274">
        <f>N139</f>
        <v>0</v>
      </c>
      <c r="O90" s="297"/>
      <c r="P90" s="297"/>
      <c r="Q90" s="297"/>
      <c r="R90" s="135"/>
    </row>
    <row r="91" spans="2:47" s="8" customFormat="1" ht="19.899999999999999" customHeight="1">
      <c r="B91" s="136"/>
      <c r="C91" s="102"/>
      <c r="D91" s="113" t="s">
        <v>138</v>
      </c>
      <c r="E91" s="102"/>
      <c r="F91" s="102"/>
      <c r="G91" s="102"/>
      <c r="H91" s="102"/>
      <c r="I91" s="102"/>
      <c r="J91" s="102"/>
      <c r="K91" s="102"/>
      <c r="L91" s="102"/>
      <c r="M91" s="102"/>
      <c r="N91" s="228">
        <f>N140</f>
        <v>0</v>
      </c>
      <c r="O91" s="229"/>
      <c r="P91" s="229"/>
      <c r="Q91" s="229"/>
      <c r="R91" s="137"/>
    </row>
    <row r="92" spans="2:47" s="8" customFormat="1" ht="19.899999999999999" customHeight="1">
      <c r="B92" s="136"/>
      <c r="C92" s="102"/>
      <c r="D92" s="113" t="s">
        <v>139</v>
      </c>
      <c r="E92" s="102"/>
      <c r="F92" s="102"/>
      <c r="G92" s="102"/>
      <c r="H92" s="102"/>
      <c r="I92" s="102"/>
      <c r="J92" s="102"/>
      <c r="K92" s="102"/>
      <c r="L92" s="102"/>
      <c r="M92" s="102"/>
      <c r="N92" s="228">
        <f>N503</f>
        <v>0</v>
      </c>
      <c r="O92" s="229"/>
      <c r="P92" s="229"/>
      <c r="Q92" s="229"/>
      <c r="R92" s="137"/>
    </row>
    <row r="93" spans="2:47" s="8" customFormat="1" ht="19.899999999999999" customHeight="1">
      <c r="B93" s="136"/>
      <c r="C93" s="102"/>
      <c r="D93" s="113" t="s">
        <v>140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N511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141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N529</f>
        <v>0</v>
      </c>
      <c r="O94" s="229"/>
      <c r="P94" s="229"/>
      <c r="Q94" s="229"/>
      <c r="R94" s="137"/>
    </row>
    <row r="95" spans="2:47" s="8" customFormat="1" ht="19.899999999999999" customHeight="1">
      <c r="B95" s="136"/>
      <c r="C95" s="102"/>
      <c r="D95" s="113" t="s">
        <v>142</v>
      </c>
      <c r="E95" s="102"/>
      <c r="F95" s="102"/>
      <c r="G95" s="102"/>
      <c r="H95" s="102"/>
      <c r="I95" s="102"/>
      <c r="J95" s="102"/>
      <c r="K95" s="102"/>
      <c r="L95" s="102"/>
      <c r="M95" s="102"/>
      <c r="N95" s="228">
        <f>N551</f>
        <v>0</v>
      </c>
      <c r="O95" s="229"/>
      <c r="P95" s="229"/>
      <c r="Q95" s="229"/>
      <c r="R95" s="137"/>
    </row>
    <row r="96" spans="2:47" s="8" customFormat="1" ht="19.899999999999999" customHeight="1">
      <c r="B96" s="136"/>
      <c r="C96" s="102"/>
      <c r="D96" s="113" t="s">
        <v>143</v>
      </c>
      <c r="E96" s="102"/>
      <c r="F96" s="102"/>
      <c r="G96" s="102"/>
      <c r="H96" s="102"/>
      <c r="I96" s="102"/>
      <c r="J96" s="102"/>
      <c r="K96" s="102"/>
      <c r="L96" s="102"/>
      <c r="M96" s="102"/>
      <c r="N96" s="228">
        <f>N669</f>
        <v>0</v>
      </c>
      <c r="O96" s="229"/>
      <c r="P96" s="229"/>
      <c r="Q96" s="229"/>
      <c r="R96" s="137"/>
    </row>
    <row r="97" spans="2:21" s="8" customFormat="1" ht="19.899999999999999" customHeight="1">
      <c r="B97" s="136"/>
      <c r="C97" s="102"/>
      <c r="D97" s="113" t="s">
        <v>144</v>
      </c>
      <c r="E97" s="102"/>
      <c r="F97" s="102"/>
      <c r="G97" s="102"/>
      <c r="H97" s="102"/>
      <c r="I97" s="102"/>
      <c r="J97" s="102"/>
      <c r="K97" s="102"/>
      <c r="L97" s="102"/>
      <c r="M97" s="102"/>
      <c r="N97" s="228">
        <f>N686</f>
        <v>0</v>
      </c>
      <c r="O97" s="229"/>
      <c r="P97" s="229"/>
      <c r="Q97" s="229"/>
      <c r="R97" s="137"/>
    </row>
    <row r="98" spans="2:21" s="8" customFormat="1" ht="19.899999999999999" customHeight="1">
      <c r="B98" s="136"/>
      <c r="C98" s="102"/>
      <c r="D98" s="113" t="s">
        <v>145</v>
      </c>
      <c r="E98" s="102"/>
      <c r="F98" s="102"/>
      <c r="G98" s="102"/>
      <c r="H98" s="102"/>
      <c r="I98" s="102"/>
      <c r="J98" s="102"/>
      <c r="K98" s="102"/>
      <c r="L98" s="102"/>
      <c r="M98" s="102"/>
      <c r="N98" s="228">
        <f>N742</f>
        <v>0</v>
      </c>
      <c r="O98" s="229"/>
      <c r="P98" s="229"/>
      <c r="Q98" s="229"/>
      <c r="R98" s="137"/>
    </row>
    <row r="99" spans="2:21" s="8" customFormat="1" ht="19.899999999999999" customHeight="1">
      <c r="B99" s="136"/>
      <c r="C99" s="102"/>
      <c r="D99" s="113" t="s">
        <v>146</v>
      </c>
      <c r="E99" s="102"/>
      <c r="F99" s="102"/>
      <c r="G99" s="102"/>
      <c r="H99" s="102"/>
      <c r="I99" s="102"/>
      <c r="J99" s="102"/>
      <c r="K99" s="102"/>
      <c r="L99" s="102"/>
      <c r="M99" s="102"/>
      <c r="N99" s="228">
        <f>N907</f>
        <v>0</v>
      </c>
      <c r="O99" s="229"/>
      <c r="P99" s="229"/>
      <c r="Q99" s="229"/>
      <c r="R99" s="137"/>
    </row>
    <row r="100" spans="2:21" s="8" customFormat="1" ht="19.899999999999999" customHeight="1">
      <c r="B100" s="136"/>
      <c r="C100" s="102"/>
      <c r="D100" s="113" t="s">
        <v>147</v>
      </c>
      <c r="E100" s="102"/>
      <c r="F100" s="102"/>
      <c r="G100" s="102"/>
      <c r="H100" s="102"/>
      <c r="I100" s="102"/>
      <c r="J100" s="102"/>
      <c r="K100" s="102"/>
      <c r="L100" s="102"/>
      <c r="M100" s="102"/>
      <c r="N100" s="228">
        <f>N918</f>
        <v>0</v>
      </c>
      <c r="O100" s="229"/>
      <c r="P100" s="229"/>
      <c r="Q100" s="229"/>
      <c r="R100" s="137"/>
    </row>
    <row r="101" spans="2:21" s="7" customFormat="1" ht="24.95" customHeight="1">
      <c r="B101" s="132"/>
      <c r="C101" s="133"/>
      <c r="D101" s="134" t="s">
        <v>148</v>
      </c>
      <c r="E101" s="133"/>
      <c r="F101" s="133"/>
      <c r="G101" s="133"/>
      <c r="H101" s="133"/>
      <c r="I101" s="133"/>
      <c r="J101" s="133"/>
      <c r="K101" s="133"/>
      <c r="L101" s="133"/>
      <c r="M101" s="133"/>
      <c r="N101" s="274">
        <f>N920</f>
        <v>0</v>
      </c>
      <c r="O101" s="297"/>
      <c r="P101" s="297"/>
      <c r="Q101" s="297"/>
      <c r="R101" s="135"/>
    </row>
    <row r="102" spans="2:21" s="8" customFormat="1" ht="19.899999999999999" customHeight="1">
      <c r="B102" s="136"/>
      <c r="C102" s="102"/>
      <c r="D102" s="113" t="s">
        <v>149</v>
      </c>
      <c r="E102" s="102"/>
      <c r="F102" s="102"/>
      <c r="G102" s="102"/>
      <c r="H102" s="102"/>
      <c r="I102" s="102"/>
      <c r="J102" s="102"/>
      <c r="K102" s="102"/>
      <c r="L102" s="102"/>
      <c r="M102" s="102"/>
      <c r="N102" s="228">
        <f>N921</f>
        <v>0</v>
      </c>
      <c r="O102" s="229"/>
      <c r="P102" s="229"/>
      <c r="Q102" s="229"/>
      <c r="R102" s="137"/>
    </row>
    <row r="103" spans="2:21" s="8" customFormat="1" ht="19.899999999999999" customHeight="1">
      <c r="B103" s="136"/>
      <c r="C103" s="102"/>
      <c r="D103" s="113" t="s">
        <v>933</v>
      </c>
      <c r="E103" s="102"/>
      <c r="F103" s="102"/>
      <c r="G103" s="102"/>
      <c r="H103" s="102"/>
      <c r="I103" s="102"/>
      <c r="J103" s="102"/>
      <c r="K103" s="102"/>
      <c r="L103" s="102"/>
      <c r="M103" s="102"/>
      <c r="N103" s="228">
        <f>N967</f>
        <v>0</v>
      </c>
      <c r="O103" s="229"/>
      <c r="P103" s="229"/>
      <c r="Q103" s="229"/>
      <c r="R103" s="137"/>
    </row>
    <row r="104" spans="2:21" s="8" customFormat="1" ht="19.899999999999999" customHeight="1">
      <c r="B104" s="136"/>
      <c r="C104" s="102"/>
      <c r="D104" s="113" t="s">
        <v>1183</v>
      </c>
      <c r="E104" s="102"/>
      <c r="F104" s="102"/>
      <c r="G104" s="102"/>
      <c r="H104" s="102"/>
      <c r="I104" s="102"/>
      <c r="J104" s="102"/>
      <c r="K104" s="102"/>
      <c r="L104" s="102"/>
      <c r="M104" s="102"/>
      <c r="N104" s="228">
        <f>N976</f>
        <v>0</v>
      </c>
      <c r="O104" s="229"/>
      <c r="P104" s="229"/>
      <c r="Q104" s="229"/>
      <c r="R104" s="137"/>
    </row>
    <row r="105" spans="2:21" s="7" customFormat="1" ht="24.95" customHeight="1">
      <c r="B105" s="132"/>
      <c r="C105" s="133"/>
      <c r="D105" s="134" t="s">
        <v>150</v>
      </c>
      <c r="E105" s="133"/>
      <c r="F105" s="133"/>
      <c r="G105" s="133"/>
      <c r="H105" s="133"/>
      <c r="I105" s="133"/>
      <c r="J105" s="133"/>
      <c r="K105" s="133"/>
      <c r="L105" s="133"/>
      <c r="M105" s="133"/>
      <c r="N105" s="274">
        <f>N999</f>
        <v>0</v>
      </c>
      <c r="O105" s="297"/>
      <c r="P105" s="297"/>
      <c r="Q105" s="297"/>
      <c r="R105" s="135"/>
    </row>
    <row r="106" spans="2:21" s="8" customFormat="1" ht="19.899999999999999" customHeight="1">
      <c r="B106" s="136"/>
      <c r="C106" s="102"/>
      <c r="D106" s="113" t="s">
        <v>151</v>
      </c>
      <c r="E106" s="102"/>
      <c r="F106" s="102"/>
      <c r="G106" s="102"/>
      <c r="H106" s="102"/>
      <c r="I106" s="102"/>
      <c r="J106" s="102"/>
      <c r="K106" s="102"/>
      <c r="L106" s="102"/>
      <c r="M106" s="102"/>
      <c r="N106" s="228">
        <f>N1000</f>
        <v>0</v>
      </c>
      <c r="O106" s="229"/>
      <c r="P106" s="229"/>
      <c r="Q106" s="229"/>
      <c r="R106" s="137"/>
    </row>
    <row r="107" spans="2:21" s="7" customFormat="1" ht="24.95" customHeight="1">
      <c r="B107" s="132"/>
      <c r="C107" s="133"/>
      <c r="D107" s="134" t="s">
        <v>152</v>
      </c>
      <c r="E107" s="133"/>
      <c r="F107" s="133"/>
      <c r="G107" s="133"/>
      <c r="H107" s="133"/>
      <c r="I107" s="133"/>
      <c r="J107" s="133"/>
      <c r="K107" s="133"/>
      <c r="L107" s="133"/>
      <c r="M107" s="133"/>
      <c r="N107" s="274">
        <f>N1008</f>
        <v>0</v>
      </c>
      <c r="O107" s="297"/>
      <c r="P107" s="297"/>
      <c r="Q107" s="297"/>
      <c r="R107" s="135"/>
    </row>
    <row r="108" spans="2:21" s="8" customFormat="1" ht="19.899999999999999" customHeight="1">
      <c r="B108" s="136"/>
      <c r="C108" s="102"/>
      <c r="D108" s="113" t="s">
        <v>153</v>
      </c>
      <c r="E108" s="102"/>
      <c r="F108" s="102"/>
      <c r="G108" s="102"/>
      <c r="H108" s="102"/>
      <c r="I108" s="102"/>
      <c r="J108" s="102"/>
      <c r="K108" s="102"/>
      <c r="L108" s="102"/>
      <c r="M108" s="102"/>
      <c r="N108" s="228">
        <f>N1009</f>
        <v>0</v>
      </c>
      <c r="O108" s="229"/>
      <c r="P108" s="229"/>
      <c r="Q108" s="229"/>
      <c r="R108" s="137"/>
    </row>
    <row r="109" spans="2:21" s="8" customFormat="1" ht="19.899999999999999" customHeight="1">
      <c r="B109" s="136"/>
      <c r="C109" s="102"/>
      <c r="D109" s="113" t="s">
        <v>154</v>
      </c>
      <c r="E109" s="102"/>
      <c r="F109" s="102"/>
      <c r="G109" s="102"/>
      <c r="H109" s="102"/>
      <c r="I109" s="102"/>
      <c r="J109" s="102"/>
      <c r="K109" s="102"/>
      <c r="L109" s="102"/>
      <c r="M109" s="102"/>
      <c r="N109" s="228">
        <f>N1012</f>
        <v>0</v>
      </c>
      <c r="O109" s="229"/>
      <c r="P109" s="229"/>
      <c r="Q109" s="229"/>
      <c r="R109" s="137"/>
    </row>
    <row r="110" spans="2:21" s="7" customFormat="1" ht="21.75" customHeight="1">
      <c r="B110" s="132"/>
      <c r="C110" s="133"/>
      <c r="D110" s="134" t="s">
        <v>155</v>
      </c>
      <c r="E110" s="133"/>
      <c r="F110" s="133"/>
      <c r="G110" s="133"/>
      <c r="H110" s="133"/>
      <c r="I110" s="133"/>
      <c r="J110" s="133"/>
      <c r="K110" s="133"/>
      <c r="L110" s="133"/>
      <c r="M110" s="133"/>
      <c r="N110" s="273">
        <f>N1016</f>
        <v>0</v>
      </c>
      <c r="O110" s="297"/>
      <c r="P110" s="297"/>
      <c r="Q110" s="297"/>
      <c r="R110" s="135"/>
    </row>
    <row r="111" spans="2:21" s="1" customFormat="1" ht="21.75" customHeight="1">
      <c r="B111" s="38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40"/>
    </row>
    <row r="112" spans="2:21" s="1" customFormat="1" ht="29.25" customHeight="1">
      <c r="B112" s="38"/>
      <c r="C112" s="131" t="s">
        <v>156</v>
      </c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296">
        <f>ROUND(N113+N114+N115+N116+N117+N118,0)</f>
        <v>0</v>
      </c>
      <c r="O112" s="298"/>
      <c r="P112" s="298"/>
      <c r="Q112" s="298"/>
      <c r="R112" s="40"/>
      <c r="T112" s="138"/>
      <c r="U112" s="139" t="s">
        <v>42</v>
      </c>
    </row>
    <row r="113" spans="2:65" s="1" customFormat="1" ht="18" customHeight="1">
      <c r="B113" s="140"/>
      <c r="C113" s="141"/>
      <c r="D113" s="251" t="s">
        <v>157</v>
      </c>
      <c r="E113" s="299"/>
      <c r="F113" s="299"/>
      <c r="G113" s="299"/>
      <c r="H113" s="299"/>
      <c r="I113" s="141"/>
      <c r="J113" s="141"/>
      <c r="K113" s="141"/>
      <c r="L113" s="141"/>
      <c r="M113" s="141"/>
      <c r="N113" s="252">
        <f>ROUND(N89*T113,0)</f>
        <v>0</v>
      </c>
      <c r="O113" s="300"/>
      <c r="P113" s="300"/>
      <c r="Q113" s="300"/>
      <c r="R113" s="143"/>
      <c r="S113" s="144"/>
      <c r="T113" s="145"/>
      <c r="U113" s="146" t="s">
        <v>43</v>
      </c>
      <c r="V113" s="144"/>
      <c r="W113" s="144"/>
      <c r="X113" s="144"/>
      <c r="Y113" s="144"/>
      <c r="Z113" s="144"/>
      <c r="AA113" s="144"/>
      <c r="AB113" s="144"/>
      <c r="AC113" s="144"/>
      <c r="AD113" s="144"/>
      <c r="AE113" s="144"/>
      <c r="AF113" s="144"/>
      <c r="AG113" s="144"/>
      <c r="AH113" s="144"/>
      <c r="AI113" s="144"/>
      <c r="AJ113" s="144"/>
      <c r="AK113" s="144"/>
      <c r="AL113" s="144"/>
      <c r="AM113" s="144"/>
      <c r="AN113" s="144"/>
      <c r="AO113" s="144"/>
      <c r="AP113" s="144"/>
      <c r="AQ113" s="144"/>
      <c r="AR113" s="144"/>
      <c r="AS113" s="144"/>
      <c r="AT113" s="144"/>
      <c r="AU113" s="144"/>
      <c r="AV113" s="144"/>
      <c r="AW113" s="144"/>
      <c r="AX113" s="144"/>
      <c r="AY113" s="147" t="s">
        <v>158</v>
      </c>
      <c r="AZ113" s="144"/>
      <c r="BA113" s="144"/>
      <c r="BB113" s="144"/>
      <c r="BC113" s="144"/>
      <c r="BD113" s="144"/>
      <c r="BE113" s="148">
        <f t="shared" ref="BE113:BE118" si="0">IF(U113="základní",N113,0)</f>
        <v>0</v>
      </c>
      <c r="BF113" s="148">
        <f t="shared" ref="BF113:BF118" si="1">IF(U113="snížená",N113,0)</f>
        <v>0</v>
      </c>
      <c r="BG113" s="148">
        <f t="shared" ref="BG113:BG118" si="2">IF(U113="zákl. přenesená",N113,0)</f>
        <v>0</v>
      </c>
      <c r="BH113" s="148">
        <f t="shared" ref="BH113:BH118" si="3">IF(U113="sníž. přenesená",N113,0)</f>
        <v>0</v>
      </c>
      <c r="BI113" s="148">
        <f t="shared" ref="BI113:BI118" si="4">IF(U113="nulová",N113,0)</f>
        <v>0</v>
      </c>
      <c r="BJ113" s="147" t="s">
        <v>35</v>
      </c>
      <c r="BK113" s="144"/>
      <c r="BL113" s="144"/>
      <c r="BM113" s="144"/>
    </row>
    <row r="114" spans="2:65" s="1" customFormat="1" ht="18" customHeight="1">
      <c r="B114" s="140"/>
      <c r="C114" s="141"/>
      <c r="D114" s="251" t="s">
        <v>159</v>
      </c>
      <c r="E114" s="299"/>
      <c r="F114" s="299"/>
      <c r="G114" s="299"/>
      <c r="H114" s="299"/>
      <c r="I114" s="141"/>
      <c r="J114" s="141"/>
      <c r="K114" s="141"/>
      <c r="L114" s="141"/>
      <c r="M114" s="141"/>
      <c r="N114" s="252">
        <f>ROUND(N89*T114,0)</f>
        <v>0</v>
      </c>
      <c r="O114" s="300"/>
      <c r="P114" s="300"/>
      <c r="Q114" s="300"/>
      <c r="R114" s="143"/>
      <c r="S114" s="144"/>
      <c r="T114" s="145"/>
      <c r="U114" s="146" t="s">
        <v>43</v>
      </c>
      <c r="V114" s="144"/>
      <c r="W114" s="144"/>
      <c r="X114" s="144"/>
      <c r="Y114" s="144"/>
      <c r="Z114" s="144"/>
      <c r="AA114" s="144"/>
      <c r="AB114" s="144"/>
      <c r="AC114" s="144"/>
      <c r="AD114" s="144"/>
      <c r="AE114" s="144"/>
      <c r="AF114" s="144"/>
      <c r="AG114" s="144"/>
      <c r="AH114" s="144"/>
      <c r="AI114" s="144"/>
      <c r="AJ114" s="144"/>
      <c r="AK114" s="144"/>
      <c r="AL114" s="144"/>
      <c r="AM114" s="144"/>
      <c r="AN114" s="144"/>
      <c r="AO114" s="144"/>
      <c r="AP114" s="144"/>
      <c r="AQ114" s="144"/>
      <c r="AR114" s="144"/>
      <c r="AS114" s="144"/>
      <c r="AT114" s="144"/>
      <c r="AU114" s="144"/>
      <c r="AV114" s="144"/>
      <c r="AW114" s="144"/>
      <c r="AX114" s="144"/>
      <c r="AY114" s="147" t="s">
        <v>158</v>
      </c>
      <c r="AZ114" s="144"/>
      <c r="BA114" s="144"/>
      <c r="BB114" s="144"/>
      <c r="BC114" s="144"/>
      <c r="BD114" s="144"/>
      <c r="BE114" s="148">
        <f t="shared" si="0"/>
        <v>0</v>
      </c>
      <c r="BF114" s="148">
        <f t="shared" si="1"/>
        <v>0</v>
      </c>
      <c r="BG114" s="148">
        <f t="shared" si="2"/>
        <v>0</v>
      </c>
      <c r="BH114" s="148">
        <f t="shared" si="3"/>
        <v>0</v>
      </c>
      <c r="BI114" s="148">
        <f t="shared" si="4"/>
        <v>0</v>
      </c>
      <c r="BJ114" s="147" t="s">
        <v>35</v>
      </c>
      <c r="BK114" s="144"/>
      <c r="BL114" s="144"/>
      <c r="BM114" s="144"/>
    </row>
    <row r="115" spans="2:65" s="1" customFormat="1" ht="18" customHeight="1">
      <c r="B115" s="140"/>
      <c r="C115" s="141"/>
      <c r="D115" s="251" t="s">
        <v>160</v>
      </c>
      <c r="E115" s="299"/>
      <c r="F115" s="299"/>
      <c r="G115" s="299"/>
      <c r="H115" s="299"/>
      <c r="I115" s="141"/>
      <c r="J115" s="141"/>
      <c r="K115" s="141"/>
      <c r="L115" s="141"/>
      <c r="M115" s="141"/>
      <c r="N115" s="252">
        <f>ROUND(N89*T115,0)</f>
        <v>0</v>
      </c>
      <c r="O115" s="300"/>
      <c r="P115" s="300"/>
      <c r="Q115" s="300"/>
      <c r="R115" s="143"/>
      <c r="S115" s="144"/>
      <c r="T115" s="145"/>
      <c r="U115" s="146" t="s">
        <v>43</v>
      </c>
      <c r="V115" s="144"/>
      <c r="W115" s="144"/>
      <c r="X115" s="144"/>
      <c r="Y115" s="144"/>
      <c r="Z115" s="144"/>
      <c r="AA115" s="144"/>
      <c r="AB115" s="144"/>
      <c r="AC115" s="144"/>
      <c r="AD115" s="144"/>
      <c r="AE115" s="144"/>
      <c r="AF115" s="144"/>
      <c r="AG115" s="144"/>
      <c r="AH115" s="144"/>
      <c r="AI115" s="144"/>
      <c r="AJ115" s="144"/>
      <c r="AK115" s="144"/>
      <c r="AL115" s="144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7" t="s">
        <v>158</v>
      </c>
      <c r="AZ115" s="144"/>
      <c r="BA115" s="144"/>
      <c r="BB115" s="144"/>
      <c r="BC115" s="144"/>
      <c r="BD115" s="144"/>
      <c r="BE115" s="148">
        <f t="shared" si="0"/>
        <v>0</v>
      </c>
      <c r="BF115" s="148">
        <f t="shared" si="1"/>
        <v>0</v>
      </c>
      <c r="BG115" s="148">
        <f t="shared" si="2"/>
        <v>0</v>
      </c>
      <c r="BH115" s="148">
        <f t="shared" si="3"/>
        <v>0</v>
      </c>
      <c r="BI115" s="148">
        <f t="shared" si="4"/>
        <v>0</v>
      </c>
      <c r="BJ115" s="147" t="s">
        <v>35</v>
      </c>
      <c r="BK115" s="144"/>
      <c r="BL115" s="144"/>
      <c r="BM115" s="144"/>
    </row>
    <row r="116" spans="2:65" s="1" customFormat="1" ht="18" customHeight="1">
      <c r="B116" s="140"/>
      <c r="C116" s="141"/>
      <c r="D116" s="251" t="s">
        <v>161</v>
      </c>
      <c r="E116" s="299"/>
      <c r="F116" s="299"/>
      <c r="G116" s="299"/>
      <c r="H116" s="299"/>
      <c r="I116" s="141"/>
      <c r="J116" s="141"/>
      <c r="K116" s="141"/>
      <c r="L116" s="141"/>
      <c r="M116" s="141"/>
      <c r="N116" s="252">
        <f>ROUND(N89*T116,0)</f>
        <v>0</v>
      </c>
      <c r="O116" s="300"/>
      <c r="P116" s="300"/>
      <c r="Q116" s="300"/>
      <c r="R116" s="143"/>
      <c r="S116" s="144"/>
      <c r="T116" s="145"/>
      <c r="U116" s="146" t="s">
        <v>43</v>
      </c>
      <c r="V116" s="144"/>
      <c r="W116" s="144"/>
      <c r="X116" s="144"/>
      <c r="Y116" s="144"/>
      <c r="Z116" s="144"/>
      <c r="AA116" s="144"/>
      <c r="AB116" s="144"/>
      <c r="AC116" s="144"/>
      <c r="AD116" s="144"/>
      <c r="AE116" s="144"/>
      <c r="AF116" s="144"/>
      <c r="AG116" s="144"/>
      <c r="AH116" s="144"/>
      <c r="AI116" s="144"/>
      <c r="AJ116" s="144"/>
      <c r="AK116" s="144"/>
      <c r="AL116" s="144"/>
      <c r="AM116" s="144"/>
      <c r="AN116" s="144"/>
      <c r="AO116" s="144"/>
      <c r="AP116" s="144"/>
      <c r="AQ116" s="144"/>
      <c r="AR116" s="144"/>
      <c r="AS116" s="144"/>
      <c r="AT116" s="144"/>
      <c r="AU116" s="144"/>
      <c r="AV116" s="144"/>
      <c r="AW116" s="144"/>
      <c r="AX116" s="144"/>
      <c r="AY116" s="147" t="s">
        <v>158</v>
      </c>
      <c r="AZ116" s="144"/>
      <c r="BA116" s="144"/>
      <c r="BB116" s="144"/>
      <c r="BC116" s="144"/>
      <c r="BD116" s="144"/>
      <c r="BE116" s="148">
        <f t="shared" si="0"/>
        <v>0</v>
      </c>
      <c r="BF116" s="148">
        <f t="shared" si="1"/>
        <v>0</v>
      </c>
      <c r="BG116" s="148">
        <f t="shared" si="2"/>
        <v>0</v>
      </c>
      <c r="BH116" s="148">
        <f t="shared" si="3"/>
        <v>0</v>
      </c>
      <c r="BI116" s="148">
        <f t="shared" si="4"/>
        <v>0</v>
      </c>
      <c r="BJ116" s="147" t="s">
        <v>35</v>
      </c>
      <c r="BK116" s="144"/>
      <c r="BL116" s="144"/>
      <c r="BM116" s="144"/>
    </row>
    <row r="117" spans="2:65" s="1" customFormat="1" ht="18" customHeight="1">
      <c r="B117" s="140"/>
      <c r="C117" s="141"/>
      <c r="D117" s="251" t="s">
        <v>162</v>
      </c>
      <c r="E117" s="299"/>
      <c r="F117" s="299"/>
      <c r="G117" s="299"/>
      <c r="H117" s="299"/>
      <c r="I117" s="141"/>
      <c r="J117" s="141"/>
      <c r="K117" s="141"/>
      <c r="L117" s="141"/>
      <c r="M117" s="141"/>
      <c r="N117" s="252">
        <f>ROUND(N89*T117,0)</f>
        <v>0</v>
      </c>
      <c r="O117" s="300"/>
      <c r="P117" s="300"/>
      <c r="Q117" s="300"/>
      <c r="R117" s="143"/>
      <c r="S117" s="144"/>
      <c r="T117" s="145"/>
      <c r="U117" s="146" t="s">
        <v>43</v>
      </c>
      <c r="V117" s="144"/>
      <c r="W117" s="144"/>
      <c r="X117" s="144"/>
      <c r="Y117" s="144"/>
      <c r="Z117" s="144"/>
      <c r="AA117" s="144"/>
      <c r="AB117" s="144"/>
      <c r="AC117" s="144"/>
      <c r="AD117" s="144"/>
      <c r="AE117" s="144"/>
      <c r="AF117" s="144"/>
      <c r="AG117" s="144"/>
      <c r="AH117" s="144"/>
      <c r="AI117" s="144"/>
      <c r="AJ117" s="144"/>
      <c r="AK117" s="144"/>
      <c r="AL117" s="144"/>
      <c r="AM117" s="144"/>
      <c r="AN117" s="144"/>
      <c r="AO117" s="144"/>
      <c r="AP117" s="144"/>
      <c r="AQ117" s="144"/>
      <c r="AR117" s="144"/>
      <c r="AS117" s="144"/>
      <c r="AT117" s="144"/>
      <c r="AU117" s="144"/>
      <c r="AV117" s="144"/>
      <c r="AW117" s="144"/>
      <c r="AX117" s="144"/>
      <c r="AY117" s="147" t="s">
        <v>158</v>
      </c>
      <c r="AZ117" s="144"/>
      <c r="BA117" s="144"/>
      <c r="BB117" s="144"/>
      <c r="BC117" s="144"/>
      <c r="BD117" s="144"/>
      <c r="BE117" s="148">
        <f t="shared" si="0"/>
        <v>0</v>
      </c>
      <c r="BF117" s="148">
        <f t="shared" si="1"/>
        <v>0</v>
      </c>
      <c r="BG117" s="148">
        <f t="shared" si="2"/>
        <v>0</v>
      </c>
      <c r="BH117" s="148">
        <f t="shared" si="3"/>
        <v>0</v>
      </c>
      <c r="BI117" s="148">
        <f t="shared" si="4"/>
        <v>0</v>
      </c>
      <c r="BJ117" s="147" t="s">
        <v>35</v>
      </c>
      <c r="BK117" s="144"/>
      <c r="BL117" s="144"/>
      <c r="BM117" s="144"/>
    </row>
    <row r="118" spans="2:65" s="1" customFormat="1" ht="18" customHeight="1">
      <c r="B118" s="140"/>
      <c r="C118" s="141"/>
      <c r="D118" s="142" t="s">
        <v>163</v>
      </c>
      <c r="E118" s="141"/>
      <c r="F118" s="141"/>
      <c r="G118" s="141"/>
      <c r="H118" s="141"/>
      <c r="I118" s="141"/>
      <c r="J118" s="141"/>
      <c r="K118" s="141"/>
      <c r="L118" s="141"/>
      <c r="M118" s="141"/>
      <c r="N118" s="252">
        <f>ROUND(N89*T118,0)</f>
        <v>0</v>
      </c>
      <c r="O118" s="300"/>
      <c r="P118" s="300"/>
      <c r="Q118" s="300"/>
      <c r="R118" s="143"/>
      <c r="S118" s="144"/>
      <c r="T118" s="149"/>
      <c r="U118" s="150" t="s">
        <v>43</v>
      </c>
      <c r="V118" s="144"/>
      <c r="W118" s="144"/>
      <c r="X118" s="144"/>
      <c r="Y118" s="144"/>
      <c r="Z118" s="144"/>
      <c r="AA118" s="144"/>
      <c r="AB118" s="144"/>
      <c r="AC118" s="144"/>
      <c r="AD118" s="144"/>
      <c r="AE118" s="144"/>
      <c r="AF118" s="144"/>
      <c r="AG118" s="144"/>
      <c r="AH118" s="144"/>
      <c r="AI118" s="144"/>
      <c r="AJ118" s="144"/>
      <c r="AK118" s="144"/>
      <c r="AL118" s="144"/>
      <c r="AM118" s="144"/>
      <c r="AN118" s="144"/>
      <c r="AO118" s="144"/>
      <c r="AP118" s="144"/>
      <c r="AQ118" s="144"/>
      <c r="AR118" s="144"/>
      <c r="AS118" s="144"/>
      <c r="AT118" s="144"/>
      <c r="AU118" s="144"/>
      <c r="AV118" s="144"/>
      <c r="AW118" s="144"/>
      <c r="AX118" s="144"/>
      <c r="AY118" s="147" t="s">
        <v>164</v>
      </c>
      <c r="AZ118" s="144"/>
      <c r="BA118" s="144"/>
      <c r="BB118" s="144"/>
      <c r="BC118" s="144"/>
      <c r="BD118" s="144"/>
      <c r="BE118" s="148">
        <f t="shared" si="0"/>
        <v>0</v>
      </c>
      <c r="BF118" s="148">
        <f t="shared" si="1"/>
        <v>0</v>
      </c>
      <c r="BG118" s="148">
        <f t="shared" si="2"/>
        <v>0</v>
      </c>
      <c r="BH118" s="148">
        <f t="shared" si="3"/>
        <v>0</v>
      </c>
      <c r="BI118" s="148">
        <f t="shared" si="4"/>
        <v>0</v>
      </c>
      <c r="BJ118" s="147" t="s">
        <v>35</v>
      </c>
      <c r="BK118" s="144"/>
      <c r="BL118" s="144"/>
      <c r="BM118" s="144"/>
    </row>
    <row r="119" spans="2:65" s="1" customFormat="1" ht="13.5"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40"/>
    </row>
    <row r="120" spans="2:65" s="1" customFormat="1" ht="29.25" customHeight="1">
      <c r="B120" s="38"/>
      <c r="C120" s="122" t="s">
        <v>120</v>
      </c>
      <c r="D120" s="123"/>
      <c r="E120" s="123"/>
      <c r="F120" s="123"/>
      <c r="G120" s="123"/>
      <c r="H120" s="123"/>
      <c r="I120" s="123"/>
      <c r="J120" s="123"/>
      <c r="K120" s="123"/>
      <c r="L120" s="233">
        <f>ROUND(SUM(N89+N112),0)</f>
        <v>0</v>
      </c>
      <c r="M120" s="233"/>
      <c r="N120" s="233"/>
      <c r="O120" s="233"/>
      <c r="P120" s="233"/>
      <c r="Q120" s="233"/>
      <c r="R120" s="40"/>
    </row>
    <row r="121" spans="2:65" s="1" customFormat="1" ht="6.95" customHeight="1">
      <c r="B121" s="62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4"/>
    </row>
    <row r="125" spans="2:65" s="1" customFormat="1" ht="6.95" customHeight="1">
      <c r="B125" s="65"/>
      <c r="C125" s="66"/>
      <c r="D125" s="66"/>
      <c r="E125" s="66"/>
      <c r="F125" s="66"/>
      <c r="G125" s="66"/>
      <c r="H125" s="66"/>
      <c r="I125" s="66"/>
      <c r="J125" s="66"/>
      <c r="K125" s="66"/>
      <c r="L125" s="66"/>
      <c r="M125" s="66"/>
      <c r="N125" s="66"/>
      <c r="O125" s="66"/>
      <c r="P125" s="66"/>
      <c r="Q125" s="66"/>
      <c r="R125" s="67"/>
    </row>
    <row r="126" spans="2:65" s="1" customFormat="1" ht="36.950000000000003" customHeight="1">
      <c r="B126" s="38"/>
      <c r="C126" s="223" t="s">
        <v>165</v>
      </c>
      <c r="D126" s="284"/>
      <c r="E126" s="284"/>
      <c r="F126" s="284"/>
      <c r="G126" s="284"/>
      <c r="H126" s="284"/>
      <c r="I126" s="284"/>
      <c r="J126" s="284"/>
      <c r="K126" s="284"/>
      <c r="L126" s="284"/>
      <c r="M126" s="284"/>
      <c r="N126" s="284"/>
      <c r="O126" s="284"/>
      <c r="P126" s="284"/>
      <c r="Q126" s="284"/>
      <c r="R126" s="40"/>
    </row>
    <row r="127" spans="2:65" s="1" customFormat="1" ht="6.95" customHeight="1">
      <c r="B127" s="38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40"/>
    </row>
    <row r="128" spans="2:65" s="1" customFormat="1" ht="30" customHeight="1">
      <c r="B128" s="38"/>
      <c r="C128" s="33" t="s">
        <v>19</v>
      </c>
      <c r="D128" s="39"/>
      <c r="E128" s="39"/>
      <c r="F128" s="282" t="str">
        <f>F6</f>
        <v>Pce, A016 - Rekonstrukce sekundárních rozvodů</v>
      </c>
      <c r="G128" s="283"/>
      <c r="H128" s="283"/>
      <c r="I128" s="283"/>
      <c r="J128" s="283"/>
      <c r="K128" s="283"/>
      <c r="L128" s="283"/>
      <c r="M128" s="283"/>
      <c r="N128" s="283"/>
      <c r="O128" s="283"/>
      <c r="P128" s="283"/>
      <c r="Q128" s="39"/>
      <c r="R128" s="40"/>
    </row>
    <row r="129" spans="2:65" ht="30" customHeight="1">
      <c r="B129" s="26"/>
      <c r="C129" s="33" t="s">
        <v>127</v>
      </c>
      <c r="D129" s="29"/>
      <c r="E129" s="29"/>
      <c r="F129" s="282" t="s">
        <v>1181</v>
      </c>
      <c r="G129" s="217"/>
      <c r="H129" s="217"/>
      <c r="I129" s="217"/>
      <c r="J129" s="217"/>
      <c r="K129" s="217"/>
      <c r="L129" s="217"/>
      <c r="M129" s="217"/>
      <c r="N129" s="217"/>
      <c r="O129" s="217"/>
      <c r="P129" s="217"/>
      <c r="Q129" s="29"/>
      <c r="R129" s="27"/>
    </row>
    <row r="130" spans="2:65" s="1" customFormat="1" ht="36.950000000000003" customHeight="1">
      <c r="B130" s="38"/>
      <c r="C130" s="72" t="s">
        <v>129</v>
      </c>
      <c r="D130" s="39"/>
      <c r="E130" s="39"/>
      <c r="F130" s="239" t="str">
        <f>F8</f>
        <v>ST - Stavební - II. ETAPA</v>
      </c>
      <c r="G130" s="284"/>
      <c r="H130" s="284"/>
      <c r="I130" s="284"/>
      <c r="J130" s="284"/>
      <c r="K130" s="284"/>
      <c r="L130" s="284"/>
      <c r="M130" s="284"/>
      <c r="N130" s="284"/>
      <c r="O130" s="284"/>
      <c r="P130" s="284"/>
      <c r="Q130" s="39"/>
      <c r="R130" s="40"/>
    </row>
    <row r="131" spans="2:65" s="1" customFormat="1" ht="6.95" customHeight="1">
      <c r="B131" s="38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40"/>
    </row>
    <row r="132" spans="2:65" s="1" customFormat="1" ht="18" customHeight="1">
      <c r="B132" s="38"/>
      <c r="C132" s="33" t="s">
        <v>23</v>
      </c>
      <c r="D132" s="39"/>
      <c r="E132" s="39"/>
      <c r="F132" s="31" t="str">
        <f>F10</f>
        <v xml:space="preserve"> </v>
      </c>
      <c r="G132" s="39"/>
      <c r="H132" s="39"/>
      <c r="I132" s="39"/>
      <c r="J132" s="39"/>
      <c r="K132" s="33" t="s">
        <v>25</v>
      </c>
      <c r="L132" s="39"/>
      <c r="M132" s="286" t="str">
        <f>IF(O10="","",O10)</f>
        <v>24. 8. 2017</v>
      </c>
      <c r="N132" s="286"/>
      <c r="O132" s="286"/>
      <c r="P132" s="286"/>
      <c r="Q132" s="39"/>
      <c r="R132" s="40"/>
    </row>
    <row r="133" spans="2:65" s="1" customFormat="1" ht="6.95" customHeight="1">
      <c r="B133" s="38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40"/>
    </row>
    <row r="134" spans="2:65" s="1" customFormat="1">
      <c r="B134" s="38"/>
      <c r="C134" s="33" t="s">
        <v>27</v>
      </c>
      <c r="D134" s="39"/>
      <c r="E134" s="39"/>
      <c r="F134" s="31" t="str">
        <f>E13</f>
        <v>Elektrárny Opatovice, a.s.</v>
      </c>
      <c r="G134" s="39"/>
      <c r="H134" s="39"/>
      <c r="I134" s="39"/>
      <c r="J134" s="39"/>
      <c r="K134" s="33" t="s">
        <v>33</v>
      </c>
      <c r="L134" s="39"/>
      <c r="M134" s="227" t="str">
        <f>E19</f>
        <v>EVČ s.r.o.</v>
      </c>
      <c r="N134" s="227"/>
      <c r="O134" s="227"/>
      <c r="P134" s="227"/>
      <c r="Q134" s="227"/>
      <c r="R134" s="40"/>
    </row>
    <row r="135" spans="2:65" s="1" customFormat="1" ht="14.45" customHeight="1">
      <c r="B135" s="38"/>
      <c r="C135" s="33" t="s">
        <v>31</v>
      </c>
      <c r="D135" s="39"/>
      <c r="E135" s="39"/>
      <c r="F135" s="31" t="str">
        <f>IF(E16="","",E16)</f>
        <v>Vyplň údaj</v>
      </c>
      <c r="G135" s="39"/>
      <c r="H135" s="39"/>
      <c r="I135" s="39"/>
      <c r="J135" s="39"/>
      <c r="K135" s="33" t="s">
        <v>36</v>
      </c>
      <c r="L135" s="39"/>
      <c r="M135" s="227" t="str">
        <f>E22</f>
        <v xml:space="preserve"> </v>
      </c>
      <c r="N135" s="227"/>
      <c r="O135" s="227"/>
      <c r="P135" s="227"/>
      <c r="Q135" s="227"/>
      <c r="R135" s="40"/>
    </row>
    <row r="136" spans="2:65" s="1" customFormat="1" ht="10.35" customHeight="1">
      <c r="B136" s="38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40"/>
    </row>
    <row r="137" spans="2:65" s="9" customFormat="1" ht="29.25" customHeight="1">
      <c r="B137" s="151"/>
      <c r="C137" s="152" t="s">
        <v>166</v>
      </c>
      <c r="D137" s="153" t="s">
        <v>167</v>
      </c>
      <c r="E137" s="153" t="s">
        <v>60</v>
      </c>
      <c r="F137" s="301" t="s">
        <v>168</v>
      </c>
      <c r="G137" s="301"/>
      <c r="H137" s="301"/>
      <c r="I137" s="301"/>
      <c r="J137" s="153" t="s">
        <v>169</v>
      </c>
      <c r="K137" s="153" t="s">
        <v>170</v>
      </c>
      <c r="L137" s="301" t="s">
        <v>171</v>
      </c>
      <c r="M137" s="301"/>
      <c r="N137" s="301" t="s">
        <v>134</v>
      </c>
      <c r="O137" s="301"/>
      <c r="P137" s="301"/>
      <c r="Q137" s="302"/>
      <c r="R137" s="154"/>
      <c r="T137" s="79" t="s">
        <v>172</v>
      </c>
      <c r="U137" s="80" t="s">
        <v>42</v>
      </c>
      <c r="V137" s="80" t="s">
        <v>173</v>
      </c>
      <c r="W137" s="80" t="s">
        <v>174</v>
      </c>
      <c r="X137" s="80" t="s">
        <v>175</v>
      </c>
      <c r="Y137" s="80" t="s">
        <v>176</v>
      </c>
      <c r="Z137" s="80" t="s">
        <v>177</v>
      </c>
      <c r="AA137" s="81" t="s">
        <v>178</v>
      </c>
    </row>
    <row r="138" spans="2:65" s="1" customFormat="1" ht="29.25" customHeight="1">
      <c r="B138" s="38"/>
      <c r="C138" s="83" t="s">
        <v>131</v>
      </c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05">
        <f>BK138</f>
        <v>0</v>
      </c>
      <c r="O138" s="306"/>
      <c r="P138" s="306"/>
      <c r="Q138" s="306"/>
      <c r="R138" s="40"/>
      <c r="T138" s="82"/>
      <c r="U138" s="54"/>
      <c r="V138" s="54"/>
      <c r="W138" s="155">
        <f>W139+W920+W999+W1008+W1016</f>
        <v>0</v>
      </c>
      <c r="X138" s="54"/>
      <c r="Y138" s="155">
        <f>Y139+Y920+Y999+Y1008+Y1016</f>
        <v>0</v>
      </c>
      <c r="Z138" s="54"/>
      <c r="AA138" s="156">
        <f>AA139+AA920+AA999+AA1008+AA1016</f>
        <v>12.645999999999999</v>
      </c>
      <c r="AT138" s="22" t="s">
        <v>77</v>
      </c>
      <c r="AU138" s="22" t="s">
        <v>136</v>
      </c>
      <c r="BK138" s="157">
        <f>BK139+BK920+BK999+BK1008+BK1016</f>
        <v>0</v>
      </c>
    </row>
    <row r="139" spans="2:65" s="10" customFormat="1" ht="37.35" customHeight="1">
      <c r="B139" s="158"/>
      <c r="C139" s="159"/>
      <c r="D139" s="160" t="s">
        <v>137</v>
      </c>
      <c r="E139" s="160"/>
      <c r="F139" s="160"/>
      <c r="G139" s="160"/>
      <c r="H139" s="160"/>
      <c r="I139" s="160"/>
      <c r="J139" s="160"/>
      <c r="K139" s="160"/>
      <c r="L139" s="160"/>
      <c r="M139" s="160"/>
      <c r="N139" s="273">
        <f>BK139</f>
        <v>0</v>
      </c>
      <c r="O139" s="274"/>
      <c r="P139" s="274"/>
      <c r="Q139" s="274"/>
      <c r="R139" s="161"/>
      <c r="T139" s="162"/>
      <c r="U139" s="159"/>
      <c r="V139" s="159"/>
      <c r="W139" s="163">
        <f>W140+W503+W511+W529+W551+W669+W686+W742+W907+W918</f>
        <v>0</v>
      </c>
      <c r="X139" s="159"/>
      <c r="Y139" s="163">
        <f>Y140+Y503+Y511+Y529+Y551+Y669+Y686+Y742+Y907+Y918</f>
        <v>0</v>
      </c>
      <c r="Z139" s="159"/>
      <c r="AA139" s="164">
        <f>AA140+AA503+AA511+AA529+AA551+AA669+AA686+AA742+AA907+AA918</f>
        <v>12.645999999999999</v>
      </c>
      <c r="AR139" s="165" t="s">
        <v>35</v>
      </c>
      <c r="AT139" s="166" t="s">
        <v>77</v>
      </c>
      <c r="AU139" s="166" t="s">
        <v>78</v>
      </c>
      <c r="AY139" s="165" t="s">
        <v>179</v>
      </c>
      <c r="BK139" s="167">
        <f>BK140+BK503+BK511+BK529+BK551+BK669+BK686+BK742+BK907+BK918</f>
        <v>0</v>
      </c>
    </row>
    <row r="140" spans="2:65" s="10" customFormat="1" ht="19.899999999999999" customHeight="1">
      <c r="B140" s="158"/>
      <c r="C140" s="159"/>
      <c r="D140" s="168" t="s">
        <v>138</v>
      </c>
      <c r="E140" s="168"/>
      <c r="F140" s="168"/>
      <c r="G140" s="168"/>
      <c r="H140" s="168"/>
      <c r="I140" s="168"/>
      <c r="J140" s="168"/>
      <c r="K140" s="168"/>
      <c r="L140" s="168"/>
      <c r="M140" s="168"/>
      <c r="N140" s="269">
        <f>BK140</f>
        <v>0</v>
      </c>
      <c r="O140" s="270"/>
      <c r="P140" s="270"/>
      <c r="Q140" s="270"/>
      <c r="R140" s="161"/>
      <c r="T140" s="162"/>
      <c r="U140" s="159"/>
      <c r="V140" s="159"/>
      <c r="W140" s="163">
        <f>SUM(W141:W502)</f>
        <v>0</v>
      </c>
      <c r="X140" s="159"/>
      <c r="Y140" s="163">
        <f>SUM(Y141:Y502)</f>
        <v>0</v>
      </c>
      <c r="Z140" s="159"/>
      <c r="AA140" s="164">
        <f>SUM(AA141:AA502)</f>
        <v>0</v>
      </c>
      <c r="AR140" s="165" t="s">
        <v>35</v>
      </c>
      <c r="AT140" s="166" t="s">
        <v>77</v>
      </c>
      <c r="AU140" s="166" t="s">
        <v>35</v>
      </c>
      <c r="AY140" s="165" t="s">
        <v>179</v>
      </c>
      <c r="BK140" s="167">
        <f>SUM(BK141:BK502)</f>
        <v>0</v>
      </c>
    </row>
    <row r="141" spans="2:65" s="1" customFormat="1" ht="25.5" customHeight="1">
      <c r="B141" s="140"/>
      <c r="C141" s="169" t="s">
        <v>35</v>
      </c>
      <c r="D141" s="169" t="s">
        <v>180</v>
      </c>
      <c r="E141" s="170" t="s">
        <v>181</v>
      </c>
      <c r="F141" s="264" t="s">
        <v>182</v>
      </c>
      <c r="G141" s="264"/>
      <c r="H141" s="264"/>
      <c r="I141" s="264"/>
      <c r="J141" s="171" t="s">
        <v>183</v>
      </c>
      <c r="K141" s="172">
        <v>1</v>
      </c>
      <c r="L141" s="265">
        <v>0</v>
      </c>
      <c r="M141" s="265"/>
      <c r="N141" s="266">
        <f>ROUND(L141*K141,2)</f>
        <v>0</v>
      </c>
      <c r="O141" s="266"/>
      <c r="P141" s="266"/>
      <c r="Q141" s="266"/>
      <c r="R141" s="143"/>
      <c r="T141" s="173" t="s">
        <v>5</v>
      </c>
      <c r="U141" s="47" t="s">
        <v>43</v>
      </c>
      <c r="V141" s="39"/>
      <c r="W141" s="174">
        <f>V141*K141</f>
        <v>0</v>
      </c>
      <c r="X141" s="174">
        <v>0</v>
      </c>
      <c r="Y141" s="174">
        <f>X141*K141</f>
        <v>0</v>
      </c>
      <c r="Z141" s="174">
        <v>0</v>
      </c>
      <c r="AA141" s="175">
        <f>Z141*K141</f>
        <v>0</v>
      </c>
      <c r="AR141" s="22" t="s">
        <v>184</v>
      </c>
      <c r="AT141" s="22" t="s">
        <v>180</v>
      </c>
      <c r="AU141" s="22" t="s">
        <v>89</v>
      </c>
      <c r="AY141" s="22" t="s">
        <v>179</v>
      </c>
      <c r="BE141" s="117">
        <f>IF(U141="základní",N141,0)</f>
        <v>0</v>
      </c>
      <c r="BF141" s="117">
        <f>IF(U141="snížená",N141,0)</f>
        <v>0</v>
      </c>
      <c r="BG141" s="117">
        <f>IF(U141="zákl. přenesená",N141,0)</f>
        <v>0</v>
      </c>
      <c r="BH141" s="117">
        <f>IF(U141="sníž. přenesená",N141,0)</f>
        <v>0</v>
      </c>
      <c r="BI141" s="117">
        <f>IF(U141="nulová",N141,0)</f>
        <v>0</v>
      </c>
      <c r="BJ141" s="22" t="s">
        <v>35</v>
      </c>
      <c r="BK141" s="117">
        <f>ROUND(L141*K141,2)</f>
        <v>0</v>
      </c>
      <c r="BL141" s="22" t="s">
        <v>184</v>
      </c>
      <c r="BM141" s="22" t="s">
        <v>89</v>
      </c>
    </row>
    <row r="142" spans="2:65" s="11" customFormat="1" ht="16.5" customHeight="1">
      <c r="B142" s="176"/>
      <c r="C142" s="177"/>
      <c r="D142" s="177"/>
      <c r="E142" s="178" t="s">
        <v>5</v>
      </c>
      <c r="F142" s="303" t="s">
        <v>1184</v>
      </c>
      <c r="G142" s="304"/>
      <c r="H142" s="304"/>
      <c r="I142" s="304"/>
      <c r="J142" s="177"/>
      <c r="K142" s="178" t="s">
        <v>5</v>
      </c>
      <c r="L142" s="177"/>
      <c r="M142" s="177"/>
      <c r="N142" s="177"/>
      <c r="O142" s="177"/>
      <c r="P142" s="177"/>
      <c r="Q142" s="177"/>
      <c r="R142" s="179"/>
      <c r="T142" s="180"/>
      <c r="U142" s="177"/>
      <c r="V142" s="177"/>
      <c r="W142" s="177"/>
      <c r="X142" s="177"/>
      <c r="Y142" s="177"/>
      <c r="Z142" s="177"/>
      <c r="AA142" s="181"/>
      <c r="AT142" s="182" t="s">
        <v>186</v>
      </c>
      <c r="AU142" s="182" t="s">
        <v>89</v>
      </c>
      <c r="AV142" s="11" t="s">
        <v>35</v>
      </c>
      <c r="AW142" s="11" t="s">
        <v>187</v>
      </c>
      <c r="AX142" s="11" t="s">
        <v>78</v>
      </c>
      <c r="AY142" s="182" t="s">
        <v>179</v>
      </c>
    </row>
    <row r="143" spans="2:65" s="12" customFormat="1" ht="16.5" customHeight="1">
      <c r="B143" s="183"/>
      <c r="C143" s="184"/>
      <c r="D143" s="184"/>
      <c r="E143" s="185" t="s">
        <v>5</v>
      </c>
      <c r="F143" s="277" t="s">
        <v>35</v>
      </c>
      <c r="G143" s="278"/>
      <c r="H143" s="278"/>
      <c r="I143" s="278"/>
      <c r="J143" s="184"/>
      <c r="K143" s="186">
        <v>1</v>
      </c>
      <c r="L143" s="184"/>
      <c r="M143" s="184"/>
      <c r="N143" s="184"/>
      <c r="O143" s="184"/>
      <c r="P143" s="184"/>
      <c r="Q143" s="184"/>
      <c r="R143" s="187"/>
      <c r="T143" s="188"/>
      <c r="U143" s="184"/>
      <c r="V143" s="184"/>
      <c r="W143" s="184"/>
      <c r="X143" s="184"/>
      <c r="Y143" s="184"/>
      <c r="Z143" s="184"/>
      <c r="AA143" s="189"/>
      <c r="AT143" s="190" t="s">
        <v>186</v>
      </c>
      <c r="AU143" s="190" t="s">
        <v>89</v>
      </c>
      <c r="AV143" s="12" t="s">
        <v>89</v>
      </c>
      <c r="AW143" s="12" t="s">
        <v>187</v>
      </c>
      <c r="AX143" s="12" t="s">
        <v>78</v>
      </c>
      <c r="AY143" s="190" t="s">
        <v>179</v>
      </c>
    </row>
    <row r="144" spans="2:65" s="13" customFormat="1" ht="16.5" customHeight="1">
      <c r="B144" s="191"/>
      <c r="C144" s="192"/>
      <c r="D144" s="192"/>
      <c r="E144" s="193" t="s">
        <v>5</v>
      </c>
      <c r="F144" s="261" t="s">
        <v>188</v>
      </c>
      <c r="G144" s="262"/>
      <c r="H144" s="262"/>
      <c r="I144" s="262"/>
      <c r="J144" s="192"/>
      <c r="K144" s="194">
        <v>1</v>
      </c>
      <c r="L144" s="192"/>
      <c r="M144" s="192"/>
      <c r="N144" s="192"/>
      <c r="O144" s="192"/>
      <c r="P144" s="192"/>
      <c r="Q144" s="192"/>
      <c r="R144" s="195"/>
      <c r="T144" s="196"/>
      <c r="U144" s="192"/>
      <c r="V144" s="192"/>
      <c r="W144" s="192"/>
      <c r="X144" s="192"/>
      <c r="Y144" s="192"/>
      <c r="Z144" s="192"/>
      <c r="AA144" s="197"/>
      <c r="AT144" s="198" t="s">
        <v>186</v>
      </c>
      <c r="AU144" s="198" t="s">
        <v>89</v>
      </c>
      <c r="AV144" s="13" t="s">
        <v>184</v>
      </c>
      <c r="AW144" s="13" t="s">
        <v>187</v>
      </c>
      <c r="AX144" s="13" t="s">
        <v>35</v>
      </c>
      <c r="AY144" s="198" t="s">
        <v>179</v>
      </c>
    </row>
    <row r="145" spans="2:65" s="1" customFormat="1" ht="38.25" customHeight="1">
      <c r="B145" s="140"/>
      <c r="C145" s="169" t="s">
        <v>89</v>
      </c>
      <c r="D145" s="169" t="s">
        <v>180</v>
      </c>
      <c r="E145" s="170" t="s">
        <v>189</v>
      </c>
      <c r="F145" s="264" t="s">
        <v>190</v>
      </c>
      <c r="G145" s="264"/>
      <c r="H145" s="264"/>
      <c r="I145" s="264"/>
      <c r="J145" s="171" t="s">
        <v>191</v>
      </c>
      <c r="K145" s="172">
        <v>44.42</v>
      </c>
      <c r="L145" s="265">
        <v>0</v>
      </c>
      <c r="M145" s="265"/>
      <c r="N145" s="266">
        <f>ROUND(L145*K145,2)</f>
        <v>0</v>
      </c>
      <c r="O145" s="266"/>
      <c r="P145" s="266"/>
      <c r="Q145" s="266"/>
      <c r="R145" s="143"/>
      <c r="T145" s="173" t="s">
        <v>5</v>
      </c>
      <c r="U145" s="47" t="s">
        <v>43</v>
      </c>
      <c r="V145" s="39"/>
      <c r="W145" s="174">
        <f>V145*K145</f>
        <v>0</v>
      </c>
      <c r="X145" s="174">
        <v>0</v>
      </c>
      <c r="Y145" s="174">
        <f>X145*K145</f>
        <v>0</v>
      </c>
      <c r="Z145" s="174">
        <v>0</v>
      </c>
      <c r="AA145" s="175">
        <f>Z145*K145</f>
        <v>0</v>
      </c>
      <c r="AR145" s="22" t="s">
        <v>184</v>
      </c>
      <c r="AT145" s="22" t="s">
        <v>180</v>
      </c>
      <c r="AU145" s="22" t="s">
        <v>89</v>
      </c>
      <c r="AY145" s="22" t="s">
        <v>179</v>
      </c>
      <c r="BE145" s="117">
        <f>IF(U145="základní",N145,0)</f>
        <v>0</v>
      </c>
      <c r="BF145" s="117">
        <f>IF(U145="snížená",N145,0)</f>
        <v>0</v>
      </c>
      <c r="BG145" s="117">
        <f>IF(U145="zákl. přenesená",N145,0)</f>
        <v>0</v>
      </c>
      <c r="BH145" s="117">
        <f>IF(U145="sníž. přenesená",N145,0)</f>
        <v>0</v>
      </c>
      <c r="BI145" s="117">
        <f>IF(U145="nulová",N145,0)</f>
        <v>0</v>
      </c>
      <c r="BJ145" s="22" t="s">
        <v>35</v>
      </c>
      <c r="BK145" s="117">
        <f>ROUND(L145*K145,2)</f>
        <v>0</v>
      </c>
      <c r="BL145" s="22" t="s">
        <v>184</v>
      </c>
      <c r="BM145" s="22" t="s">
        <v>184</v>
      </c>
    </row>
    <row r="146" spans="2:65" s="11" customFormat="1" ht="25.5" customHeight="1">
      <c r="B146" s="176"/>
      <c r="C146" s="177"/>
      <c r="D146" s="177"/>
      <c r="E146" s="178" t="s">
        <v>5</v>
      </c>
      <c r="F146" s="303" t="s">
        <v>1185</v>
      </c>
      <c r="G146" s="304"/>
      <c r="H146" s="304"/>
      <c r="I146" s="304"/>
      <c r="J146" s="177"/>
      <c r="K146" s="178" t="s">
        <v>5</v>
      </c>
      <c r="L146" s="177"/>
      <c r="M146" s="177"/>
      <c r="N146" s="177"/>
      <c r="O146" s="177"/>
      <c r="P146" s="177"/>
      <c r="Q146" s="177"/>
      <c r="R146" s="179"/>
      <c r="T146" s="180"/>
      <c r="U146" s="177"/>
      <c r="V146" s="177"/>
      <c r="W146" s="177"/>
      <c r="X146" s="177"/>
      <c r="Y146" s="177"/>
      <c r="Z146" s="177"/>
      <c r="AA146" s="181"/>
      <c r="AT146" s="182" t="s">
        <v>186</v>
      </c>
      <c r="AU146" s="182" t="s">
        <v>89</v>
      </c>
      <c r="AV146" s="11" t="s">
        <v>35</v>
      </c>
      <c r="AW146" s="11" t="s">
        <v>187</v>
      </c>
      <c r="AX146" s="11" t="s">
        <v>78</v>
      </c>
      <c r="AY146" s="182" t="s">
        <v>179</v>
      </c>
    </row>
    <row r="147" spans="2:65" s="12" customFormat="1" ht="16.5" customHeight="1">
      <c r="B147" s="183"/>
      <c r="C147" s="184"/>
      <c r="D147" s="184"/>
      <c r="E147" s="185" t="s">
        <v>5</v>
      </c>
      <c r="F147" s="277" t="s">
        <v>1186</v>
      </c>
      <c r="G147" s="278"/>
      <c r="H147" s="278"/>
      <c r="I147" s="278"/>
      <c r="J147" s="184"/>
      <c r="K147" s="186">
        <v>1</v>
      </c>
      <c r="L147" s="184"/>
      <c r="M147" s="184"/>
      <c r="N147" s="184"/>
      <c r="O147" s="184"/>
      <c r="P147" s="184"/>
      <c r="Q147" s="184"/>
      <c r="R147" s="187"/>
      <c r="T147" s="188"/>
      <c r="U147" s="184"/>
      <c r="V147" s="184"/>
      <c r="W147" s="184"/>
      <c r="X147" s="184"/>
      <c r="Y147" s="184"/>
      <c r="Z147" s="184"/>
      <c r="AA147" s="189"/>
      <c r="AT147" s="190" t="s">
        <v>186</v>
      </c>
      <c r="AU147" s="190" t="s">
        <v>89</v>
      </c>
      <c r="AV147" s="12" t="s">
        <v>89</v>
      </c>
      <c r="AW147" s="12" t="s">
        <v>187</v>
      </c>
      <c r="AX147" s="12" t="s">
        <v>78</v>
      </c>
      <c r="AY147" s="190" t="s">
        <v>179</v>
      </c>
    </row>
    <row r="148" spans="2:65" s="12" customFormat="1" ht="16.5" customHeight="1">
      <c r="B148" s="183"/>
      <c r="C148" s="184"/>
      <c r="D148" s="184"/>
      <c r="E148" s="185" t="s">
        <v>5</v>
      </c>
      <c r="F148" s="277" t="s">
        <v>1187</v>
      </c>
      <c r="G148" s="278"/>
      <c r="H148" s="278"/>
      <c r="I148" s="278"/>
      <c r="J148" s="184"/>
      <c r="K148" s="186">
        <v>3</v>
      </c>
      <c r="L148" s="184"/>
      <c r="M148" s="184"/>
      <c r="N148" s="184"/>
      <c r="O148" s="184"/>
      <c r="P148" s="184"/>
      <c r="Q148" s="184"/>
      <c r="R148" s="187"/>
      <c r="T148" s="188"/>
      <c r="U148" s="184"/>
      <c r="V148" s="184"/>
      <c r="W148" s="184"/>
      <c r="X148" s="184"/>
      <c r="Y148" s="184"/>
      <c r="Z148" s="184"/>
      <c r="AA148" s="189"/>
      <c r="AT148" s="190" t="s">
        <v>186</v>
      </c>
      <c r="AU148" s="190" t="s">
        <v>89</v>
      </c>
      <c r="AV148" s="12" t="s">
        <v>89</v>
      </c>
      <c r="AW148" s="12" t="s">
        <v>187</v>
      </c>
      <c r="AX148" s="12" t="s">
        <v>78</v>
      </c>
      <c r="AY148" s="190" t="s">
        <v>179</v>
      </c>
    </row>
    <row r="149" spans="2:65" s="12" customFormat="1" ht="16.5" customHeight="1">
      <c r="B149" s="183"/>
      <c r="C149" s="184"/>
      <c r="D149" s="184"/>
      <c r="E149" s="185" t="s">
        <v>5</v>
      </c>
      <c r="F149" s="277" t="s">
        <v>1188</v>
      </c>
      <c r="G149" s="278"/>
      <c r="H149" s="278"/>
      <c r="I149" s="278"/>
      <c r="J149" s="184"/>
      <c r="K149" s="186">
        <v>3</v>
      </c>
      <c r="L149" s="184"/>
      <c r="M149" s="184"/>
      <c r="N149" s="184"/>
      <c r="O149" s="184"/>
      <c r="P149" s="184"/>
      <c r="Q149" s="184"/>
      <c r="R149" s="187"/>
      <c r="T149" s="188"/>
      <c r="U149" s="184"/>
      <c r="V149" s="184"/>
      <c r="W149" s="184"/>
      <c r="X149" s="184"/>
      <c r="Y149" s="184"/>
      <c r="Z149" s="184"/>
      <c r="AA149" s="189"/>
      <c r="AT149" s="190" t="s">
        <v>186</v>
      </c>
      <c r="AU149" s="190" t="s">
        <v>89</v>
      </c>
      <c r="AV149" s="12" t="s">
        <v>89</v>
      </c>
      <c r="AW149" s="12" t="s">
        <v>187</v>
      </c>
      <c r="AX149" s="12" t="s">
        <v>78</v>
      </c>
      <c r="AY149" s="190" t="s">
        <v>179</v>
      </c>
    </row>
    <row r="150" spans="2:65" s="12" customFormat="1" ht="16.5" customHeight="1">
      <c r="B150" s="183"/>
      <c r="C150" s="184"/>
      <c r="D150" s="184"/>
      <c r="E150" s="185" t="s">
        <v>5</v>
      </c>
      <c r="F150" s="277" t="s">
        <v>1189</v>
      </c>
      <c r="G150" s="278"/>
      <c r="H150" s="278"/>
      <c r="I150" s="278"/>
      <c r="J150" s="184"/>
      <c r="K150" s="186">
        <v>3</v>
      </c>
      <c r="L150" s="184"/>
      <c r="M150" s="184"/>
      <c r="N150" s="184"/>
      <c r="O150" s="184"/>
      <c r="P150" s="184"/>
      <c r="Q150" s="184"/>
      <c r="R150" s="187"/>
      <c r="T150" s="188"/>
      <c r="U150" s="184"/>
      <c r="V150" s="184"/>
      <c r="W150" s="184"/>
      <c r="X150" s="184"/>
      <c r="Y150" s="184"/>
      <c r="Z150" s="184"/>
      <c r="AA150" s="189"/>
      <c r="AT150" s="190" t="s">
        <v>186</v>
      </c>
      <c r="AU150" s="190" t="s">
        <v>89</v>
      </c>
      <c r="AV150" s="12" t="s">
        <v>89</v>
      </c>
      <c r="AW150" s="12" t="s">
        <v>187</v>
      </c>
      <c r="AX150" s="12" t="s">
        <v>78</v>
      </c>
      <c r="AY150" s="190" t="s">
        <v>179</v>
      </c>
    </row>
    <row r="151" spans="2:65" s="12" customFormat="1" ht="16.5" customHeight="1">
      <c r="B151" s="183"/>
      <c r="C151" s="184"/>
      <c r="D151" s="184"/>
      <c r="E151" s="185" t="s">
        <v>5</v>
      </c>
      <c r="F151" s="277" t="s">
        <v>1190</v>
      </c>
      <c r="G151" s="278"/>
      <c r="H151" s="278"/>
      <c r="I151" s="278"/>
      <c r="J151" s="184"/>
      <c r="K151" s="186">
        <v>9.42</v>
      </c>
      <c r="L151" s="184"/>
      <c r="M151" s="184"/>
      <c r="N151" s="184"/>
      <c r="O151" s="184"/>
      <c r="P151" s="184"/>
      <c r="Q151" s="184"/>
      <c r="R151" s="187"/>
      <c r="T151" s="188"/>
      <c r="U151" s="184"/>
      <c r="V151" s="184"/>
      <c r="W151" s="184"/>
      <c r="X151" s="184"/>
      <c r="Y151" s="184"/>
      <c r="Z151" s="184"/>
      <c r="AA151" s="189"/>
      <c r="AT151" s="190" t="s">
        <v>186</v>
      </c>
      <c r="AU151" s="190" t="s">
        <v>89</v>
      </c>
      <c r="AV151" s="12" t="s">
        <v>89</v>
      </c>
      <c r="AW151" s="12" t="s">
        <v>187</v>
      </c>
      <c r="AX151" s="12" t="s">
        <v>78</v>
      </c>
      <c r="AY151" s="190" t="s">
        <v>179</v>
      </c>
    </row>
    <row r="152" spans="2:65" s="12" customFormat="1" ht="16.5" customHeight="1">
      <c r="B152" s="183"/>
      <c r="C152" s="184"/>
      <c r="D152" s="184"/>
      <c r="E152" s="185" t="s">
        <v>5</v>
      </c>
      <c r="F152" s="277" t="s">
        <v>1191</v>
      </c>
      <c r="G152" s="278"/>
      <c r="H152" s="278"/>
      <c r="I152" s="278"/>
      <c r="J152" s="184"/>
      <c r="K152" s="186">
        <v>6</v>
      </c>
      <c r="L152" s="184"/>
      <c r="M152" s="184"/>
      <c r="N152" s="184"/>
      <c r="O152" s="184"/>
      <c r="P152" s="184"/>
      <c r="Q152" s="184"/>
      <c r="R152" s="187"/>
      <c r="T152" s="188"/>
      <c r="U152" s="184"/>
      <c r="V152" s="184"/>
      <c r="W152" s="184"/>
      <c r="X152" s="184"/>
      <c r="Y152" s="184"/>
      <c r="Z152" s="184"/>
      <c r="AA152" s="189"/>
      <c r="AT152" s="190" t="s">
        <v>186</v>
      </c>
      <c r="AU152" s="190" t="s">
        <v>89</v>
      </c>
      <c r="AV152" s="12" t="s">
        <v>89</v>
      </c>
      <c r="AW152" s="12" t="s">
        <v>187</v>
      </c>
      <c r="AX152" s="12" t="s">
        <v>78</v>
      </c>
      <c r="AY152" s="190" t="s">
        <v>179</v>
      </c>
    </row>
    <row r="153" spans="2:65" s="12" customFormat="1" ht="16.5" customHeight="1">
      <c r="B153" s="183"/>
      <c r="C153" s="184"/>
      <c r="D153" s="184"/>
      <c r="E153" s="185" t="s">
        <v>5</v>
      </c>
      <c r="F153" s="277" t="s">
        <v>1192</v>
      </c>
      <c r="G153" s="278"/>
      <c r="H153" s="278"/>
      <c r="I153" s="278"/>
      <c r="J153" s="184"/>
      <c r="K153" s="186">
        <v>3</v>
      </c>
      <c r="L153" s="184"/>
      <c r="M153" s="184"/>
      <c r="N153" s="184"/>
      <c r="O153" s="184"/>
      <c r="P153" s="184"/>
      <c r="Q153" s="184"/>
      <c r="R153" s="187"/>
      <c r="T153" s="188"/>
      <c r="U153" s="184"/>
      <c r="V153" s="184"/>
      <c r="W153" s="184"/>
      <c r="X153" s="184"/>
      <c r="Y153" s="184"/>
      <c r="Z153" s="184"/>
      <c r="AA153" s="189"/>
      <c r="AT153" s="190" t="s">
        <v>186</v>
      </c>
      <c r="AU153" s="190" t="s">
        <v>89</v>
      </c>
      <c r="AV153" s="12" t="s">
        <v>89</v>
      </c>
      <c r="AW153" s="12" t="s">
        <v>187</v>
      </c>
      <c r="AX153" s="12" t="s">
        <v>78</v>
      </c>
      <c r="AY153" s="190" t="s">
        <v>179</v>
      </c>
    </row>
    <row r="154" spans="2:65" s="12" customFormat="1" ht="16.5" customHeight="1">
      <c r="B154" s="183"/>
      <c r="C154" s="184"/>
      <c r="D154" s="184"/>
      <c r="E154" s="185" t="s">
        <v>5</v>
      </c>
      <c r="F154" s="277" t="s">
        <v>1193</v>
      </c>
      <c r="G154" s="278"/>
      <c r="H154" s="278"/>
      <c r="I154" s="278"/>
      <c r="J154" s="184"/>
      <c r="K154" s="186">
        <v>4</v>
      </c>
      <c r="L154" s="184"/>
      <c r="M154" s="184"/>
      <c r="N154" s="184"/>
      <c r="O154" s="184"/>
      <c r="P154" s="184"/>
      <c r="Q154" s="184"/>
      <c r="R154" s="187"/>
      <c r="T154" s="188"/>
      <c r="U154" s="184"/>
      <c r="V154" s="184"/>
      <c r="W154" s="184"/>
      <c r="X154" s="184"/>
      <c r="Y154" s="184"/>
      <c r="Z154" s="184"/>
      <c r="AA154" s="189"/>
      <c r="AT154" s="190" t="s">
        <v>186</v>
      </c>
      <c r="AU154" s="190" t="s">
        <v>89</v>
      </c>
      <c r="AV154" s="12" t="s">
        <v>89</v>
      </c>
      <c r="AW154" s="12" t="s">
        <v>187</v>
      </c>
      <c r="AX154" s="12" t="s">
        <v>78</v>
      </c>
      <c r="AY154" s="190" t="s">
        <v>179</v>
      </c>
    </row>
    <row r="155" spans="2:65" s="12" customFormat="1" ht="16.5" customHeight="1">
      <c r="B155" s="183"/>
      <c r="C155" s="184"/>
      <c r="D155" s="184"/>
      <c r="E155" s="185" t="s">
        <v>5</v>
      </c>
      <c r="F155" s="277" t="s">
        <v>1194</v>
      </c>
      <c r="G155" s="278"/>
      <c r="H155" s="278"/>
      <c r="I155" s="278"/>
      <c r="J155" s="184"/>
      <c r="K155" s="186">
        <v>12</v>
      </c>
      <c r="L155" s="184"/>
      <c r="M155" s="184"/>
      <c r="N155" s="184"/>
      <c r="O155" s="184"/>
      <c r="P155" s="184"/>
      <c r="Q155" s="184"/>
      <c r="R155" s="187"/>
      <c r="T155" s="188"/>
      <c r="U155" s="184"/>
      <c r="V155" s="184"/>
      <c r="W155" s="184"/>
      <c r="X155" s="184"/>
      <c r="Y155" s="184"/>
      <c r="Z155" s="184"/>
      <c r="AA155" s="189"/>
      <c r="AT155" s="190" t="s">
        <v>186</v>
      </c>
      <c r="AU155" s="190" t="s">
        <v>89</v>
      </c>
      <c r="AV155" s="12" t="s">
        <v>89</v>
      </c>
      <c r="AW155" s="12" t="s">
        <v>187</v>
      </c>
      <c r="AX155" s="12" t="s">
        <v>78</v>
      </c>
      <c r="AY155" s="190" t="s">
        <v>179</v>
      </c>
    </row>
    <row r="156" spans="2:65" s="13" customFormat="1" ht="16.5" customHeight="1">
      <c r="B156" s="191"/>
      <c r="C156" s="192"/>
      <c r="D156" s="192"/>
      <c r="E156" s="193" t="s">
        <v>5</v>
      </c>
      <c r="F156" s="261" t="s">
        <v>188</v>
      </c>
      <c r="G156" s="262"/>
      <c r="H156" s="262"/>
      <c r="I156" s="262"/>
      <c r="J156" s="192"/>
      <c r="K156" s="194">
        <v>44.42</v>
      </c>
      <c r="L156" s="192"/>
      <c r="M156" s="192"/>
      <c r="N156" s="192"/>
      <c r="O156" s="192"/>
      <c r="P156" s="192"/>
      <c r="Q156" s="192"/>
      <c r="R156" s="195"/>
      <c r="T156" s="196"/>
      <c r="U156" s="192"/>
      <c r="V156" s="192"/>
      <c r="W156" s="192"/>
      <c r="X156" s="192"/>
      <c r="Y156" s="192"/>
      <c r="Z156" s="192"/>
      <c r="AA156" s="197"/>
      <c r="AT156" s="198" t="s">
        <v>186</v>
      </c>
      <c r="AU156" s="198" t="s">
        <v>89</v>
      </c>
      <c r="AV156" s="13" t="s">
        <v>184</v>
      </c>
      <c r="AW156" s="13" t="s">
        <v>187</v>
      </c>
      <c r="AX156" s="13" t="s">
        <v>35</v>
      </c>
      <c r="AY156" s="198" t="s">
        <v>179</v>
      </c>
    </row>
    <row r="157" spans="2:65" s="1" customFormat="1" ht="25.5" customHeight="1">
      <c r="B157" s="140"/>
      <c r="C157" s="169" t="s">
        <v>94</v>
      </c>
      <c r="D157" s="169" t="s">
        <v>180</v>
      </c>
      <c r="E157" s="170" t="s">
        <v>199</v>
      </c>
      <c r="F157" s="264" t="s">
        <v>200</v>
      </c>
      <c r="G157" s="264"/>
      <c r="H157" s="264"/>
      <c r="I157" s="264"/>
      <c r="J157" s="171" t="s">
        <v>183</v>
      </c>
      <c r="K157" s="172">
        <v>10</v>
      </c>
      <c r="L157" s="265">
        <v>0</v>
      </c>
      <c r="M157" s="265"/>
      <c r="N157" s="266">
        <f>ROUND(L157*K157,2)</f>
        <v>0</v>
      </c>
      <c r="O157" s="266"/>
      <c r="P157" s="266"/>
      <c r="Q157" s="266"/>
      <c r="R157" s="143"/>
      <c r="T157" s="173" t="s">
        <v>5</v>
      </c>
      <c r="U157" s="47" t="s">
        <v>43</v>
      </c>
      <c r="V157" s="39"/>
      <c r="W157" s="174">
        <f>V157*K157</f>
        <v>0</v>
      </c>
      <c r="X157" s="174">
        <v>0</v>
      </c>
      <c r="Y157" s="174">
        <f>X157*K157</f>
        <v>0</v>
      </c>
      <c r="Z157" s="174">
        <v>0</v>
      </c>
      <c r="AA157" s="175">
        <f>Z157*K157</f>
        <v>0</v>
      </c>
      <c r="AR157" s="22" t="s">
        <v>184</v>
      </c>
      <c r="AT157" s="22" t="s">
        <v>180</v>
      </c>
      <c r="AU157" s="22" t="s">
        <v>89</v>
      </c>
      <c r="AY157" s="22" t="s">
        <v>179</v>
      </c>
      <c r="BE157" s="117">
        <f>IF(U157="základní",N157,0)</f>
        <v>0</v>
      </c>
      <c r="BF157" s="117">
        <f>IF(U157="snížená",N157,0)</f>
        <v>0</v>
      </c>
      <c r="BG157" s="117">
        <f>IF(U157="zákl. přenesená",N157,0)</f>
        <v>0</v>
      </c>
      <c r="BH157" s="117">
        <f>IF(U157="sníž. přenesená",N157,0)</f>
        <v>0</v>
      </c>
      <c r="BI157" s="117">
        <f>IF(U157="nulová",N157,0)</f>
        <v>0</v>
      </c>
      <c r="BJ157" s="22" t="s">
        <v>35</v>
      </c>
      <c r="BK157" s="117">
        <f>ROUND(L157*K157,2)</f>
        <v>0</v>
      </c>
      <c r="BL157" s="22" t="s">
        <v>184</v>
      </c>
      <c r="BM157" s="22" t="s">
        <v>201</v>
      </c>
    </row>
    <row r="158" spans="2:65" s="11" customFormat="1" ht="25.5" customHeight="1">
      <c r="B158" s="176"/>
      <c r="C158" s="177"/>
      <c r="D158" s="177"/>
      <c r="E158" s="178" t="s">
        <v>5</v>
      </c>
      <c r="F158" s="303" t="s">
        <v>1195</v>
      </c>
      <c r="G158" s="304"/>
      <c r="H158" s="304"/>
      <c r="I158" s="304"/>
      <c r="J158" s="177"/>
      <c r="K158" s="178" t="s">
        <v>5</v>
      </c>
      <c r="L158" s="177"/>
      <c r="M158" s="177"/>
      <c r="N158" s="177"/>
      <c r="O158" s="177"/>
      <c r="P158" s="177"/>
      <c r="Q158" s="177"/>
      <c r="R158" s="179"/>
      <c r="T158" s="180"/>
      <c r="U158" s="177"/>
      <c r="V158" s="177"/>
      <c r="W158" s="177"/>
      <c r="X158" s="177"/>
      <c r="Y158" s="177"/>
      <c r="Z158" s="177"/>
      <c r="AA158" s="181"/>
      <c r="AT158" s="182" t="s">
        <v>186</v>
      </c>
      <c r="AU158" s="182" t="s">
        <v>89</v>
      </c>
      <c r="AV158" s="11" t="s">
        <v>35</v>
      </c>
      <c r="AW158" s="11" t="s">
        <v>187</v>
      </c>
      <c r="AX158" s="11" t="s">
        <v>78</v>
      </c>
      <c r="AY158" s="182" t="s">
        <v>179</v>
      </c>
    </row>
    <row r="159" spans="2:65" s="12" customFormat="1" ht="16.5" customHeight="1">
      <c r="B159" s="183"/>
      <c r="C159" s="184"/>
      <c r="D159" s="184"/>
      <c r="E159" s="185" t="s">
        <v>5</v>
      </c>
      <c r="F159" s="277" t="s">
        <v>1196</v>
      </c>
      <c r="G159" s="278"/>
      <c r="H159" s="278"/>
      <c r="I159" s="278"/>
      <c r="J159" s="184"/>
      <c r="K159" s="186">
        <v>3</v>
      </c>
      <c r="L159" s="184"/>
      <c r="M159" s="184"/>
      <c r="N159" s="184"/>
      <c r="O159" s="184"/>
      <c r="P159" s="184"/>
      <c r="Q159" s="184"/>
      <c r="R159" s="187"/>
      <c r="T159" s="188"/>
      <c r="U159" s="184"/>
      <c r="V159" s="184"/>
      <c r="W159" s="184"/>
      <c r="X159" s="184"/>
      <c r="Y159" s="184"/>
      <c r="Z159" s="184"/>
      <c r="AA159" s="189"/>
      <c r="AT159" s="190" t="s">
        <v>186</v>
      </c>
      <c r="AU159" s="190" t="s">
        <v>89</v>
      </c>
      <c r="AV159" s="12" t="s">
        <v>89</v>
      </c>
      <c r="AW159" s="12" t="s">
        <v>187</v>
      </c>
      <c r="AX159" s="12" t="s">
        <v>78</v>
      </c>
      <c r="AY159" s="190" t="s">
        <v>179</v>
      </c>
    </row>
    <row r="160" spans="2:65" s="12" customFormat="1" ht="16.5" customHeight="1">
      <c r="B160" s="183"/>
      <c r="C160" s="184"/>
      <c r="D160" s="184"/>
      <c r="E160" s="185" t="s">
        <v>5</v>
      </c>
      <c r="F160" s="277" t="s">
        <v>778</v>
      </c>
      <c r="G160" s="278"/>
      <c r="H160" s="278"/>
      <c r="I160" s="278"/>
      <c r="J160" s="184"/>
      <c r="K160" s="186">
        <v>2</v>
      </c>
      <c r="L160" s="184"/>
      <c r="M160" s="184"/>
      <c r="N160" s="184"/>
      <c r="O160" s="184"/>
      <c r="P160" s="184"/>
      <c r="Q160" s="184"/>
      <c r="R160" s="187"/>
      <c r="T160" s="188"/>
      <c r="U160" s="184"/>
      <c r="V160" s="184"/>
      <c r="W160" s="184"/>
      <c r="X160" s="184"/>
      <c r="Y160" s="184"/>
      <c r="Z160" s="184"/>
      <c r="AA160" s="189"/>
      <c r="AT160" s="190" t="s">
        <v>186</v>
      </c>
      <c r="AU160" s="190" t="s">
        <v>89</v>
      </c>
      <c r="AV160" s="12" t="s">
        <v>89</v>
      </c>
      <c r="AW160" s="12" t="s">
        <v>187</v>
      </c>
      <c r="AX160" s="12" t="s">
        <v>78</v>
      </c>
      <c r="AY160" s="190" t="s">
        <v>179</v>
      </c>
    </row>
    <row r="161" spans="2:65" s="12" customFormat="1" ht="16.5" customHeight="1">
      <c r="B161" s="183"/>
      <c r="C161" s="184"/>
      <c r="D161" s="184"/>
      <c r="E161" s="185" t="s">
        <v>5</v>
      </c>
      <c r="F161" s="277" t="s">
        <v>1197</v>
      </c>
      <c r="G161" s="278"/>
      <c r="H161" s="278"/>
      <c r="I161" s="278"/>
      <c r="J161" s="184"/>
      <c r="K161" s="186">
        <v>1</v>
      </c>
      <c r="L161" s="184"/>
      <c r="M161" s="184"/>
      <c r="N161" s="184"/>
      <c r="O161" s="184"/>
      <c r="P161" s="184"/>
      <c r="Q161" s="184"/>
      <c r="R161" s="187"/>
      <c r="T161" s="188"/>
      <c r="U161" s="184"/>
      <c r="V161" s="184"/>
      <c r="W161" s="184"/>
      <c r="X161" s="184"/>
      <c r="Y161" s="184"/>
      <c r="Z161" s="184"/>
      <c r="AA161" s="189"/>
      <c r="AT161" s="190" t="s">
        <v>186</v>
      </c>
      <c r="AU161" s="190" t="s">
        <v>89</v>
      </c>
      <c r="AV161" s="12" t="s">
        <v>89</v>
      </c>
      <c r="AW161" s="12" t="s">
        <v>187</v>
      </c>
      <c r="AX161" s="12" t="s">
        <v>78</v>
      </c>
      <c r="AY161" s="190" t="s">
        <v>179</v>
      </c>
    </row>
    <row r="162" spans="2:65" s="12" customFormat="1" ht="16.5" customHeight="1">
      <c r="B162" s="183"/>
      <c r="C162" s="184"/>
      <c r="D162" s="184"/>
      <c r="E162" s="185" t="s">
        <v>5</v>
      </c>
      <c r="F162" s="277" t="s">
        <v>1198</v>
      </c>
      <c r="G162" s="278"/>
      <c r="H162" s="278"/>
      <c r="I162" s="278"/>
      <c r="J162" s="184"/>
      <c r="K162" s="186">
        <v>4</v>
      </c>
      <c r="L162" s="184"/>
      <c r="M162" s="184"/>
      <c r="N162" s="184"/>
      <c r="O162" s="184"/>
      <c r="P162" s="184"/>
      <c r="Q162" s="184"/>
      <c r="R162" s="187"/>
      <c r="T162" s="188"/>
      <c r="U162" s="184"/>
      <c r="V162" s="184"/>
      <c r="W162" s="184"/>
      <c r="X162" s="184"/>
      <c r="Y162" s="184"/>
      <c r="Z162" s="184"/>
      <c r="AA162" s="189"/>
      <c r="AT162" s="190" t="s">
        <v>186</v>
      </c>
      <c r="AU162" s="190" t="s">
        <v>89</v>
      </c>
      <c r="AV162" s="12" t="s">
        <v>89</v>
      </c>
      <c r="AW162" s="12" t="s">
        <v>187</v>
      </c>
      <c r="AX162" s="12" t="s">
        <v>78</v>
      </c>
      <c r="AY162" s="190" t="s">
        <v>179</v>
      </c>
    </row>
    <row r="163" spans="2:65" s="13" customFormat="1" ht="16.5" customHeight="1">
      <c r="B163" s="191"/>
      <c r="C163" s="192"/>
      <c r="D163" s="192"/>
      <c r="E163" s="193" t="s">
        <v>5</v>
      </c>
      <c r="F163" s="261" t="s">
        <v>188</v>
      </c>
      <c r="G163" s="262"/>
      <c r="H163" s="262"/>
      <c r="I163" s="262"/>
      <c r="J163" s="192"/>
      <c r="K163" s="194">
        <v>10</v>
      </c>
      <c r="L163" s="192"/>
      <c r="M163" s="192"/>
      <c r="N163" s="192"/>
      <c r="O163" s="192"/>
      <c r="P163" s="192"/>
      <c r="Q163" s="192"/>
      <c r="R163" s="195"/>
      <c r="T163" s="196"/>
      <c r="U163" s="192"/>
      <c r="V163" s="192"/>
      <c r="W163" s="192"/>
      <c r="X163" s="192"/>
      <c r="Y163" s="192"/>
      <c r="Z163" s="192"/>
      <c r="AA163" s="197"/>
      <c r="AT163" s="198" t="s">
        <v>186</v>
      </c>
      <c r="AU163" s="198" t="s">
        <v>89</v>
      </c>
      <c r="AV163" s="13" t="s">
        <v>184</v>
      </c>
      <c r="AW163" s="13" t="s">
        <v>187</v>
      </c>
      <c r="AX163" s="13" t="s">
        <v>35</v>
      </c>
      <c r="AY163" s="198" t="s">
        <v>179</v>
      </c>
    </row>
    <row r="164" spans="2:65" s="1" customFormat="1" ht="25.5" customHeight="1">
      <c r="B164" s="140"/>
      <c r="C164" s="169" t="s">
        <v>184</v>
      </c>
      <c r="D164" s="169" t="s">
        <v>180</v>
      </c>
      <c r="E164" s="170" t="s">
        <v>205</v>
      </c>
      <c r="F164" s="264" t="s">
        <v>206</v>
      </c>
      <c r="G164" s="264"/>
      <c r="H164" s="264"/>
      <c r="I164" s="264"/>
      <c r="J164" s="171" t="s">
        <v>183</v>
      </c>
      <c r="K164" s="172">
        <v>5</v>
      </c>
      <c r="L164" s="265">
        <v>0</v>
      </c>
      <c r="M164" s="265"/>
      <c r="N164" s="266">
        <f>ROUND(L164*K164,2)</f>
        <v>0</v>
      </c>
      <c r="O164" s="266"/>
      <c r="P164" s="266"/>
      <c r="Q164" s="266"/>
      <c r="R164" s="143"/>
      <c r="T164" s="173" t="s">
        <v>5</v>
      </c>
      <c r="U164" s="47" t="s">
        <v>43</v>
      </c>
      <c r="V164" s="39"/>
      <c r="W164" s="174">
        <f>V164*K164</f>
        <v>0</v>
      </c>
      <c r="X164" s="174">
        <v>0</v>
      </c>
      <c r="Y164" s="174">
        <f>X164*K164</f>
        <v>0</v>
      </c>
      <c r="Z164" s="174">
        <v>0</v>
      </c>
      <c r="AA164" s="175">
        <f>Z164*K164</f>
        <v>0</v>
      </c>
      <c r="AR164" s="22" t="s">
        <v>184</v>
      </c>
      <c r="AT164" s="22" t="s">
        <v>180</v>
      </c>
      <c r="AU164" s="22" t="s">
        <v>89</v>
      </c>
      <c r="AY164" s="22" t="s">
        <v>179</v>
      </c>
      <c r="BE164" s="117">
        <f>IF(U164="základní",N164,0)</f>
        <v>0</v>
      </c>
      <c r="BF164" s="117">
        <f>IF(U164="snížená",N164,0)</f>
        <v>0</v>
      </c>
      <c r="BG164" s="117">
        <f>IF(U164="zákl. přenesená",N164,0)</f>
        <v>0</v>
      </c>
      <c r="BH164" s="117">
        <f>IF(U164="sníž. přenesená",N164,0)</f>
        <v>0</v>
      </c>
      <c r="BI164" s="117">
        <f>IF(U164="nulová",N164,0)</f>
        <v>0</v>
      </c>
      <c r="BJ164" s="22" t="s">
        <v>35</v>
      </c>
      <c r="BK164" s="117">
        <f>ROUND(L164*K164,2)</f>
        <v>0</v>
      </c>
      <c r="BL164" s="22" t="s">
        <v>184</v>
      </c>
      <c r="BM164" s="22" t="s">
        <v>207</v>
      </c>
    </row>
    <row r="165" spans="2:65" s="11" customFormat="1" ht="25.5" customHeight="1">
      <c r="B165" s="176"/>
      <c r="C165" s="177"/>
      <c r="D165" s="177"/>
      <c r="E165" s="178" t="s">
        <v>5</v>
      </c>
      <c r="F165" s="303" t="s">
        <v>1185</v>
      </c>
      <c r="G165" s="304"/>
      <c r="H165" s="304"/>
      <c r="I165" s="304"/>
      <c r="J165" s="177"/>
      <c r="K165" s="178" t="s">
        <v>5</v>
      </c>
      <c r="L165" s="177"/>
      <c r="M165" s="177"/>
      <c r="N165" s="177"/>
      <c r="O165" s="177"/>
      <c r="P165" s="177"/>
      <c r="Q165" s="177"/>
      <c r="R165" s="179"/>
      <c r="T165" s="180"/>
      <c r="U165" s="177"/>
      <c r="V165" s="177"/>
      <c r="W165" s="177"/>
      <c r="X165" s="177"/>
      <c r="Y165" s="177"/>
      <c r="Z165" s="177"/>
      <c r="AA165" s="181"/>
      <c r="AT165" s="182" t="s">
        <v>186</v>
      </c>
      <c r="AU165" s="182" t="s">
        <v>89</v>
      </c>
      <c r="AV165" s="11" t="s">
        <v>35</v>
      </c>
      <c r="AW165" s="11" t="s">
        <v>187</v>
      </c>
      <c r="AX165" s="11" t="s">
        <v>78</v>
      </c>
      <c r="AY165" s="182" t="s">
        <v>179</v>
      </c>
    </row>
    <row r="166" spans="2:65" s="12" customFormat="1" ht="16.5" customHeight="1">
      <c r="B166" s="183"/>
      <c r="C166" s="184"/>
      <c r="D166" s="184"/>
      <c r="E166" s="185" t="s">
        <v>5</v>
      </c>
      <c r="F166" s="277" t="s">
        <v>1199</v>
      </c>
      <c r="G166" s="278"/>
      <c r="H166" s="278"/>
      <c r="I166" s="278"/>
      <c r="J166" s="184"/>
      <c r="K166" s="186">
        <v>1</v>
      </c>
      <c r="L166" s="184"/>
      <c r="M166" s="184"/>
      <c r="N166" s="184"/>
      <c r="O166" s="184"/>
      <c r="P166" s="184"/>
      <c r="Q166" s="184"/>
      <c r="R166" s="187"/>
      <c r="T166" s="188"/>
      <c r="U166" s="184"/>
      <c r="V166" s="184"/>
      <c r="W166" s="184"/>
      <c r="X166" s="184"/>
      <c r="Y166" s="184"/>
      <c r="Z166" s="184"/>
      <c r="AA166" s="189"/>
      <c r="AT166" s="190" t="s">
        <v>186</v>
      </c>
      <c r="AU166" s="190" t="s">
        <v>89</v>
      </c>
      <c r="AV166" s="12" t="s">
        <v>89</v>
      </c>
      <c r="AW166" s="12" t="s">
        <v>187</v>
      </c>
      <c r="AX166" s="12" t="s">
        <v>78</v>
      </c>
      <c r="AY166" s="190" t="s">
        <v>179</v>
      </c>
    </row>
    <row r="167" spans="2:65" s="12" customFormat="1" ht="16.5" customHeight="1">
      <c r="B167" s="183"/>
      <c r="C167" s="184"/>
      <c r="D167" s="184"/>
      <c r="E167" s="185" t="s">
        <v>5</v>
      </c>
      <c r="F167" s="277" t="s">
        <v>797</v>
      </c>
      <c r="G167" s="278"/>
      <c r="H167" s="278"/>
      <c r="I167" s="278"/>
      <c r="J167" s="184"/>
      <c r="K167" s="186">
        <v>1</v>
      </c>
      <c r="L167" s="184"/>
      <c r="M167" s="184"/>
      <c r="N167" s="184"/>
      <c r="O167" s="184"/>
      <c r="P167" s="184"/>
      <c r="Q167" s="184"/>
      <c r="R167" s="187"/>
      <c r="T167" s="188"/>
      <c r="U167" s="184"/>
      <c r="V167" s="184"/>
      <c r="W167" s="184"/>
      <c r="X167" s="184"/>
      <c r="Y167" s="184"/>
      <c r="Z167" s="184"/>
      <c r="AA167" s="189"/>
      <c r="AT167" s="190" t="s">
        <v>186</v>
      </c>
      <c r="AU167" s="190" t="s">
        <v>89</v>
      </c>
      <c r="AV167" s="12" t="s">
        <v>89</v>
      </c>
      <c r="AW167" s="12" t="s">
        <v>187</v>
      </c>
      <c r="AX167" s="12" t="s">
        <v>78</v>
      </c>
      <c r="AY167" s="190" t="s">
        <v>179</v>
      </c>
    </row>
    <row r="168" spans="2:65" s="12" customFormat="1" ht="16.5" customHeight="1">
      <c r="B168" s="183"/>
      <c r="C168" s="184"/>
      <c r="D168" s="184"/>
      <c r="E168" s="185" t="s">
        <v>5</v>
      </c>
      <c r="F168" s="277" t="s">
        <v>803</v>
      </c>
      <c r="G168" s="278"/>
      <c r="H168" s="278"/>
      <c r="I168" s="278"/>
      <c r="J168" s="184"/>
      <c r="K168" s="186">
        <v>1</v>
      </c>
      <c r="L168" s="184"/>
      <c r="M168" s="184"/>
      <c r="N168" s="184"/>
      <c r="O168" s="184"/>
      <c r="P168" s="184"/>
      <c r="Q168" s="184"/>
      <c r="R168" s="187"/>
      <c r="T168" s="188"/>
      <c r="U168" s="184"/>
      <c r="V168" s="184"/>
      <c r="W168" s="184"/>
      <c r="X168" s="184"/>
      <c r="Y168" s="184"/>
      <c r="Z168" s="184"/>
      <c r="AA168" s="189"/>
      <c r="AT168" s="190" t="s">
        <v>186</v>
      </c>
      <c r="AU168" s="190" t="s">
        <v>89</v>
      </c>
      <c r="AV168" s="12" t="s">
        <v>89</v>
      </c>
      <c r="AW168" s="12" t="s">
        <v>187</v>
      </c>
      <c r="AX168" s="12" t="s">
        <v>78</v>
      </c>
      <c r="AY168" s="190" t="s">
        <v>179</v>
      </c>
    </row>
    <row r="169" spans="2:65" s="12" customFormat="1" ht="16.5" customHeight="1">
      <c r="B169" s="183"/>
      <c r="C169" s="184"/>
      <c r="D169" s="184"/>
      <c r="E169" s="185" t="s">
        <v>5</v>
      </c>
      <c r="F169" s="277" t="s">
        <v>1200</v>
      </c>
      <c r="G169" s="278"/>
      <c r="H169" s="278"/>
      <c r="I169" s="278"/>
      <c r="J169" s="184"/>
      <c r="K169" s="186">
        <v>2</v>
      </c>
      <c r="L169" s="184"/>
      <c r="M169" s="184"/>
      <c r="N169" s="184"/>
      <c r="O169" s="184"/>
      <c r="P169" s="184"/>
      <c r="Q169" s="184"/>
      <c r="R169" s="187"/>
      <c r="T169" s="188"/>
      <c r="U169" s="184"/>
      <c r="V169" s="184"/>
      <c r="W169" s="184"/>
      <c r="X169" s="184"/>
      <c r="Y169" s="184"/>
      <c r="Z169" s="184"/>
      <c r="AA169" s="189"/>
      <c r="AT169" s="190" t="s">
        <v>186</v>
      </c>
      <c r="AU169" s="190" t="s">
        <v>89</v>
      </c>
      <c r="AV169" s="12" t="s">
        <v>89</v>
      </c>
      <c r="AW169" s="12" t="s">
        <v>187</v>
      </c>
      <c r="AX169" s="12" t="s">
        <v>78</v>
      </c>
      <c r="AY169" s="190" t="s">
        <v>179</v>
      </c>
    </row>
    <row r="170" spans="2:65" s="13" customFormat="1" ht="16.5" customHeight="1">
      <c r="B170" s="191"/>
      <c r="C170" s="192"/>
      <c r="D170" s="192"/>
      <c r="E170" s="193" t="s">
        <v>5</v>
      </c>
      <c r="F170" s="261" t="s">
        <v>188</v>
      </c>
      <c r="G170" s="262"/>
      <c r="H170" s="262"/>
      <c r="I170" s="262"/>
      <c r="J170" s="192"/>
      <c r="K170" s="194">
        <v>5</v>
      </c>
      <c r="L170" s="192"/>
      <c r="M170" s="192"/>
      <c r="N170" s="192"/>
      <c r="O170" s="192"/>
      <c r="P170" s="192"/>
      <c r="Q170" s="192"/>
      <c r="R170" s="195"/>
      <c r="T170" s="196"/>
      <c r="U170" s="192"/>
      <c r="V170" s="192"/>
      <c r="W170" s="192"/>
      <c r="X170" s="192"/>
      <c r="Y170" s="192"/>
      <c r="Z170" s="192"/>
      <c r="AA170" s="197"/>
      <c r="AT170" s="198" t="s">
        <v>186</v>
      </c>
      <c r="AU170" s="198" t="s">
        <v>89</v>
      </c>
      <c r="AV170" s="13" t="s">
        <v>184</v>
      </c>
      <c r="AW170" s="13" t="s">
        <v>187</v>
      </c>
      <c r="AX170" s="13" t="s">
        <v>35</v>
      </c>
      <c r="AY170" s="198" t="s">
        <v>179</v>
      </c>
    </row>
    <row r="171" spans="2:65" s="1" customFormat="1" ht="16.5" customHeight="1">
      <c r="B171" s="140"/>
      <c r="C171" s="169" t="s">
        <v>210</v>
      </c>
      <c r="D171" s="169" t="s">
        <v>180</v>
      </c>
      <c r="E171" s="170" t="s">
        <v>220</v>
      </c>
      <c r="F171" s="264" t="s">
        <v>221</v>
      </c>
      <c r="G171" s="264"/>
      <c r="H171" s="264"/>
      <c r="I171" s="264"/>
      <c r="J171" s="171" t="s">
        <v>183</v>
      </c>
      <c r="K171" s="172">
        <v>10</v>
      </c>
      <c r="L171" s="265">
        <v>0</v>
      </c>
      <c r="M171" s="265"/>
      <c r="N171" s="266">
        <f>ROUND(L171*K171,2)</f>
        <v>0</v>
      </c>
      <c r="O171" s="266"/>
      <c r="P171" s="266"/>
      <c r="Q171" s="266"/>
      <c r="R171" s="143"/>
      <c r="T171" s="173" t="s">
        <v>5</v>
      </c>
      <c r="U171" s="47" t="s">
        <v>43</v>
      </c>
      <c r="V171" s="39"/>
      <c r="W171" s="174">
        <f>V171*K171</f>
        <v>0</v>
      </c>
      <c r="X171" s="174">
        <v>0</v>
      </c>
      <c r="Y171" s="174">
        <f>X171*K171</f>
        <v>0</v>
      </c>
      <c r="Z171" s="174">
        <v>0</v>
      </c>
      <c r="AA171" s="175">
        <f>Z171*K171</f>
        <v>0</v>
      </c>
      <c r="AR171" s="22" t="s">
        <v>184</v>
      </c>
      <c r="AT171" s="22" t="s">
        <v>180</v>
      </c>
      <c r="AU171" s="22" t="s">
        <v>89</v>
      </c>
      <c r="AY171" s="22" t="s">
        <v>179</v>
      </c>
      <c r="BE171" s="117">
        <f>IF(U171="základní",N171,0)</f>
        <v>0</v>
      </c>
      <c r="BF171" s="117">
        <f>IF(U171="snížená",N171,0)</f>
        <v>0</v>
      </c>
      <c r="BG171" s="117">
        <f>IF(U171="zákl. přenesená",N171,0)</f>
        <v>0</v>
      </c>
      <c r="BH171" s="117">
        <f>IF(U171="sníž. přenesená",N171,0)</f>
        <v>0</v>
      </c>
      <c r="BI171" s="117">
        <f>IF(U171="nulová",N171,0)</f>
        <v>0</v>
      </c>
      <c r="BJ171" s="22" t="s">
        <v>35</v>
      </c>
      <c r="BK171" s="117">
        <f>ROUND(L171*K171,2)</f>
        <v>0</v>
      </c>
      <c r="BL171" s="22" t="s">
        <v>184</v>
      </c>
      <c r="BM171" s="22" t="s">
        <v>213</v>
      </c>
    </row>
    <row r="172" spans="2:65" s="11" customFormat="1" ht="25.5" customHeight="1">
      <c r="B172" s="176"/>
      <c r="C172" s="177"/>
      <c r="D172" s="177"/>
      <c r="E172" s="178" t="s">
        <v>5</v>
      </c>
      <c r="F172" s="303" t="s">
        <v>1195</v>
      </c>
      <c r="G172" s="304"/>
      <c r="H172" s="304"/>
      <c r="I172" s="304"/>
      <c r="J172" s="177"/>
      <c r="K172" s="178" t="s">
        <v>5</v>
      </c>
      <c r="L172" s="177"/>
      <c r="M172" s="177"/>
      <c r="N172" s="177"/>
      <c r="O172" s="177"/>
      <c r="P172" s="177"/>
      <c r="Q172" s="177"/>
      <c r="R172" s="179"/>
      <c r="T172" s="180"/>
      <c r="U172" s="177"/>
      <c r="V172" s="177"/>
      <c r="W172" s="177"/>
      <c r="X172" s="177"/>
      <c r="Y172" s="177"/>
      <c r="Z172" s="177"/>
      <c r="AA172" s="181"/>
      <c r="AT172" s="182" t="s">
        <v>186</v>
      </c>
      <c r="AU172" s="182" t="s">
        <v>89</v>
      </c>
      <c r="AV172" s="11" t="s">
        <v>35</v>
      </c>
      <c r="AW172" s="11" t="s">
        <v>187</v>
      </c>
      <c r="AX172" s="11" t="s">
        <v>78</v>
      </c>
      <c r="AY172" s="182" t="s">
        <v>179</v>
      </c>
    </row>
    <row r="173" spans="2:65" s="12" customFormat="1" ht="16.5" customHeight="1">
      <c r="B173" s="183"/>
      <c r="C173" s="184"/>
      <c r="D173" s="184"/>
      <c r="E173" s="185" t="s">
        <v>5</v>
      </c>
      <c r="F173" s="277" t="s">
        <v>1196</v>
      </c>
      <c r="G173" s="278"/>
      <c r="H173" s="278"/>
      <c r="I173" s="278"/>
      <c r="J173" s="184"/>
      <c r="K173" s="186">
        <v>3</v>
      </c>
      <c r="L173" s="184"/>
      <c r="M173" s="184"/>
      <c r="N173" s="184"/>
      <c r="O173" s="184"/>
      <c r="P173" s="184"/>
      <c r="Q173" s="184"/>
      <c r="R173" s="187"/>
      <c r="T173" s="188"/>
      <c r="U173" s="184"/>
      <c r="V173" s="184"/>
      <c r="W173" s="184"/>
      <c r="X173" s="184"/>
      <c r="Y173" s="184"/>
      <c r="Z173" s="184"/>
      <c r="AA173" s="189"/>
      <c r="AT173" s="190" t="s">
        <v>186</v>
      </c>
      <c r="AU173" s="190" t="s">
        <v>89</v>
      </c>
      <c r="AV173" s="12" t="s">
        <v>89</v>
      </c>
      <c r="AW173" s="12" t="s">
        <v>187</v>
      </c>
      <c r="AX173" s="12" t="s">
        <v>78</v>
      </c>
      <c r="AY173" s="190" t="s">
        <v>179</v>
      </c>
    </row>
    <row r="174" spans="2:65" s="12" customFormat="1" ht="16.5" customHeight="1">
      <c r="B174" s="183"/>
      <c r="C174" s="184"/>
      <c r="D174" s="184"/>
      <c r="E174" s="185" t="s">
        <v>5</v>
      </c>
      <c r="F174" s="277" t="s">
        <v>778</v>
      </c>
      <c r="G174" s="278"/>
      <c r="H174" s="278"/>
      <c r="I174" s="278"/>
      <c r="J174" s="184"/>
      <c r="K174" s="186">
        <v>2</v>
      </c>
      <c r="L174" s="184"/>
      <c r="M174" s="184"/>
      <c r="N174" s="184"/>
      <c r="O174" s="184"/>
      <c r="P174" s="184"/>
      <c r="Q174" s="184"/>
      <c r="R174" s="187"/>
      <c r="T174" s="188"/>
      <c r="U174" s="184"/>
      <c r="V174" s="184"/>
      <c r="W174" s="184"/>
      <c r="X174" s="184"/>
      <c r="Y174" s="184"/>
      <c r="Z174" s="184"/>
      <c r="AA174" s="189"/>
      <c r="AT174" s="190" t="s">
        <v>186</v>
      </c>
      <c r="AU174" s="190" t="s">
        <v>89</v>
      </c>
      <c r="AV174" s="12" t="s">
        <v>89</v>
      </c>
      <c r="AW174" s="12" t="s">
        <v>187</v>
      </c>
      <c r="AX174" s="12" t="s">
        <v>78</v>
      </c>
      <c r="AY174" s="190" t="s">
        <v>179</v>
      </c>
    </row>
    <row r="175" spans="2:65" s="12" customFormat="1" ht="16.5" customHeight="1">
      <c r="B175" s="183"/>
      <c r="C175" s="184"/>
      <c r="D175" s="184"/>
      <c r="E175" s="185" t="s">
        <v>5</v>
      </c>
      <c r="F175" s="277" t="s">
        <v>1197</v>
      </c>
      <c r="G175" s="278"/>
      <c r="H175" s="278"/>
      <c r="I175" s="278"/>
      <c r="J175" s="184"/>
      <c r="K175" s="186">
        <v>1</v>
      </c>
      <c r="L175" s="184"/>
      <c r="M175" s="184"/>
      <c r="N175" s="184"/>
      <c r="O175" s="184"/>
      <c r="P175" s="184"/>
      <c r="Q175" s="184"/>
      <c r="R175" s="187"/>
      <c r="T175" s="188"/>
      <c r="U175" s="184"/>
      <c r="V175" s="184"/>
      <c r="W175" s="184"/>
      <c r="X175" s="184"/>
      <c r="Y175" s="184"/>
      <c r="Z175" s="184"/>
      <c r="AA175" s="189"/>
      <c r="AT175" s="190" t="s">
        <v>186</v>
      </c>
      <c r="AU175" s="190" t="s">
        <v>89</v>
      </c>
      <c r="AV175" s="12" t="s">
        <v>89</v>
      </c>
      <c r="AW175" s="12" t="s">
        <v>187</v>
      </c>
      <c r="AX175" s="12" t="s">
        <v>78</v>
      </c>
      <c r="AY175" s="190" t="s">
        <v>179</v>
      </c>
    </row>
    <row r="176" spans="2:65" s="12" customFormat="1" ht="16.5" customHeight="1">
      <c r="B176" s="183"/>
      <c r="C176" s="184"/>
      <c r="D176" s="184"/>
      <c r="E176" s="185" t="s">
        <v>5</v>
      </c>
      <c r="F176" s="277" t="s">
        <v>1198</v>
      </c>
      <c r="G176" s="278"/>
      <c r="H176" s="278"/>
      <c r="I176" s="278"/>
      <c r="J176" s="184"/>
      <c r="K176" s="186">
        <v>4</v>
      </c>
      <c r="L176" s="184"/>
      <c r="M176" s="184"/>
      <c r="N176" s="184"/>
      <c r="O176" s="184"/>
      <c r="P176" s="184"/>
      <c r="Q176" s="184"/>
      <c r="R176" s="187"/>
      <c r="T176" s="188"/>
      <c r="U176" s="184"/>
      <c r="V176" s="184"/>
      <c r="W176" s="184"/>
      <c r="X176" s="184"/>
      <c r="Y176" s="184"/>
      <c r="Z176" s="184"/>
      <c r="AA176" s="189"/>
      <c r="AT176" s="190" t="s">
        <v>186</v>
      </c>
      <c r="AU176" s="190" t="s">
        <v>89</v>
      </c>
      <c r="AV176" s="12" t="s">
        <v>89</v>
      </c>
      <c r="AW176" s="12" t="s">
        <v>187</v>
      </c>
      <c r="AX176" s="12" t="s">
        <v>78</v>
      </c>
      <c r="AY176" s="190" t="s">
        <v>179</v>
      </c>
    </row>
    <row r="177" spans="2:65" s="13" customFormat="1" ht="16.5" customHeight="1">
      <c r="B177" s="191"/>
      <c r="C177" s="192"/>
      <c r="D177" s="192"/>
      <c r="E177" s="193" t="s">
        <v>5</v>
      </c>
      <c r="F177" s="261" t="s">
        <v>188</v>
      </c>
      <c r="G177" s="262"/>
      <c r="H177" s="262"/>
      <c r="I177" s="262"/>
      <c r="J177" s="192"/>
      <c r="K177" s="194">
        <v>10</v>
      </c>
      <c r="L177" s="192"/>
      <c r="M177" s="192"/>
      <c r="N177" s="192"/>
      <c r="O177" s="192"/>
      <c r="P177" s="192"/>
      <c r="Q177" s="192"/>
      <c r="R177" s="195"/>
      <c r="T177" s="196"/>
      <c r="U177" s="192"/>
      <c r="V177" s="192"/>
      <c r="W177" s="192"/>
      <c r="X177" s="192"/>
      <c r="Y177" s="192"/>
      <c r="Z177" s="192"/>
      <c r="AA177" s="197"/>
      <c r="AT177" s="198" t="s">
        <v>186</v>
      </c>
      <c r="AU177" s="198" t="s">
        <v>89</v>
      </c>
      <c r="AV177" s="13" t="s">
        <v>184</v>
      </c>
      <c r="AW177" s="13" t="s">
        <v>187</v>
      </c>
      <c r="AX177" s="13" t="s">
        <v>35</v>
      </c>
      <c r="AY177" s="198" t="s">
        <v>179</v>
      </c>
    </row>
    <row r="178" spans="2:65" s="1" customFormat="1" ht="16.5" customHeight="1">
      <c r="B178" s="140"/>
      <c r="C178" s="169" t="s">
        <v>201</v>
      </c>
      <c r="D178" s="169" t="s">
        <v>180</v>
      </c>
      <c r="E178" s="170" t="s">
        <v>223</v>
      </c>
      <c r="F178" s="264" t="s">
        <v>224</v>
      </c>
      <c r="G178" s="264"/>
      <c r="H178" s="264"/>
      <c r="I178" s="264"/>
      <c r="J178" s="171" t="s">
        <v>183</v>
      </c>
      <c r="K178" s="172">
        <v>5</v>
      </c>
      <c r="L178" s="265">
        <v>0</v>
      </c>
      <c r="M178" s="265"/>
      <c r="N178" s="266">
        <f>ROUND(L178*K178,2)</f>
        <v>0</v>
      </c>
      <c r="O178" s="266"/>
      <c r="P178" s="266"/>
      <c r="Q178" s="266"/>
      <c r="R178" s="143"/>
      <c r="T178" s="173" t="s">
        <v>5</v>
      </c>
      <c r="U178" s="47" t="s">
        <v>43</v>
      </c>
      <c r="V178" s="39"/>
      <c r="W178" s="174">
        <f>V178*K178</f>
        <v>0</v>
      </c>
      <c r="X178" s="174">
        <v>0</v>
      </c>
      <c r="Y178" s="174">
        <f>X178*K178</f>
        <v>0</v>
      </c>
      <c r="Z178" s="174">
        <v>0</v>
      </c>
      <c r="AA178" s="175">
        <f>Z178*K178</f>
        <v>0</v>
      </c>
      <c r="AR178" s="22" t="s">
        <v>184</v>
      </c>
      <c r="AT178" s="22" t="s">
        <v>180</v>
      </c>
      <c r="AU178" s="22" t="s">
        <v>89</v>
      </c>
      <c r="AY178" s="22" t="s">
        <v>179</v>
      </c>
      <c r="BE178" s="117">
        <f>IF(U178="základní",N178,0)</f>
        <v>0</v>
      </c>
      <c r="BF178" s="117">
        <f>IF(U178="snížená",N178,0)</f>
        <v>0</v>
      </c>
      <c r="BG178" s="117">
        <f>IF(U178="zákl. přenesená",N178,0)</f>
        <v>0</v>
      </c>
      <c r="BH178" s="117">
        <f>IF(U178="sníž. přenesená",N178,0)</f>
        <v>0</v>
      </c>
      <c r="BI178" s="117">
        <f>IF(U178="nulová",N178,0)</f>
        <v>0</v>
      </c>
      <c r="BJ178" s="22" t="s">
        <v>35</v>
      </c>
      <c r="BK178" s="117">
        <f>ROUND(L178*K178,2)</f>
        <v>0</v>
      </c>
      <c r="BL178" s="22" t="s">
        <v>184</v>
      </c>
      <c r="BM178" s="22" t="s">
        <v>218</v>
      </c>
    </row>
    <row r="179" spans="2:65" s="11" customFormat="1" ht="25.5" customHeight="1">
      <c r="B179" s="176"/>
      <c r="C179" s="177"/>
      <c r="D179" s="177"/>
      <c r="E179" s="178" t="s">
        <v>5</v>
      </c>
      <c r="F179" s="303" t="s">
        <v>1185</v>
      </c>
      <c r="G179" s="304"/>
      <c r="H179" s="304"/>
      <c r="I179" s="304"/>
      <c r="J179" s="177"/>
      <c r="K179" s="178" t="s">
        <v>5</v>
      </c>
      <c r="L179" s="177"/>
      <c r="M179" s="177"/>
      <c r="N179" s="177"/>
      <c r="O179" s="177"/>
      <c r="P179" s="177"/>
      <c r="Q179" s="177"/>
      <c r="R179" s="179"/>
      <c r="T179" s="180"/>
      <c r="U179" s="177"/>
      <c r="V179" s="177"/>
      <c r="W179" s="177"/>
      <c r="X179" s="177"/>
      <c r="Y179" s="177"/>
      <c r="Z179" s="177"/>
      <c r="AA179" s="181"/>
      <c r="AT179" s="182" t="s">
        <v>186</v>
      </c>
      <c r="AU179" s="182" t="s">
        <v>89</v>
      </c>
      <c r="AV179" s="11" t="s">
        <v>35</v>
      </c>
      <c r="AW179" s="11" t="s">
        <v>187</v>
      </c>
      <c r="AX179" s="11" t="s">
        <v>78</v>
      </c>
      <c r="AY179" s="182" t="s">
        <v>179</v>
      </c>
    </row>
    <row r="180" spans="2:65" s="12" customFormat="1" ht="16.5" customHeight="1">
      <c r="B180" s="183"/>
      <c r="C180" s="184"/>
      <c r="D180" s="184"/>
      <c r="E180" s="185" t="s">
        <v>5</v>
      </c>
      <c r="F180" s="277" t="s">
        <v>1199</v>
      </c>
      <c r="G180" s="278"/>
      <c r="H180" s="278"/>
      <c r="I180" s="278"/>
      <c r="J180" s="184"/>
      <c r="K180" s="186">
        <v>1</v>
      </c>
      <c r="L180" s="184"/>
      <c r="M180" s="184"/>
      <c r="N180" s="184"/>
      <c r="O180" s="184"/>
      <c r="P180" s="184"/>
      <c r="Q180" s="184"/>
      <c r="R180" s="187"/>
      <c r="T180" s="188"/>
      <c r="U180" s="184"/>
      <c r="V180" s="184"/>
      <c r="W180" s="184"/>
      <c r="X180" s="184"/>
      <c r="Y180" s="184"/>
      <c r="Z180" s="184"/>
      <c r="AA180" s="189"/>
      <c r="AT180" s="190" t="s">
        <v>186</v>
      </c>
      <c r="AU180" s="190" t="s">
        <v>89</v>
      </c>
      <c r="AV180" s="12" t="s">
        <v>89</v>
      </c>
      <c r="AW180" s="12" t="s">
        <v>187</v>
      </c>
      <c r="AX180" s="12" t="s">
        <v>78</v>
      </c>
      <c r="AY180" s="190" t="s">
        <v>179</v>
      </c>
    </row>
    <row r="181" spans="2:65" s="12" customFormat="1" ht="16.5" customHeight="1">
      <c r="B181" s="183"/>
      <c r="C181" s="184"/>
      <c r="D181" s="184"/>
      <c r="E181" s="185" t="s">
        <v>5</v>
      </c>
      <c r="F181" s="277" t="s">
        <v>797</v>
      </c>
      <c r="G181" s="278"/>
      <c r="H181" s="278"/>
      <c r="I181" s="278"/>
      <c r="J181" s="184"/>
      <c r="K181" s="186">
        <v>1</v>
      </c>
      <c r="L181" s="184"/>
      <c r="M181" s="184"/>
      <c r="N181" s="184"/>
      <c r="O181" s="184"/>
      <c r="P181" s="184"/>
      <c r="Q181" s="184"/>
      <c r="R181" s="187"/>
      <c r="T181" s="188"/>
      <c r="U181" s="184"/>
      <c r="V181" s="184"/>
      <c r="W181" s="184"/>
      <c r="X181" s="184"/>
      <c r="Y181" s="184"/>
      <c r="Z181" s="184"/>
      <c r="AA181" s="189"/>
      <c r="AT181" s="190" t="s">
        <v>186</v>
      </c>
      <c r="AU181" s="190" t="s">
        <v>89</v>
      </c>
      <c r="AV181" s="12" t="s">
        <v>89</v>
      </c>
      <c r="AW181" s="12" t="s">
        <v>187</v>
      </c>
      <c r="AX181" s="12" t="s">
        <v>78</v>
      </c>
      <c r="AY181" s="190" t="s">
        <v>179</v>
      </c>
    </row>
    <row r="182" spans="2:65" s="12" customFormat="1" ht="16.5" customHeight="1">
      <c r="B182" s="183"/>
      <c r="C182" s="184"/>
      <c r="D182" s="184"/>
      <c r="E182" s="185" t="s">
        <v>5</v>
      </c>
      <c r="F182" s="277" t="s">
        <v>803</v>
      </c>
      <c r="G182" s="278"/>
      <c r="H182" s="278"/>
      <c r="I182" s="278"/>
      <c r="J182" s="184"/>
      <c r="K182" s="186">
        <v>1</v>
      </c>
      <c r="L182" s="184"/>
      <c r="M182" s="184"/>
      <c r="N182" s="184"/>
      <c r="O182" s="184"/>
      <c r="P182" s="184"/>
      <c r="Q182" s="184"/>
      <c r="R182" s="187"/>
      <c r="T182" s="188"/>
      <c r="U182" s="184"/>
      <c r="V182" s="184"/>
      <c r="W182" s="184"/>
      <c r="X182" s="184"/>
      <c r="Y182" s="184"/>
      <c r="Z182" s="184"/>
      <c r="AA182" s="189"/>
      <c r="AT182" s="190" t="s">
        <v>186</v>
      </c>
      <c r="AU182" s="190" t="s">
        <v>89</v>
      </c>
      <c r="AV182" s="12" t="s">
        <v>89</v>
      </c>
      <c r="AW182" s="12" t="s">
        <v>187</v>
      </c>
      <c r="AX182" s="12" t="s">
        <v>78</v>
      </c>
      <c r="AY182" s="190" t="s">
        <v>179</v>
      </c>
    </row>
    <row r="183" spans="2:65" s="12" customFormat="1" ht="16.5" customHeight="1">
      <c r="B183" s="183"/>
      <c r="C183" s="184"/>
      <c r="D183" s="184"/>
      <c r="E183" s="185" t="s">
        <v>5</v>
      </c>
      <c r="F183" s="277" t="s">
        <v>1200</v>
      </c>
      <c r="G183" s="278"/>
      <c r="H183" s="278"/>
      <c r="I183" s="278"/>
      <c r="J183" s="184"/>
      <c r="K183" s="186">
        <v>2</v>
      </c>
      <c r="L183" s="184"/>
      <c r="M183" s="184"/>
      <c r="N183" s="184"/>
      <c r="O183" s="184"/>
      <c r="P183" s="184"/>
      <c r="Q183" s="184"/>
      <c r="R183" s="187"/>
      <c r="T183" s="188"/>
      <c r="U183" s="184"/>
      <c r="V183" s="184"/>
      <c r="W183" s="184"/>
      <c r="X183" s="184"/>
      <c r="Y183" s="184"/>
      <c r="Z183" s="184"/>
      <c r="AA183" s="189"/>
      <c r="AT183" s="190" t="s">
        <v>186</v>
      </c>
      <c r="AU183" s="190" t="s">
        <v>89</v>
      </c>
      <c r="AV183" s="12" t="s">
        <v>89</v>
      </c>
      <c r="AW183" s="12" t="s">
        <v>187</v>
      </c>
      <c r="AX183" s="12" t="s">
        <v>78</v>
      </c>
      <c r="AY183" s="190" t="s">
        <v>179</v>
      </c>
    </row>
    <row r="184" spans="2:65" s="13" customFormat="1" ht="16.5" customHeight="1">
      <c r="B184" s="191"/>
      <c r="C184" s="192"/>
      <c r="D184" s="192"/>
      <c r="E184" s="193" t="s">
        <v>5</v>
      </c>
      <c r="F184" s="261" t="s">
        <v>188</v>
      </c>
      <c r="G184" s="262"/>
      <c r="H184" s="262"/>
      <c r="I184" s="262"/>
      <c r="J184" s="192"/>
      <c r="K184" s="194">
        <v>5</v>
      </c>
      <c r="L184" s="192"/>
      <c r="M184" s="192"/>
      <c r="N184" s="192"/>
      <c r="O184" s="192"/>
      <c r="P184" s="192"/>
      <c r="Q184" s="192"/>
      <c r="R184" s="195"/>
      <c r="T184" s="196"/>
      <c r="U184" s="192"/>
      <c r="V184" s="192"/>
      <c r="W184" s="192"/>
      <c r="X184" s="192"/>
      <c r="Y184" s="192"/>
      <c r="Z184" s="192"/>
      <c r="AA184" s="197"/>
      <c r="AT184" s="198" t="s">
        <v>186</v>
      </c>
      <c r="AU184" s="198" t="s">
        <v>89</v>
      </c>
      <c r="AV184" s="13" t="s">
        <v>184</v>
      </c>
      <c r="AW184" s="13" t="s">
        <v>187</v>
      </c>
      <c r="AX184" s="13" t="s">
        <v>35</v>
      </c>
      <c r="AY184" s="198" t="s">
        <v>179</v>
      </c>
    </row>
    <row r="185" spans="2:65" s="1" customFormat="1" ht="38.25" customHeight="1">
      <c r="B185" s="140"/>
      <c r="C185" s="169" t="s">
        <v>219</v>
      </c>
      <c r="D185" s="169" t="s">
        <v>180</v>
      </c>
      <c r="E185" s="170" t="s">
        <v>232</v>
      </c>
      <c r="F185" s="264" t="s">
        <v>233</v>
      </c>
      <c r="G185" s="264"/>
      <c r="H185" s="264"/>
      <c r="I185" s="264"/>
      <c r="J185" s="171" t="s">
        <v>191</v>
      </c>
      <c r="K185" s="172">
        <v>17.899999999999999</v>
      </c>
      <c r="L185" s="265">
        <v>0</v>
      </c>
      <c r="M185" s="265"/>
      <c r="N185" s="266">
        <f>ROUND(L185*K185,2)</f>
        <v>0</v>
      </c>
      <c r="O185" s="266"/>
      <c r="P185" s="266"/>
      <c r="Q185" s="266"/>
      <c r="R185" s="143"/>
      <c r="T185" s="173" t="s">
        <v>5</v>
      </c>
      <c r="U185" s="47" t="s">
        <v>43</v>
      </c>
      <c r="V185" s="39"/>
      <c r="W185" s="174">
        <f>V185*K185</f>
        <v>0</v>
      </c>
      <c r="X185" s="174">
        <v>0</v>
      </c>
      <c r="Y185" s="174">
        <f>X185*K185</f>
        <v>0</v>
      </c>
      <c r="Z185" s="174">
        <v>0</v>
      </c>
      <c r="AA185" s="175">
        <f>Z185*K185</f>
        <v>0</v>
      </c>
      <c r="AR185" s="22" t="s">
        <v>184</v>
      </c>
      <c r="AT185" s="22" t="s">
        <v>180</v>
      </c>
      <c r="AU185" s="22" t="s">
        <v>89</v>
      </c>
      <c r="AY185" s="22" t="s">
        <v>179</v>
      </c>
      <c r="BE185" s="117">
        <f>IF(U185="základní",N185,0)</f>
        <v>0</v>
      </c>
      <c r="BF185" s="117">
        <f>IF(U185="snížená",N185,0)</f>
        <v>0</v>
      </c>
      <c r="BG185" s="117">
        <f>IF(U185="zákl. přenesená",N185,0)</f>
        <v>0</v>
      </c>
      <c r="BH185" s="117">
        <f>IF(U185="sníž. přenesená",N185,0)</f>
        <v>0</v>
      </c>
      <c r="BI185" s="117">
        <f>IF(U185="nulová",N185,0)</f>
        <v>0</v>
      </c>
      <c r="BJ185" s="22" t="s">
        <v>35</v>
      </c>
      <c r="BK185" s="117">
        <f>ROUND(L185*K185,2)</f>
        <v>0</v>
      </c>
      <c r="BL185" s="22" t="s">
        <v>184</v>
      </c>
      <c r="BM185" s="22" t="s">
        <v>11</v>
      </c>
    </row>
    <row r="186" spans="2:65" s="11" customFormat="1" ht="25.5" customHeight="1">
      <c r="B186" s="176"/>
      <c r="C186" s="177"/>
      <c r="D186" s="177"/>
      <c r="E186" s="178" t="s">
        <v>5</v>
      </c>
      <c r="F186" s="303" t="s">
        <v>1201</v>
      </c>
      <c r="G186" s="304"/>
      <c r="H186" s="304"/>
      <c r="I186" s="304"/>
      <c r="J186" s="177"/>
      <c r="K186" s="178" t="s">
        <v>5</v>
      </c>
      <c r="L186" s="177"/>
      <c r="M186" s="177"/>
      <c r="N186" s="177"/>
      <c r="O186" s="177"/>
      <c r="P186" s="177"/>
      <c r="Q186" s="177"/>
      <c r="R186" s="179"/>
      <c r="T186" s="180"/>
      <c r="U186" s="177"/>
      <c r="V186" s="177"/>
      <c r="W186" s="177"/>
      <c r="X186" s="177"/>
      <c r="Y186" s="177"/>
      <c r="Z186" s="177"/>
      <c r="AA186" s="181"/>
      <c r="AT186" s="182" t="s">
        <v>186</v>
      </c>
      <c r="AU186" s="182" t="s">
        <v>89</v>
      </c>
      <c r="AV186" s="11" t="s">
        <v>35</v>
      </c>
      <c r="AW186" s="11" t="s">
        <v>187</v>
      </c>
      <c r="AX186" s="11" t="s">
        <v>78</v>
      </c>
      <c r="AY186" s="182" t="s">
        <v>179</v>
      </c>
    </row>
    <row r="187" spans="2:65" s="12" customFormat="1" ht="16.5" customHeight="1">
      <c r="B187" s="183"/>
      <c r="C187" s="184"/>
      <c r="D187" s="184"/>
      <c r="E187" s="185" t="s">
        <v>5</v>
      </c>
      <c r="F187" s="277" t="s">
        <v>1202</v>
      </c>
      <c r="G187" s="278"/>
      <c r="H187" s="278"/>
      <c r="I187" s="278"/>
      <c r="J187" s="184"/>
      <c r="K187" s="186">
        <v>8.8000000000000007</v>
      </c>
      <c r="L187" s="184"/>
      <c r="M187" s="184"/>
      <c r="N187" s="184"/>
      <c r="O187" s="184"/>
      <c r="P187" s="184"/>
      <c r="Q187" s="184"/>
      <c r="R187" s="187"/>
      <c r="T187" s="188"/>
      <c r="U187" s="184"/>
      <c r="V187" s="184"/>
      <c r="W187" s="184"/>
      <c r="X187" s="184"/>
      <c r="Y187" s="184"/>
      <c r="Z187" s="184"/>
      <c r="AA187" s="189"/>
      <c r="AT187" s="190" t="s">
        <v>186</v>
      </c>
      <c r="AU187" s="190" t="s">
        <v>89</v>
      </c>
      <c r="AV187" s="12" t="s">
        <v>89</v>
      </c>
      <c r="AW187" s="12" t="s">
        <v>187</v>
      </c>
      <c r="AX187" s="12" t="s">
        <v>78</v>
      </c>
      <c r="AY187" s="190" t="s">
        <v>179</v>
      </c>
    </row>
    <row r="188" spans="2:65" s="12" customFormat="1" ht="16.5" customHeight="1">
      <c r="B188" s="183"/>
      <c r="C188" s="184"/>
      <c r="D188" s="184"/>
      <c r="E188" s="185" t="s">
        <v>5</v>
      </c>
      <c r="F188" s="277" t="s">
        <v>1203</v>
      </c>
      <c r="G188" s="278"/>
      <c r="H188" s="278"/>
      <c r="I188" s="278"/>
      <c r="J188" s="184"/>
      <c r="K188" s="186">
        <v>2.6</v>
      </c>
      <c r="L188" s="184"/>
      <c r="M188" s="184"/>
      <c r="N188" s="184"/>
      <c r="O188" s="184"/>
      <c r="P188" s="184"/>
      <c r="Q188" s="184"/>
      <c r="R188" s="187"/>
      <c r="T188" s="188"/>
      <c r="U188" s="184"/>
      <c r="V188" s="184"/>
      <c r="W188" s="184"/>
      <c r="X188" s="184"/>
      <c r="Y188" s="184"/>
      <c r="Z188" s="184"/>
      <c r="AA188" s="189"/>
      <c r="AT188" s="190" t="s">
        <v>186</v>
      </c>
      <c r="AU188" s="190" t="s">
        <v>89</v>
      </c>
      <c r="AV188" s="12" t="s">
        <v>89</v>
      </c>
      <c r="AW188" s="12" t="s">
        <v>187</v>
      </c>
      <c r="AX188" s="12" t="s">
        <v>78</v>
      </c>
      <c r="AY188" s="190" t="s">
        <v>179</v>
      </c>
    </row>
    <row r="189" spans="2:65" s="12" customFormat="1" ht="16.5" customHeight="1">
      <c r="B189" s="183"/>
      <c r="C189" s="184"/>
      <c r="D189" s="184"/>
      <c r="E189" s="185" t="s">
        <v>5</v>
      </c>
      <c r="F189" s="277" t="s">
        <v>1204</v>
      </c>
      <c r="G189" s="278"/>
      <c r="H189" s="278"/>
      <c r="I189" s="278"/>
      <c r="J189" s="184"/>
      <c r="K189" s="186">
        <v>2.6</v>
      </c>
      <c r="L189" s="184"/>
      <c r="M189" s="184"/>
      <c r="N189" s="184"/>
      <c r="O189" s="184"/>
      <c r="P189" s="184"/>
      <c r="Q189" s="184"/>
      <c r="R189" s="187"/>
      <c r="T189" s="188"/>
      <c r="U189" s="184"/>
      <c r="V189" s="184"/>
      <c r="W189" s="184"/>
      <c r="X189" s="184"/>
      <c r="Y189" s="184"/>
      <c r="Z189" s="184"/>
      <c r="AA189" s="189"/>
      <c r="AT189" s="190" t="s">
        <v>186</v>
      </c>
      <c r="AU189" s="190" t="s">
        <v>89</v>
      </c>
      <c r="AV189" s="12" t="s">
        <v>89</v>
      </c>
      <c r="AW189" s="12" t="s">
        <v>187</v>
      </c>
      <c r="AX189" s="12" t="s">
        <v>78</v>
      </c>
      <c r="AY189" s="190" t="s">
        <v>179</v>
      </c>
    </row>
    <row r="190" spans="2:65" s="12" customFormat="1" ht="16.5" customHeight="1">
      <c r="B190" s="183"/>
      <c r="C190" s="184"/>
      <c r="D190" s="184"/>
      <c r="E190" s="185" t="s">
        <v>5</v>
      </c>
      <c r="F190" s="277" t="s">
        <v>1205</v>
      </c>
      <c r="G190" s="278"/>
      <c r="H190" s="278"/>
      <c r="I190" s="278"/>
      <c r="J190" s="184"/>
      <c r="K190" s="186">
        <v>2.6</v>
      </c>
      <c r="L190" s="184"/>
      <c r="M190" s="184"/>
      <c r="N190" s="184"/>
      <c r="O190" s="184"/>
      <c r="P190" s="184"/>
      <c r="Q190" s="184"/>
      <c r="R190" s="187"/>
      <c r="T190" s="188"/>
      <c r="U190" s="184"/>
      <c r="V190" s="184"/>
      <c r="W190" s="184"/>
      <c r="X190" s="184"/>
      <c r="Y190" s="184"/>
      <c r="Z190" s="184"/>
      <c r="AA190" s="189"/>
      <c r="AT190" s="190" t="s">
        <v>186</v>
      </c>
      <c r="AU190" s="190" t="s">
        <v>89</v>
      </c>
      <c r="AV190" s="12" t="s">
        <v>89</v>
      </c>
      <c r="AW190" s="12" t="s">
        <v>187</v>
      </c>
      <c r="AX190" s="12" t="s">
        <v>78</v>
      </c>
      <c r="AY190" s="190" t="s">
        <v>179</v>
      </c>
    </row>
    <row r="191" spans="2:65" s="12" customFormat="1" ht="16.5" customHeight="1">
      <c r="B191" s="183"/>
      <c r="C191" s="184"/>
      <c r="D191" s="184"/>
      <c r="E191" s="185" t="s">
        <v>5</v>
      </c>
      <c r="F191" s="277" t="s">
        <v>1206</v>
      </c>
      <c r="G191" s="278"/>
      <c r="H191" s="278"/>
      <c r="I191" s="278"/>
      <c r="J191" s="184"/>
      <c r="K191" s="186">
        <v>1.3</v>
      </c>
      <c r="L191" s="184"/>
      <c r="M191" s="184"/>
      <c r="N191" s="184"/>
      <c r="O191" s="184"/>
      <c r="P191" s="184"/>
      <c r="Q191" s="184"/>
      <c r="R191" s="187"/>
      <c r="T191" s="188"/>
      <c r="U191" s="184"/>
      <c r="V191" s="184"/>
      <c r="W191" s="184"/>
      <c r="X191" s="184"/>
      <c r="Y191" s="184"/>
      <c r="Z191" s="184"/>
      <c r="AA191" s="189"/>
      <c r="AT191" s="190" t="s">
        <v>186</v>
      </c>
      <c r="AU191" s="190" t="s">
        <v>89</v>
      </c>
      <c r="AV191" s="12" t="s">
        <v>89</v>
      </c>
      <c r="AW191" s="12" t="s">
        <v>187</v>
      </c>
      <c r="AX191" s="12" t="s">
        <v>78</v>
      </c>
      <c r="AY191" s="190" t="s">
        <v>179</v>
      </c>
    </row>
    <row r="192" spans="2:65" s="13" customFormat="1" ht="16.5" customHeight="1">
      <c r="B192" s="191"/>
      <c r="C192" s="192"/>
      <c r="D192" s="192"/>
      <c r="E192" s="193" t="s">
        <v>5</v>
      </c>
      <c r="F192" s="261" t="s">
        <v>188</v>
      </c>
      <c r="G192" s="262"/>
      <c r="H192" s="262"/>
      <c r="I192" s="262"/>
      <c r="J192" s="192"/>
      <c r="K192" s="194">
        <v>17.899999999999999</v>
      </c>
      <c r="L192" s="192"/>
      <c r="M192" s="192"/>
      <c r="N192" s="192"/>
      <c r="O192" s="192"/>
      <c r="P192" s="192"/>
      <c r="Q192" s="192"/>
      <c r="R192" s="195"/>
      <c r="T192" s="196"/>
      <c r="U192" s="192"/>
      <c r="V192" s="192"/>
      <c r="W192" s="192"/>
      <c r="X192" s="192"/>
      <c r="Y192" s="192"/>
      <c r="Z192" s="192"/>
      <c r="AA192" s="197"/>
      <c r="AT192" s="198" t="s">
        <v>186</v>
      </c>
      <c r="AU192" s="198" t="s">
        <v>89</v>
      </c>
      <c r="AV192" s="13" t="s">
        <v>184</v>
      </c>
      <c r="AW192" s="13" t="s">
        <v>187</v>
      </c>
      <c r="AX192" s="13" t="s">
        <v>35</v>
      </c>
      <c r="AY192" s="198" t="s">
        <v>179</v>
      </c>
    </row>
    <row r="193" spans="2:65" s="1" customFormat="1" ht="25.5" customHeight="1">
      <c r="B193" s="140"/>
      <c r="C193" s="169" t="s">
        <v>207</v>
      </c>
      <c r="D193" s="169" t="s">
        <v>180</v>
      </c>
      <c r="E193" s="170" t="s">
        <v>241</v>
      </c>
      <c r="F193" s="264" t="s">
        <v>242</v>
      </c>
      <c r="G193" s="264"/>
      <c r="H193" s="264"/>
      <c r="I193" s="264"/>
      <c r="J193" s="171" t="s">
        <v>191</v>
      </c>
      <c r="K193" s="172">
        <v>585.96</v>
      </c>
      <c r="L193" s="265">
        <v>0</v>
      </c>
      <c r="M193" s="265"/>
      <c r="N193" s="266">
        <f>ROUND(L193*K193,2)</f>
        <v>0</v>
      </c>
      <c r="O193" s="266"/>
      <c r="P193" s="266"/>
      <c r="Q193" s="266"/>
      <c r="R193" s="143"/>
      <c r="T193" s="173" t="s">
        <v>5</v>
      </c>
      <c r="U193" s="47" t="s">
        <v>43</v>
      </c>
      <c r="V193" s="39"/>
      <c r="W193" s="174">
        <f>V193*K193</f>
        <v>0</v>
      </c>
      <c r="X193" s="174">
        <v>0</v>
      </c>
      <c r="Y193" s="174">
        <f>X193*K193</f>
        <v>0</v>
      </c>
      <c r="Z193" s="174">
        <v>0</v>
      </c>
      <c r="AA193" s="175">
        <f>Z193*K193</f>
        <v>0</v>
      </c>
      <c r="AR193" s="22" t="s">
        <v>184</v>
      </c>
      <c r="AT193" s="22" t="s">
        <v>180</v>
      </c>
      <c r="AU193" s="22" t="s">
        <v>89</v>
      </c>
      <c r="AY193" s="22" t="s">
        <v>179</v>
      </c>
      <c r="BE193" s="117">
        <f>IF(U193="základní",N193,0)</f>
        <v>0</v>
      </c>
      <c r="BF193" s="117">
        <f>IF(U193="snížená",N193,0)</f>
        <v>0</v>
      </c>
      <c r="BG193" s="117">
        <f>IF(U193="zákl. přenesená",N193,0)</f>
        <v>0</v>
      </c>
      <c r="BH193" s="117">
        <f>IF(U193="sníž. přenesená",N193,0)</f>
        <v>0</v>
      </c>
      <c r="BI193" s="117">
        <f>IF(U193="nulová",N193,0)</f>
        <v>0</v>
      </c>
      <c r="BJ193" s="22" t="s">
        <v>35</v>
      </c>
      <c r="BK193" s="117">
        <f>ROUND(L193*K193,2)</f>
        <v>0</v>
      </c>
      <c r="BL193" s="22" t="s">
        <v>184</v>
      </c>
      <c r="BM193" s="22" t="s">
        <v>225</v>
      </c>
    </row>
    <row r="194" spans="2:65" s="11" customFormat="1" ht="25.5" customHeight="1">
      <c r="B194" s="176"/>
      <c r="C194" s="177"/>
      <c r="D194" s="177"/>
      <c r="E194" s="178" t="s">
        <v>5</v>
      </c>
      <c r="F194" s="303" t="s">
        <v>1207</v>
      </c>
      <c r="G194" s="304"/>
      <c r="H194" s="304"/>
      <c r="I194" s="304"/>
      <c r="J194" s="177"/>
      <c r="K194" s="178" t="s">
        <v>5</v>
      </c>
      <c r="L194" s="177"/>
      <c r="M194" s="177"/>
      <c r="N194" s="177"/>
      <c r="O194" s="177"/>
      <c r="P194" s="177"/>
      <c r="Q194" s="177"/>
      <c r="R194" s="179"/>
      <c r="T194" s="180"/>
      <c r="U194" s="177"/>
      <c r="V194" s="177"/>
      <c r="W194" s="177"/>
      <c r="X194" s="177"/>
      <c r="Y194" s="177"/>
      <c r="Z194" s="177"/>
      <c r="AA194" s="181"/>
      <c r="AT194" s="182" t="s">
        <v>186</v>
      </c>
      <c r="AU194" s="182" t="s">
        <v>89</v>
      </c>
      <c r="AV194" s="11" t="s">
        <v>35</v>
      </c>
      <c r="AW194" s="11" t="s">
        <v>187</v>
      </c>
      <c r="AX194" s="11" t="s">
        <v>78</v>
      </c>
      <c r="AY194" s="182" t="s">
        <v>179</v>
      </c>
    </row>
    <row r="195" spans="2:65" s="12" customFormat="1" ht="16.5" customHeight="1">
      <c r="B195" s="183"/>
      <c r="C195" s="184"/>
      <c r="D195" s="184"/>
      <c r="E195" s="185" t="s">
        <v>5</v>
      </c>
      <c r="F195" s="277" t="s">
        <v>1208</v>
      </c>
      <c r="G195" s="278"/>
      <c r="H195" s="278"/>
      <c r="I195" s="278"/>
      <c r="J195" s="184"/>
      <c r="K195" s="186">
        <v>14.06</v>
      </c>
      <c r="L195" s="184"/>
      <c r="M195" s="184"/>
      <c r="N195" s="184"/>
      <c r="O195" s="184"/>
      <c r="P195" s="184"/>
      <c r="Q195" s="184"/>
      <c r="R195" s="187"/>
      <c r="T195" s="188"/>
      <c r="U195" s="184"/>
      <c r="V195" s="184"/>
      <c r="W195" s="184"/>
      <c r="X195" s="184"/>
      <c r="Y195" s="184"/>
      <c r="Z195" s="184"/>
      <c r="AA195" s="189"/>
      <c r="AT195" s="190" t="s">
        <v>186</v>
      </c>
      <c r="AU195" s="190" t="s">
        <v>89</v>
      </c>
      <c r="AV195" s="12" t="s">
        <v>89</v>
      </c>
      <c r="AW195" s="12" t="s">
        <v>187</v>
      </c>
      <c r="AX195" s="12" t="s">
        <v>78</v>
      </c>
      <c r="AY195" s="190" t="s">
        <v>179</v>
      </c>
    </row>
    <row r="196" spans="2:65" s="12" customFormat="1" ht="16.5" customHeight="1">
      <c r="B196" s="183"/>
      <c r="C196" s="184"/>
      <c r="D196" s="184"/>
      <c r="E196" s="185" t="s">
        <v>5</v>
      </c>
      <c r="F196" s="277" t="s">
        <v>1209</v>
      </c>
      <c r="G196" s="278"/>
      <c r="H196" s="278"/>
      <c r="I196" s="278"/>
      <c r="J196" s="184"/>
      <c r="K196" s="186">
        <v>24</v>
      </c>
      <c r="L196" s="184"/>
      <c r="M196" s="184"/>
      <c r="N196" s="184"/>
      <c r="O196" s="184"/>
      <c r="P196" s="184"/>
      <c r="Q196" s="184"/>
      <c r="R196" s="187"/>
      <c r="T196" s="188"/>
      <c r="U196" s="184"/>
      <c r="V196" s="184"/>
      <c r="W196" s="184"/>
      <c r="X196" s="184"/>
      <c r="Y196" s="184"/>
      <c r="Z196" s="184"/>
      <c r="AA196" s="189"/>
      <c r="AT196" s="190" t="s">
        <v>186</v>
      </c>
      <c r="AU196" s="190" t="s">
        <v>89</v>
      </c>
      <c r="AV196" s="12" t="s">
        <v>89</v>
      </c>
      <c r="AW196" s="12" t="s">
        <v>187</v>
      </c>
      <c r="AX196" s="12" t="s">
        <v>78</v>
      </c>
      <c r="AY196" s="190" t="s">
        <v>179</v>
      </c>
    </row>
    <row r="197" spans="2:65" s="12" customFormat="1" ht="16.5" customHeight="1">
      <c r="B197" s="183"/>
      <c r="C197" s="184"/>
      <c r="D197" s="184"/>
      <c r="E197" s="185" t="s">
        <v>5</v>
      </c>
      <c r="F197" s="277" t="s">
        <v>1210</v>
      </c>
      <c r="G197" s="278"/>
      <c r="H197" s="278"/>
      <c r="I197" s="278"/>
      <c r="J197" s="184"/>
      <c r="K197" s="186">
        <v>6</v>
      </c>
      <c r="L197" s="184"/>
      <c r="M197" s="184"/>
      <c r="N197" s="184"/>
      <c r="O197" s="184"/>
      <c r="P197" s="184"/>
      <c r="Q197" s="184"/>
      <c r="R197" s="187"/>
      <c r="T197" s="188"/>
      <c r="U197" s="184"/>
      <c r="V197" s="184"/>
      <c r="W197" s="184"/>
      <c r="X197" s="184"/>
      <c r="Y197" s="184"/>
      <c r="Z197" s="184"/>
      <c r="AA197" s="189"/>
      <c r="AT197" s="190" t="s">
        <v>186</v>
      </c>
      <c r="AU197" s="190" t="s">
        <v>89</v>
      </c>
      <c r="AV197" s="12" t="s">
        <v>89</v>
      </c>
      <c r="AW197" s="12" t="s">
        <v>187</v>
      </c>
      <c r="AX197" s="12" t="s">
        <v>78</v>
      </c>
      <c r="AY197" s="190" t="s">
        <v>179</v>
      </c>
    </row>
    <row r="198" spans="2:65" s="12" customFormat="1" ht="16.5" customHeight="1">
      <c r="B198" s="183"/>
      <c r="C198" s="184"/>
      <c r="D198" s="184"/>
      <c r="E198" s="185" t="s">
        <v>5</v>
      </c>
      <c r="F198" s="277" t="s">
        <v>1211</v>
      </c>
      <c r="G198" s="278"/>
      <c r="H198" s="278"/>
      <c r="I198" s="278"/>
      <c r="J198" s="184"/>
      <c r="K198" s="186">
        <v>14.3</v>
      </c>
      <c r="L198" s="184"/>
      <c r="M198" s="184"/>
      <c r="N198" s="184"/>
      <c r="O198" s="184"/>
      <c r="P198" s="184"/>
      <c r="Q198" s="184"/>
      <c r="R198" s="187"/>
      <c r="T198" s="188"/>
      <c r="U198" s="184"/>
      <c r="V198" s="184"/>
      <c r="W198" s="184"/>
      <c r="X198" s="184"/>
      <c r="Y198" s="184"/>
      <c r="Z198" s="184"/>
      <c r="AA198" s="189"/>
      <c r="AT198" s="190" t="s">
        <v>186</v>
      </c>
      <c r="AU198" s="190" t="s">
        <v>89</v>
      </c>
      <c r="AV198" s="12" t="s">
        <v>89</v>
      </c>
      <c r="AW198" s="12" t="s">
        <v>187</v>
      </c>
      <c r="AX198" s="12" t="s">
        <v>78</v>
      </c>
      <c r="AY198" s="190" t="s">
        <v>179</v>
      </c>
    </row>
    <row r="199" spans="2:65" s="12" customFormat="1" ht="16.5" customHeight="1">
      <c r="B199" s="183"/>
      <c r="C199" s="184"/>
      <c r="D199" s="184"/>
      <c r="E199" s="185" t="s">
        <v>5</v>
      </c>
      <c r="F199" s="277" t="s">
        <v>1212</v>
      </c>
      <c r="G199" s="278"/>
      <c r="H199" s="278"/>
      <c r="I199" s="278"/>
      <c r="J199" s="184"/>
      <c r="K199" s="186">
        <v>124.1</v>
      </c>
      <c r="L199" s="184"/>
      <c r="M199" s="184"/>
      <c r="N199" s="184"/>
      <c r="O199" s="184"/>
      <c r="P199" s="184"/>
      <c r="Q199" s="184"/>
      <c r="R199" s="187"/>
      <c r="T199" s="188"/>
      <c r="U199" s="184"/>
      <c r="V199" s="184"/>
      <c r="W199" s="184"/>
      <c r="X199" s="184"/>
      <c r="Y199" s="184"/>
      <c r="Z199" s="184"/>
      <c r="AA199" s="189"/>
      <c r="AT199" s="190" t="s">
        <v>186</v>
      </c>
      <c r="AU199" s="190" t="s">
        <v>89</v>
      </c>
      <c r="AV199" s="12" t="s">
        <v>89</v>
      </c>
      <c r="AW199" s="12" t="s">
        <v>187</v>
      </c>
      <c r="AX199" s="12" t="s">
        <v>78</v>
      </c>
      <c r="AY199" s="190" t="s">
        <v>179</v>
      </c>
    </row>
    <row r="200" spans="2:65" s="12" customFormat="1" ht="16.5" customHeight="1">
      <c r="B200" s="183"/>
      <c r="C200" s="184"/>
      <c r="D200" s="184"/>
      <c r="E200" s="185" t="s">
        <v>5</v>
      </c>
      <c r="F200" s="277" t="s">
        <v>1213</v>
      </c>
      <c r="G200" s="278"/>
      <c r="H200" s="278"/>
      <c r="I200" s="278"/>
      <c r="J200" s="184"/>
      <c r="K200" s="186">
        <v>31.2</v>
      </c>
      <c r="L200" s="184"/>
      <c r="M200" s="184"/>
      <c r="N200" s="184"/>
      <c r="O200" s="184"/>
      <c r="P200" s="184"/>
      <c r="Q200" s="184"/>
      <c r="R200" s="187"/>
      <c r="T200" s="188"/>
      <c r="U200" s="184"/>
      <c r="V200" s="184"/>
      <c r="W200" s="184"/>
      <c r="X200" s="184"/>
      <c r="Y200" s="184"/>
      <c r="Z200" s="184"/>
      <c r="AA200" s="189"/>
      <c r="AT200" s="190" t="s">
        <v>186</v>
      </c>
      <c r="AU200" s="190" t="s">
        <v>89</v>
      </c>
      <c r="AV200" s="12" t="s">
        <v>89</v>
      </c>
      <c r="AW200" s="12" t="s">
        <v>187</v>
      </c>
      <c r="AX200" s="12" t="s">
        <v>78</v>
      </c>
      <c r="AY200" s="190" t="s">
        <v>179</v>
      </c>
    </row>
    <row r="201" spans="2:65" s="12" customFormat="1" ht="16.5" customHeight="1">
      <c r="B201" s="183"/>
      <c r="C201" s="184"/>
      <c r="D201" s="184"/>
      <c r="E201" s="185" t="s">
        <v>5</v>
      </c>
      <c r="F201" s="277" t="s">
        <v>1214</v>
      </c>
      <c r="G201" s="278"/>
      <c r="H201" s="278"/>
      <c r="I201" s="278"/>
      <c r="J201" s="184"/>
      <c r="K201" s="186">
        <v>20.399999999999999</v>
      </c>
      <c r="L201" s="184"/>
      <c r="M201" s="184"/>
      <c r="N201" s="184"/>
      <c r="O201" s="184"/>
      <c r="P201" s="184"/>
      <c r="Q201" s="184"/>
      <c r="R201" s="187"/>
      <c r="T201" s="188"/>
      <c r="U201" s="184"/>
      <c r="V201" s="184"/>
      <c r="W201" s="184"/>
      <c r="X201" s="184"/>
      <c r="Y201" s="184"/>
      <c r="Z201" s="184"/>
      <c r="AA201" s="189"/>
      <c r="AT201" s="190" t="s">
        <v>186</v>
      </c>
      <c r="AU201" s="190" t="s">
        <v>89</v>
      </c>
      <c r="AV201" s="12" t="s">
        <v>89</v>
      </c>
      <c r="AW201" s="12" t="s">
        <v>187</v>
      </c>
      <c r="AX201" s="12" t="s">
        <v>78</v>
      </c>
      <c r="AY201" s="190" t="s">
        <v>179</v>
      </c>
    </row>
    <row r="202" spans="2:65" s="12" customFormat="1" ht="16.5" customHeight="1">
      <c r="B202" s="183"/>
      <c r="C202" s="184"/>
      <c r="D202" s="184"/>
      <c r="E202" s="185" t="s">
        <v>5</v>
      </c>
      <c r="F202" s="277" t="s">
        <v>1215</v>
      </c>
      <c r="G202" s="278"/>
      <c r="H202" s="278"/>
      <c r="I202" s="278"/>
      <c r="J202" s="184"/>
      <c r="K202" s="186">
        <v>7.8</v>
      </c>
      <c r="L202" s="184"/>
      <c r="M202" s="184"/>
      <c r="N202" s="184"/>
      <c r="O202" s="184"/>
      <c r="P202" s="184"/>
      <c r="Q202" s="184"/>
      <c r="R202" s="187"/>
      <c r="T202" s="188"/>
      <c r="U202" s="184"/>
      <c r="V202" s="184"/>
      <c r="W202" s="184"/>
      <c r="X202" s="184"/>
      <c r="Y202" s="184"/>
      <c r="Z202" s="184"/>
      <c r="AA202" s="189"/>
      <c r="AT202" s="190" t="s">
        <v>186</v>
      </c>
      <c r="AU202" s="190" t="s">
        <v>89</v>
      </c>
      <c r="AV202" s="12" t="s">
        <v>89</v>
      </c>
      <c r="AW202" s="12" t="s">
        <v>187</v>
      </c>
      <c r="AX202" s="12" t="s">
        <v>78</v>
      </c>
      <c r="AY202" s="190" t="s">
        <v>179</v>
      </c>
    </row>
    <row r="203" spans="2:65" s="12" customFormat="1" ht="16.5" customHeight="1">
      <c r="B203" s="183"/>
      <c r="C203" s="184"/>
      <c r="D203" s="184"/>
      <c r="E203" s="185" t="s">
        <v>5</v>
      </c>
      <c r="F203" s="277" t="s">
        <v>1216</v>
      </c>
      <c r="G203" s="278"/>
      <c r="H203" s="278"/>
      <c r="I203" s="278"/>
      <c r="J203" s="184"/>
      <c r="K203" s="186">
        <v>100.3</v>
      </c>
      <c r="L203" s="184"/>
      <c r="M203" s="184"/>
      <c r="N203" s="184"/>
      <c r="O203" s="184"/>
      <c r="P203" s="184"/>
      <c r="Q203" s="184"/>
      <c r="R203" s="187"/>
      <c r="T203" s="188"/>
      <c r="U203" s="184"/>
      <c r="V203" s="184"/>
      <c r="W203" s="184"/>
      <c r="X203" s="184"/>
      <c r="Y203" s="184"/>
      <c r="Z203" s="184"/>
      <c r="AA203" s="189"/>
      <c r="AT203" s="190" t="s">
        <v>186</v>
      </c>
      <c r="AU203" s="190" t="s">
        <v>89</v>
      </c>
      <c r="AV203" s="12" t="s">
        <v>89</v>
      </c>
      <c r="AW203" s="12" t="s">
        <v>187</v>
      </c>
      <c r="AX203" s="12" t="s">
        <v>78</v>
      </c>
      <c r="AY203" s="190" t="s">
        <v>179</v>
      </c>
    </row>
    <row r="204" spans="2:65" s="12" customFormat="1" ht="16.5" customHeight="1">
      <c r="B204" s="183"/>
      <c r="C204" s="184"/>
      <c r="D204" s="184"/>
      <c r="E204" s="185" t="s">
        <v>5</v>
      </c>
      <c r="F204" s="277" t="s">
        <v>1217</v>
      </c>
      <c r="G204" s="278"/>
      <c r="H204" s="278"/>
      <c r="I204" s="278"/>
      <c r="J204" s="184"/>
      <c r="K204" s="186">
        <v>141.1</v>
      </c>
      <c r="L204" s="184"/>
      <c r="M204" s="184"/>
      <c r="N204" s="184"/>
      <c r="O204" s="184"/>
      <c r="P204" s="184"/>
      <c r="Q204" s="184"/>
      <c r="R204" s="187"/>
      <c r="T204" s="188"/>
      <c r="U204" s="184"/>
      <c r="V204" s="184"/>
      <c r="W204" s="184"/>
      <c r="X204" s="184"/>
      <c r="Y204" s="184"/>
      <c r="Z204" s="184"/>
      <c r="AA204" s="189"/>
      <c r="AT204" s="190" t="s">
        <v>186</v>
      </c>
      <c r="AU204" s="190" t="s">
        <v>89</v>
      </c>
      <c r="AV204" s="12" t="s">
        <v>89</v>
      </c>
      <c r="AW204" s="12" t="s">
        <v>187</v>
      </c>
      <c r="AX204" s="12" t="s">
        <v>78</v>
      </c>
      <c r="AY204" s="190" t="s">
        <v>179</v>
      </c>
    </row>
    <row r="205" spans="2:65" s="12" customFormat="1" ht="16.5" customHeight="1">
      <c r="B205" s="183"/>
      <c r="C205" s="184"/>
      <c r="D205" s="184"/>
      <c r="E205" s="185" t="s">
        <v>5</v>
      </c>
      <c r="F205" s="277" t="s">
        <v>1218</v>
      </c>
      <c r="G205" s="278"/>
      <c r="H205" s="278"/>
      <c r="I205" s="278"/>
      <c r="J205" s="184"/>
      <c r="K205" s="186">
        <v>9.1</v>
      </c>
      <c r="L205" s="184"/>
      <c r="M205" s="184"/>
      <c r="N205" s="184"/>
      <c r="O205" s="184"/>
      <c r="P205" s="184"/>
      <c r="Q205" s="184"/>
      <c r="R205" s="187"/>
      <c r="T205" s="188"/>
      <c r="U205" s="184"/>
      <c r="V205" s="184"/>
      <c r="W205" s="184"/>
      <c r="X205" s="184"/>
      <c r="Y205" s="184"/>
      <c r="Z205" s="184"/>
      <c r="AA205" s="189"/>
      <c r="AT205" s="190" t="s">
        <v>186</v>
      </c>
      <c r="AU205" s="190" t="s">
        <v>89</v>
      </c>
      <c r="AV205" s="12" t="s">
        <v>89</v>
      </c>
      <c r="AW205" s="12" t="s">
        <v>187</v>
      </c>
      <c r="AX205" s="12" t="s">
        <v>78</v>
      </c>
      <c r="AY205" s="190" t="s">
        <v>179</v>
      </c>
    </row>
    <row r="206" spans="2:65" s="12" customFormat="1" ht="16.5" customHeight="1">
      <c r="B206" s="183"/>
      <c r="C206" s="184"/>
      <c r="D206" s="184"/>
      <c r="E206" s="185" t="s">
        <v>5</v>
      </c>
      <c r="F206" s="277" t="s">
        <v>1219</v>
      </c>
      <c r="G206" s="278"/>
      <c r="H206" s="278"/>
      <c r="I206" s="278"/>
      <c r="J206" s="184"/>
      <c r="K206" s="186">
        <v>93.6</v>
      </c>
      <c r="L206" s="184"/>
      <c r="M206" s="184"/>
      <c r="N206" s="184"/>
      <c r="O206" s="184"/>
      <c r="P206" s="184"/>
      <c r="Q206" s="184"/>
      <c r="R206" s="187"/>
      <c r="T206" s="188"/>
      <c r="U206" s="184"/>
      <c r="V206" s="184"/>
      <c r="W206" s="184"/>
      <c r="X206" s="184"/>
      <c r="Y206" s="184"/>
      <c r="Z206" s="184"/>
      <c r="AA206" s="189"/>
      <c r="AT206" s="190" t="s">
        <v>186</v>
      </c>
      <c r="AU206" s="190" t="s">
        <v>89</v>
      </c>
      <c r="AV206" s="12" t="s">
        <v>89</v>
      </c>
      <c r="AW206" s="12" t="s">
        <v>187</v>
      </c>
      <c r="AX206" s="12" t="s">
        <v>78</v>
      </c>
      <c r="AY206" s="190" t="s">
        <v>179</v>
      </c>
    </row>
    <row r="207" spans="2:65" s="13" customFormat="1" ht="16.5" customHeight="1">
      <c r="B207" s="191"/>
      <c r="C207" s="192"/>
      <c r="D207" s="192"/>
      <c r="E207" s="193" t="s">
        <v>5</v>
      </c>
      <c r="F207" s="261" t="s">
        <v>188</v>
      </c>
      <c r="G207" s="262"/>
      <c r="H207" s="262"/>
      <c r="I207" s="262"/>
      <c r="J207" s="192"/>
      <c r="K207" s="194">
        <v>585.96</v>
      </c>
      <c r="L207" s="192"/>
      <c r="M207" s="192"/>
      <c r="N207" s="192"/>
      <c r="O207" s="192"/>
      <c r="P207" s="192"/>
      <c r="Q207" s="192"/>
      <c r="R207" s="195"/>
      <c r="T207" s="196"/>
      <c r="U207" s="192"/>
      <c r="V207" s="192"/>
      <c r="W207" s="192"/>
      <c r="X207" s="192"/>
      <c r="Y207" s="192"/>
      <c r="Z207" s="192"/>
      <c r="AA207" s="197"/>
      <c r="AT207" s="198" t="s">
        <v>186</v>
      </c>
      <c r="AU207" s="198" t="s">
        <v>89</v>
      </c>
      <c r="AV207" s="13" t="s">
        <v>184</v>
      </c>
      <c r="AW207" s="13" t="s">
        <v>187</v>
      </c>
      <c r="AX207" s="13" t="s">
        <v>35</v>
      </c>
      <c r="AY207" s="198" t="s">
        <v>179</v>
      </c>
    </row>
    <row r="208" spans="2:65" s="1" customFormat="1" ht="25.5" customHeight="1">
      <c r="B208" s="140"/>
      <c r="C208" s="169" t="s">
        <v>227</v>
      </c>
      <c r="D208" s="169" t="s">
        <v>180</v>
      </c>
      <c r="E208" s="170" t="s">
        <v>1220</v>
      </c>
      <c r="F208" s="264" t="s">
        <v>1221</v>
      </c>
      <c r="G208" s="264"/>
      <c r="H208" s="264"/>
      <c r="I208" s="264"/>
      <c r="J208" s="171" t="s">
        <v>191</v>
      </c>
      <c r="K208" s="172">
        <v>3.8</v>
      </c>
      <c r="L208" s="265">
        <v>0</v>
      </c>
      <c r="M208" s="265"/>
      <c r="N208" s="266">
        <f>ROUND(L208*K208,2)</f>
        <v>0</v>
      </c>
      <c r="O208" s="266"/>
      <c r="P208" s="266"/>
      <c r="Q208" s="266"/>
      <c r="R208" s="143"/>
      <c r="T208" s="173" t="s">
        <v>5</v>
      </c>
      <c r="U208" s="47" t="s">
        <v>43</v>
      </c>
      <c r="V208" s="39"/>
      <c r="W208" s="174">
        <f>V208*K208</f>
        <v>0</v>
      </c>
      <c r="X208" s="174">
        <v>0</v>
      </c>
      <c r="Y208" s="174">
        <f>X208*K208</f>
        <v>0</v>
      </c>
      <c r="Z208" s="174">
        <v>0</v>
      </c>
      <c r="AA208" s="175">
        <f>Z208*K208</f>
        <v>0</v>
      </c>
      <c r="AR208" s="22" t="s">
        <v>184</v>
      </c>
      <c r="AT208" s="22" t="s">
        <v>180</v>
      </c>
      <c r="AU208" s="22" t="s">
        <v>89</v>
      </c>
      <c r="AY208" s="22" t="s">
        <v>179</v>
      </c>
      <c r="BE208" s="117">
        <f>IF(U208="základní",N208,0)</f>
        <v>0</v>
      </c>
      <c r="BF208" s="117">
        <f>IF(U208="snížená",N208,0)</f>
        <v>0</v>
      </c>
      <c r="BG208" s="117">
        <f>IF(U208="zákl. přenesená",N208,0)</f>
        <v>0</v>
      </c>
      <c r="BH208" s="117">
        <f>IF(U208="sníž. přenesená",N208,0)</f>
        <v>0</v>
      </c>
      <c r="BI208" s="117">
        <f>IF(U208="nulová",N208,0)</f>
        <v>0</v>
      </c>
      <c r="BJ208" s="22" t="s">
        <v>35</v>
      </c>
      <c r="BK208" s="117">
        <f>ROUND(L208*K208,2)</f>
        <v>0</v>
      </c>
      <c r="BL208" s="22" t="s">
        <v>184</v>
      </c>
      <c r="BM208" s="22" t="s">
        <v>230</v>
      </c>
    </row>
    <row r="209" spans="2:65" s="12" customFormat="1" ht="16.5" customHeight="1">
      <c r="B209" s="183"/>
      <c r="C209" s="184"/>
      <c r="D209" s="184"/>
      <c r="E209" s="185" t="s">
        <v>5</v>
      </c>
      <c r="F209" s="258" t="s">
        <v>1222</v>
      </c>
      <c r="G209" s="259"/>
      <c r="H209" s="259"/>
      <c r="I209" s="259"/>
      <c r="J209" s="184"/>
      <c r="K209" s="186">
        <v>3.8</v>
      </c>
      <c r="L209" s="184"/>
      <c r="M209" s="184"/>
      <c r="N209" s="184"/>
      <c r="O209" s="184"/>
      <c r="P209" s="184"/>
      <c r="Q209" s="184"/>
      <c r="R209" s="187"/>
      <c r="T209" s="188"/>
      <c r="U209" s="184"/>
      <c r="V209" s="184"/>
      <c r="W209" s="184"/>
      <c r="X209" s="184"/>
      <c r="Y209" s="184"/>
      <c r="Z209" s="184"/>
      <c r="AA209" s="189"/>
      <c r="AT209" s="190" t="s">
        <v>186</v>
      </c>
      <c r="AU209" s="190" t="s">
        <v>89</v>
      </c>
      <c r="AV209" s="12" t="s">
        <v>89</v>
      </c>
      <c r="AW209" s="12" t="s">
        <v>187</v>
      </c>
      <c r="AX209" s="12" t="s">
        <v>78</v>
      </c>
      <c r="AY209" s="190" t="s">
        <v>179</v>
      </c>
    </row>
    <row r="210" spans="2:65" s="13" customFormat="1" ht="16.5" customHeight="1">
      <c r="B210" s="191"/>
      <c r="C210" s="192"/>
      <c r="D210" s="192"/>
      <c r="E210" s="193" t="s">
        <v>5</v>
      </c>
      <c r="F210" s="261" t="s">
        <v>188</v>
      </c>
      <c r="G210" s="262"/>
      <c r="H210" s="262"/>
      <c r="I210" s="262"/>
      <c r="J210" s="192"/>
      <c r="K210" s="194">
        <v>3.8</v>
      </c>
      <c r="L210" s="192"/>
      <c r="M210" s="192"/>
      <c r="N210" s="192"/>
      <c r="O210" s="192"/>
      <c r="P210" s="192"/>
      <c r="Q210" s="192"/>
      <c r="R210" s="195"/>
      <c r="T210" s="196"/>
      <c r="U210" s="192"/>
      <c r="V210" s="192"/>
      <c r="W210" s="192"/>
      <c r="X210" s="192"/>
      <c r="Y210" s="192"/>
      <c r="Z210" s="192"/>
      <c r="AA210" s="197"/>
      <c r="AT210" s="198" t="s">
        <v>186</v>
      </c>
      <c r="AU210" s="198" t="s">
        <v>89</v>
      </c>
      <c r="AV210" s="13" t="s">
        <v>184</v>
      </c>
      <c r="AW210" s="13" t="s">
        <v>187</v>
      </c>
      <c r="AX210" s="13" t="s">
        <v>35</v>
      </c>
      <c r="AY210" s="198" t="s">
        <v>179</v>
      </c>
    </row>
    <row r="211" spans="2:65" s="1" customFormat="1" ht="25.5" customHeight="1">
      <c r="B211" s="140"/>
      <c r="C211" s="169" t="s">
        <v>213</v>
      </c>
      <c r="D211" s="169" t="s">
        <v>180</v>
      </c>
      <c r="E211" s="170" t="s">
        <v>1223</v>
      </c>
      <c r="F211" s="264" t="s">
        <v>1224</v>
      </c>
      <c r="G211" s="264"/>
      <c r="H211" s="264"/>
      <c r="I211" s="264"/>
      <c r="J211" s="171" t="s">
        <v>191</v>
      </c>
      <c r="K211" s="172">
        <v>3.8</v>
      </c>
      <c r="L211" s="265">
        <v>0</v>
      </c>
      <c r="M211" s="265"/>
      <c r="N211" s="266">
        <f>ROUND(L211*K211,2)</f>
        <v>0</v>
      </c>
      <c r="O211" s="266"/>
      <c r="P211" s="266"/>
      <c r="Q211" s="266"/>
      <c r="R211" s="143"/>
      <c r="T211" s="173" t="s">
        <v>5</v>
      </c>
      <c r="U211" s="47" t="s">
        <v>43</v>
      </c>
      <c r="V211" s="39"/>
      <c r="W211" s="174">
        <f>V211*K211</f>
        <v>0</v>
      </c>
      <c r="X211" s="174">
        <v>0</v>
      </c>
      <c r="Y211" s="174">
        <f>X211*K211</f>
        <v>0</v>
      </c>
      <c r="Z211" s="174">
        <v>0</v>
      </c>
      <c r="AA211" s="175">
        <f>Z211*K211</f>
        <v>0</v>
      </c>
      <c r="AR211" s="22" t="s">
        <v>184</v>
      </c>
      <c r="AT211" s="22" t="s">
        <v>180</v>
      </c>
      <c r="AU211" s="22" t="s">
        <v>89</v>
      </c>
      <c r="AY211" s="22" t="s">
        <v>179</v>
      </c>
      <c r="BE211" s="117">
        <f>IF(U211="základní",N211,0)</f>
        <v>0</v>
      </c>
      <c r="BF211" s="117">
        <f>IF(U211="snížená",N211,0)</f>
        <v>0</v>
      </c>
      <c r="BG211" s="117">
        <f>IF(U211="zákl. přenesená",N211,0)</f>
        <v>0</v>
      </c>
      <c r="BH211" s="117">
        <f>IF(U211="sníž. přenesená",N211,0)</f>
        <v>0</v>
      </c>
      <c r="BI211" s="117">
        <f>IF(U211="nulová",N211,0)</f>
        <v>0</v>
      </c>
      <c r="BJ211" s="22" t="s">
        <v>35</v>
      </c>
      <c r="BK211" s="117">
        <f>ROUND(L211*K211,2)</f>
        <v>0</v>
      </c>
      <c r="BL211" s="22" t="s">
        <v>184</v>
      </c>
      <c r="BM211" s="22" t="s">
        <v>10</v>
      </c>
    </row>
    <row r="212" spans="2:65" s="11" customFormat="1" ht="25.5" customHeight="1">
      <c r="B212" s="176"/>
      <c r="C212" s="177"/>
      <c r="D212" s="177"/>
      <c r="E212" s="178" t="s">
        <v>5</v>
      </c>
      <c r="F212" s="303" t="s">
        <v>1195</v>
      </c>
      <c r="G212" s="304"/>
      <c r="H212" s="304"/>
      <c r="I212" s="304"/>
      <c r="J212" s="177"/>
      <c r="K212" s="178" t="s">
        <v>5</v>
      </c>
      <c r="L212" s="177"/>
      <c r="M212" s="177"/>
      <c r="N212" s="177"/>
      <c r="O212" s="177"/>
      <c r="P212" s="177"/>
      <c r="Q212" s="177"/>
      <c r="R212" s="179"/>
      <c r="T212" s="180"/>
      <c r="U212" s="177"/>
      <c r="V212" s="177"/>
      <c r="W212" s="177"/>
      <c r="X212" s="177"/>
      <c r="Y212" s="177"/>
      <c r="Z212" s="177"/>
      <c r="AA212" s="181"/>
      <c r="AT212" s="182" t="s">
        <v>186</v>
      </c>
      <c r="AU212" s="182" t="s">
        <v>89</v>
      </c>
      <c r="AV212" s="11" t="s">
        <v>35</v>
      </c>
      <c r="AW212" s="11" t="s">
        <v>187</v>
      </c>
      <c r="AX212" s="11" t="s">
        <v>78</v>
      </c>
      <c r="AY212" s="182" t="s">
        <v>179</v>
      </c>
    </row>
    <row r="213" spans="2:65" s="12" customFormat="1" ht="16.5" customHeight="1">
      <c r="B213" s="183"/>
      <c r="C213" s="184"/>
      <c r="D213" s="184"/>
      <c r="E213" s="185" t="s">
        <v>5</v>
      </c>
      <c r="F213" s="277" t="s">
        <v>1225</v>
      </c>
      <c r="G213" s="278"/>
      <c r="H213" s="278"/>
      <c r="I213" s="278"/>
      <c r="J213" s="184"/>
      <c r="K213" s="186">
        <v>3.8</v>
      </c>
      <c r="L213" s="184"/>
      <c r="M213" s="184"/>
      <c r="N213" s="184"/>
      <c r="O213" s="184"/>
      <c r="P213" s="184"/>
      <c r="Q213" s="184"/>
      <c r="R213" s="187"/>
      <c r="T213" s="188"/>
      <c r="U213" s="184"/>
      <c r="V213" s="184"/>
      <c r="W213" s="184"/>
      <c r="X213" s="184"/>
      <c r="Y213" s="184"/>
      <c r="Z213" s="184"/>
      <c r="AA213" s="189"/>
      <c r="AT213" s="190" t="s">
        <v>186</v>
      </c>
      <c r="AU213" s="190" t="s">
        <v>89</v>
      </c>
      <c r="AV213" s="12" t="s">
        <v>89</v>
      </c>
      <c r="AW213" s="12" t="s">
        <v>187</v>
      </c>
      <c r="AX213" s="12" t="s">
        <v>78</v>
      </c>
      <c r="AY213" s="190" t="s">
        <v>179</v>
      </c>
    </row>
    <row r="214" spans="2:65" s="13" customFormat="1" ht="16.5" customHeight="1">
      <c r="B214" s="191"/>
      <c r="C214" s="192"/>
      <c r="D214" s="192"/>
      <c r="E214" s="193" t="s">
        <v>5</v>
      </c>
      <c r="F214" s="261" t="s">
        <v>188</v>
      </c>
      <c r="G214" s="262"/>
      <c r="H214" s="262"/>
      <c r="I214" s="262"/>
      <c r="J214" s="192"/>
      <c r="K214" s="194">
        <v>3.8</v>
      </c>
      <c r="L214" s="192"/>
      <c r="M214" s="192"/>
      <c r="N214" s="192"/>
      <c r="O214" s="192"/>
      <c r="P214" s="192"/>
      <c r="Q214" s="192"/>
      <c r="R214" s="195"/>
      <c r="T214" s="196"/>
      <c r="U214" s="192"/>
      <c r="V214" s="192"/>
      <c r="W214" s="192"/>
      <c r="X214" s="192"/>
      <c r="Y214" s="192"/>
      <c r="Z214" s="192"/>
      <c r="AA214" s="197"/>
      <c r="AT214" s="198" t="s">
        <v>186</v>
      </c>
      <c r="AU214" s="198" t="s">
        <v>89</v>
      </c>
      <c r="AV214" s="13" t="s">
        <v>184</v>
      </c>
      <c r="AW214" s="13" t="s">
        <v>187</v>
      </c>
      <c r="AX214" s="13" t="s">
        <v>35</v>
      </c>
      <c r="AY214" s="198" t="s">
        <v>179</v>
      </c>
    </row>
    <row r="215" spans="2:65" s="1" customFormat="1" ht="25.5" customHeight="1">
      <c r="B215" s="140"/>
      <c r="C215" s="169" t="s">
        <v>240</v>
      </c>
      <c r="D215" s="169" t="s">
        <v>180</v>
      </c>
      <c r="E215" s="170" t="s">
        <v>1226</v>
      </c>
      <c r="F215" s="264" t="s">
        <v>1227</v>
      </c>
      <c r="G215" s="264"/>
      <c r="H215" s="264"/>
      <c r="I215" s="264"/>
      <c r="J215" s="171" t="s">
        <v>191</v>
      </c>
      <c r="K215" s="172">
        <v>14.06</v>
      </c>
      <c r="L215" s="265">
        <v>0</v>
      </c>
      <c r="M215" s="265"/>
      <c r="N215" s="266">
        <f>ROUND(L215*K215,2)</f>
        <v>0</v>
      </c>
      <c r="O215" s="266"/>
      <c r="P215" s="266"/>
      <c r="Q215" s="266"/>
      <c r="R215" s="143"/>
      <c r="T215" s="173" t="s">
        <v>5</v>
      </c>
      <c r="U215" s="47" t="s">
        <v>43</v>
      </c>
      <c r="V215" s="39"/>
      <c r="W215" s="174">
        <f>V215*K215</f>
        <v>0</v>
      </c>
      <c r="X215" s="174">
        <v>0</v>
      </c>
      <c r="Y215" s="174">
        <f>X215*K215</f>
        <v>0</v>
      </c>
      <c r="Z215" s="174">
        <v>0</v>
      </c>
      <c r="AA215" s="175">
        <f>Z215*K215</f>
        <v>0</v>
      </c>
      <c r="AR215" s="22" t="s">
        <v>184</v>
      </c>
      <c r="AT215" s="22" t="s">
        <v>180</v>
      </c>
      <c r="AU215" s="22" t="s">
        <v>89</v>
      </c>
      <c r="AY215" s="22" t="s">
        <v>179</v>
      </c>
      <c r="BE215" s="117">
        <f>IF(U215="základní",N215,0)</f>
        <v>0</v>
      </c>
      <c r="BF215" s="117">
        <f>IF(U215="snížená",N215,0)</f>
        <v>0</v>
      </c>
      <c r="BG215" s="117">
        <f>IF(U215="zákl. přenesená",N215,0)</f>
        <v>0</v>
      </c>
      <c r="BH215" s="117">
        <f>IF(U215="sníž. přenesená",N215,0)</f>
        <v>0</v>
      </c>
      <c r="BI215" s="117">
        <f>IF(U215="nulová",N215,0)</f>
        <v>0</v>
      </c>
      <c r="BJ215" s="22" t="s">
        <v>35</v>
      </c>
      <c r="BK215" s="117">
        <f>ROUND(L215*K215,2)</f>
        <v>0</v>
      </c>
      <c r="BL215" s="22" t="s">
        <v>184</v>
      </c>
      <c r="BM215" s="22" t="s">
        <v>243</v>
      </c>
    </row>
    <row r="216" spans="2:65" s="11" customFormat="1" ht="25.5" customHeight="1">
      <c r="B216" s="176"/>
      <c r="C216" s="177"/>
      <c r="D216" s="177"/>
      <c r="E216" s="178" t="s">
        <v>5</v>
      </c>
      <c r="F216" s="303" t="s">
        <v>1228</v>
      </c>
      <c r="G216" s="304"/>
      <c r="H216" s="304"/>
      <c r="I216" s="304"/>
      <c r="J216" s="177"/>
      <c r="K216" s="178" t="s">
        <v>5</v>
      </c>
      <c r="L216" s="177"/>
      <c r="M216" s="177"/>
      <c r="N216" s="177"/>
      <c r="O216" s="177"/>
      <c r="P216" s="177"/>
      <c r="Q216" s="177"/>
      <c r="R216" s="179"/>
      <c r="T216" s="180"/>
      <c r="U216" s="177"/>
      <c r="V216" s="177"/>
      <c r="W216" s="177"/>
      <c r="X216" s="177"/>
      <c r="Y216" s="177"/>
      <c r="Z216" s="177"/>
      <c r="AA216" s="181"/>
      <c r="AT216" s="182" t="s">
        <v>186</v>
      </c>
      <c r="AU216" s="182" t="s">
        <v>89</v>
      </c>
      <c r="AV216" s="11" t="s">
        <v>35</v>
      </c>
      <c r="AW216" s="11" t="s">
        <v>187</v>
      </c>
      <c r="AX216" s="11" t="s">
        <v>78</v>
      </c>
      <c r="AY216" s="182" t="s">
        <v>179</v>
      </c>
    </row>
    <row r="217" spans="2:65" s="12" customFormat="1" ht="16.5" customHeight="1">
      <c r="B217" s="183"/>
      <c r="C217" s="184"/>
      <c r="D217" s="184"/>
      <c r="E217" s="185" t="s">
        <v>5</v>
      </c>
      <c r="F217" s="277" t="s">
        <v>1229</v>
      </c>
      <c r="G217" s="278"/>
      <c r="H217" s="278"/>
      <c r="I217" s="278"/>
      <c r="J217" s="184"/>
      <c r="K217" s="186">
        <v>14.06</v>
      </c>
      <c r="L217" s="184"/>
      <c r="M217" s="184"/>
      <c r="N217" s="184"/>
      <c r="O217" s="184"/>
      <c r="P217" s="184"/>
      <c r="Q217" s="184"/>
      <c r="R217" s="187"/>
      <c r="T217" s="188"/>
      <c r="U217" s="184"/>
      <c r="V217" s="184"/>
      <c r="W217" s="184"/>
      <c r="X217" s="184"/>
      <c r="Y217" s="184"/>
      <c r="Z217" s="184"/>
      <c r="AA217" s="189"/>
      <c r="AT217" s="190" t="s">
        <v>186</v>
      </c>
      <c r="AU217" s="190" t="s">
        <v>89</v>
      </c>
      <c r="AV217" s="12" t="s">
        <v>89</v>
      </c>
      <c r="AW217" s="12" t="s">
        <v>187</v>
      </c>
      <c r="AX217" s="12" t="s">
        <v>78</v>
      </c>
      <c r="AY217" s="190" t="s">
        <v>179</v>
      </c>
    </row>
    <row r="218" spans="2:65" s="13" customFormat="1" ht="16.5" customHeight="1">
      <c r="B218" s="191"/>
      <c r="C218" s="192"/>
      <c r="D218" s="192"/>
      <c r="E218" s="193" t="s">
        <v>5</v>
      </c>
      <c r="F218" s="261" t="s">
        <v>188</v>
      </c>
      <c r="G218" s="262"/>
      <c r="H218" s="262"/>
      <c r="I218" s="262"/>
      <c r="J218" s="192"/>
      <c r="K218" s="194">
        <v>14.06</v>
      </c>
      <c r="L218" s="192"/>
      <c r="M218" s="192"/>
      <c r="N218" s="192"/>
      <c r="O218" s="192"/>
      <c r="P218" s="192"/>
      <c r="Q218" s="192"/>
      <c r="R218" s="195"/>
      <c r="T218" s="196"/>
      <c r="U218" s="192"/>
      <c r="V218" s="192"/>
      <c r="W218" s="192"/>
      <c r="X218" s="192"/>
      <c r="Y218" s="192"/>
      <c r="Z218" s="192"/>
      <c r="AA218" s="197"/>
      <c r="AT218" s="198" t="s">
        <v>186</v>
      </c>
      <c r="AU218" s="198" t="s">
        <v>89</v>
      </c>
      <c r="AV218" s="13" t="s">
        <v>184</v>
      </c>
      <c r="AW218" s="13" t="s">
        <v>187</v>
      </c>
      <c r="AX218" s="13" t="s">
        <v>35</v>
      </c>
      <c r="AY218" s="198" t="s">
        <v>179</v>
      </c>
    </row>
    <row r="219" spans="2:65" s="1" customFormat="1" ht="25.5" customHeight="1">
      <c r="B219" s="140"/>
      <c r="C219" s="169" t="s">
        <v>218</v>
      </c>
      <c r="D219" s="169" t="s">
        <v>180</v>
      </c>
      <c r="E219" s="170" t="s">
        <v>269</v>
      </c>
      <c r="F219" s="264" t="s">
        <v>270</v>
      </c>
      <c r="G219" s="264"/>
      <c r="H219" s="264"/>
      <c r="I219" s="264"/>
      <c r="J219" s="171" t="s">
        <v>191</v>
      </c>
      <c r="K219" s="172">
        <v>407.9</v>
      </c>
      <c r="L219" s="265">
        <v>0</v>
      </c>
      <c r="M219" s="265"/>
      <c r="N219" s="266">
        <f>ROUND(L219*K219,2)</f>
        <v>0</v>
      </c>
      <c r="O219" s="266"/>
      <c r="P219" s="266"/>
      <c r="Q219" s="266"/>
      <c r="R219" s="143"/>
      <c r="T219" s="173" t="s">
        <v>5</v>
      </c>
      <c r="U219" s="47" t="s">
        <v>43</v>
      </c>
      <c r="V219" s="39"/>
      <c r="W219" s="174">
        <f>V219*K219</f>
        <v>0</v>
      </c>
      <c r="X219" s="174">
        <v>0</v>
      </c>
      <c r="Y219" s="174">
        <f>X219*K219</f>
        <v>0</v>
      </c>
      <c r="Z219" s="174">
        <v>0</v>
      </c>
      <c r="AA219" s="175">
        <f>Z219*K219</f>
        <v>0</v>
      </c>
      <c r="AR219" s="22" t="s">
        <v>184</v>
      </c>
      <c r="AT219" s="22" t="s">
        <v>180</v>
      </c>
      <c r="AU219" s="22" t="s">
        <v>89</v>
      </c>
      <c r="AY219" s="22" t="s">
        <v>179</v>
      </c>
      <c r="BE219" s="117">
        <f>IF(U219="základní",N219,0)</f>
        <v>0</v>
      </c>
      <c r="BF219" s="117">
        <f>IF(U219="snížená",N219,0)</f>
        <v>0</v>
      </c>
      <c r="BG219" s="117">
        <f>IF(U219="zákl. přenesená",N219,0)</f>
        <v>0</v>
      </c>
      <c r="BH219" s="117">
        <f>IF(U219="sníž. přenesená",N219,0)</f>
        <v>0</v>
      </c>
      <c r="BI219" s="117">
        <f>IF(U219="nulová",N219,0)</f>
        <v>0</v>
      </c>
      <c r="BJ219" s="22" t="s">
        <v>35</v>
      </c>
      <c r="BK219" s="117">
        <f>ROUND(L219*K219,2)</f>
        <v>0</v>
      </c>
      <c r="BL219" s="22" t="s">
        <v>184</v>
      </c>
      <c r="BM219" s="22" t="s">
        <v>252</v>
      </c>
    </row>
    <row r="220" spans="2:65" s="11" customFormat="1" ht="25.5" customHeight="1">
      <c r="B220" s="176"/>
      <c r="C220" s="177"/>
      <c r="D220" s="177"/>
      <c r="E220" s="178" t="s">
        <v>5</v>
      </c>
      <c r="F220" s="303" t="s">
        <v>1228</v>
      </c>
      <c r="G220" s="304"/>
      <c r="H220" s="304"/>
      <c r="I220" s="304"/>
      <c r="J220" s="177"/>
      <c r="K220" s="178" t="s">
        <v>5</v>
      </c>
      <c r="L220" s="177"/>
      <c r="M220" s="177"/>
      <c r="N220" s="177"/>
      <c r="O220" s="177"/>
      <c r="P220" s="177"/>
      <c r="Q220" s="177"/>
      <c r="R220" s="179"/>
      <c r="T220" s="180"/>
      <c r="U220" s="177"/>
      <c r="V220" s="177"/>
      <c r="W220" s="177"/>
      <c r="X220" s="177"/>
      <c r="Y220" s="177"/>
      <c r="Z220" s="177"/>
      <c r="AA220" s="181"/>
      <c r="AT220" s="182" t="s">
        <v>186</v>
      </c>
      <c r="AU220" s="182" t="s">
        <v>89</v>
      </c>
      <c r="AV220" s="11" t="s">
        <v>35</v>
      </c>
      <c r="AW220" s="11" t="s">
        <v>187</v>
      </c>
      <c r="AX220" s="11" t="s">
        <v>78</v>
      </c>
      <c r="AY220" s="182" t="s">
        <v>179</v>
      </c>
    </row>
    <row r="221" spans="2:65" s="12" customFormat="1" ht="16.5" customHeight="1">
      <c r="B221" s="183"/>
      <c r="C221" s="184"/>
      <c r="D221" s="184"/>
      <c r="E221" s="185" t="s">
        <v>5</v>
      </c>
      <c r="F221" s="277" t="s">
        <v>1230</v>
      </c>
      <c r="G221" s="278"/>
      <c r="H221" s="278"/>
      <c r="I221" s="278"/>
      <c r="J221" s="184"/>
      <c r="K221" s="186">
        <v>21</v>
      </c>
      <c r="L221" s="184"/>
      <c r="M221" s="184"/>
      <c r="N221" s="184"/>
      <c r="O221" s="184"/>
      <c r="P221" s="184"/>
      <c r="Q221" s="184"/>
      <c r="R221" s="187"/>
      <c r="T221" s="188"/>
      <c r="U221" s="184"/>
      <c r="V221" s="184"/>
      <c r="W221" s="184"/>
      <c r="X221" s="184"/>
      <c r="Y221" s="184"/>
      <c r="Z221" s="184"/>
      <c r="AA221" s="189"/>
      <c r="AT221" s="190" t="s">
        <v>186</v>
      </c>
      <c r="AU221" s="190" t="s">
        <v>89</v>
      </c>
      <c r="AV221" s="12" t="s">
        <v>89</v>
      </c>
      <c r="AW221" s="12" t="s">
        <v>187</v>
      </c>
      <c r="AX221" s="12" t="s">
        <v>78</v>
      </c>
      <c r="AY221" s="190" t="s">
        <v>179</v>
      </c>
    </row>
    <row r="222" spans="2:65" s="12" customFormat="1" ht="16.5" customHeight="1">
      <c r="B222" s="183"/>
      <c r="C222" s="184"/>
      <c r="D222" s="184"/>
      <c r="E222" s="185" t="s">
        <v>5</v>
      </c>
      <c r="F222" s="277" t="s">
        <v>1231</v>
      </c>
      <c r="G222" s="278"/>
      <c r="H222" s="278"/>
      <c r="I222" s="278"/>
      <c r="J222" s="184"/>
      <c r="K222" s="186">
        <v>16.5</v>
      </c>
      <c r="L222" s="184"/>
      <c r="M222" s="184"/>
      <c r="N222" s="184"/>
      <c r="O222" s="184"/>
      <c r="P222" s="184"/>
      <c r="Q222" s="184"/>
      <c r="R222" s="187"/>
      <c r="T222" s="188"/>
      <c r="U222" s="184"/>
      <c r="V222" s="184"/>
      <c r="W222" s="184"/>
      <c r="X222" s="184"/>
      <c r="Y222" s="184"/>
      <c r="Z222" s="184"/>
      <c r="AA222" s="189"/>
      <c r="AT222" s="190" t="s">
        <v>186</v>
      </c>
      <c r="AU222" s="190" t="s">
        <v>89</v>
      </c>
      <c r="AV222" s="12" t="s">
        <v>89</v>
      </c>
      <c r="AW222" s="12" t="s">
        <v>187</v>
      </c>
      <c r="AX222" s="12" t="s">
        <v>78</v>
      </c>
      <c r="AY222" s="190" t="s">
        <v>179</v>
      </c>
    </row>
    <row r="223" spans="2:65" s="12" customFormat="1" ht="16.5" customHeight="1">
      <c r="B223" s="183"/>
      <c r="C223" s="184"/>
      <c r="D223" s="184"/>
      <c r="E223" s="185" t="s">
        <v>5</v>
      </c>
      <c r="F223" s="277" t="s">
        <v>1232</v>
      </c>
      <c r="G223" s="278"/>
      <c r="H223" s="278"/>
      <c r="I223" s="278"/>
      <c r="J223" s="184"/>
      <c r="K223" s="186">
        <v>136.5</v>
      </c>
      <c r="L223" s="184"/>
      <c r="M223" s="184"/>
      <c r="N223" s="184"/>
      <c r="O223" s="184"/>
      <c r="P223" s="184"/>
      <c r="Q223" s="184"/>
      <c r="R223" s="187"/>
      <c r="T223" s="188"/>
      <c r="U223" s="184"/>
      <c r="V223" s="184"/>
      <c r="W223" s="184"/>
      <c r="X223" s="184"/>
      <c r="Y223" s="184"/>
      <c r="Z223" s="184"/>
      <c r="AA223" s="189"/>
      <c r="AT223" s="190" t="s">
        <v>186</v>
      </c>
      <c r="AU223" s="190" t="s">
        <v>89</v>
      </c>
      <c r="AV223" s="12" t="s">
        <v>89</v>
      </c>
      <c r="AW223" s="12" t="s">
        <v>187</v>
      </c>
      <c r="AX223" s="12" t="s">
        <v>78</v>
      </c>
      <c r="AY223" s="190" t="s">
        <v>179</v>
      </c>
    </row>
    <row r="224" spans="2:65" s="12" customFormat="1" ht="16.5" customHeight="1">
      <c r="B224" s="183"/>
      <c r="C224" s="184"/>
      <c r="D224" s="184"/>
      <c r="E224" s="185" t="s">
        <v>5</v>
      </c>
      <c r="F224" s="277" t="s">
        <v>1233</v>
      </c>
      <c r="G224" s="278"/>
      <c r="H224" s="278"/>
      <c r="I224" s="278"/>
      <c r="J224" s="184"/>
      <c r="K224" s="186">
        <v>33</v>
      </c>
      <c r="L224" s="184"/>
      <c r="M224" s="184"/>
      <c r="N224" s="184"/>
      <c r="O224" s="184"/>
      <c r="P224" s="184"/>
      <c r="Q224" s="184"/>
      <c r="R224" s="187"/>
      <c r="T224" s="188"/>
      <c r="U224" s="184"/>
      <c r="V224" s="184"/>
      <c r="W224" s="184"/>
      <c r="X224" s="184"/>
      <c r="Y224" s="184"/>
      <c r="Z224" s="184"/>
      <c r="AA224" s="189"/>
      <c r="AT224" s="190" t="s">
        <v>186</v>
      </c>
      <c r="AU224" s="190" t="s">
        <v>89</v>
      </c>
      <c r="AV224" s="12" t="s">
        <v>89</v>
      </c>
      <c r="AW224" s="12" t="s">
        <v>187</v>
      </c>
      <c r="AX224" s="12" t="s">
        <v>78</v>
      </c>
      <c r="AY224" s="190" t="s">
        <v>179</v>
      </c>
    </row>
    <row r="225" spans="2:65" s="12" customFormat="1" ht="16.5" customHeight="1">
      <c r="B225" s="183"/>
      <c r="C225" s="184"/>
      <c r="D225" s="184"/>
      <c r="E225" s="185" t="s">
        <v>5</v>
      </c>
      <c r="F225" s="277" t="s">
        <v>1234</v>
      </c>
      <c r="G225" s="278"/>
      <c r="H225" s="278"/>
      <c r="I225" s="278"/>
      <c r="J225" s="184"/>
      <c r="K225" s="186">
        <v>11</v>
      </c>
      <c r="L225" s="184"/>
      <c r="M225" s="184"/>
      <c r="N225" s="184"/>
      <c r="O225" s="184"/>
      <c r="P225" s="184"/>
      <c r="Q225" s="184"/>
      <c r="R225" s="187"/>
      <c r="T225" s="188"/>
      <c r="U225" s="184"/>
      <c r="V225" s="184"/>
      <c r="W225" s="184"/>
      <c r="X225" s="184"/>
      <c r="Y225" s="184"/>
      <c r="Z225" s="184"/>
      <c r="AA225" s="189"/>
      <c r="AT225" s="190" t="s">
        <v>186</v>
      </c>
      <c r="AU225" s="190" t="s">
        <v>89</v>
      </c>
      <c r="AV225" s="12" t="s">
        <v>89</v>
      </c>
      <c r="AW225" s="12" t="s">
        <v>187</v>
      </c>
      <c r="AX225" s="12" t="s">
        <v>78</v>
      </c>
      <c r="AY225" s="190" t="s">
        <v>179</v>
      </c>
    </row>
    <row r="226" spans="2:65" s="12" customFormat="1" ht="16.5" customHeight="1">
      <c r="B226" s="183"/>
      <c r="C226" s="184"/>
      <c r="D226" s="184"/>
      <c r="E226" s="185" t="s">
        <v>5</v>
      </c>
      <c r="F226" s="277" t="s">
        <v>1235</v>
      </c>
      <c r="G226" s="278"/>
      <c r="H226" s="278"/>
      <c r="I226" s="278"/>
      <c r="J226" s="184"/>
      <c r="K226" s="186">
        <v>13.2</v>
      </c>
      <c r="L226" s="184"/>
      <c r="M226" s="184"/>
      <c r="N226" s="184"/>
      <c r="O226" s="184"/>
      <c r="P226" s="184"/>
      <c r="Q226" s="184"/>
      <c r="R226" s="187"/>
      <c r="T226" s="188"/>
      <c r="U226" s="184"/>
      <c r="V226" s="184"/>
      <c r="W226" s="184"/>
      <c r="X226" s="184"/>
      <c r="Y226" s="184"/>
      <c r="Z226" s="184"/>
      <c r="AA226" s="189"/>
      <c r="AT226" s="190" t="s">
        <v>186</v>
      </c>
      <c r="AU226" s="190" t="s">
        <v>89</v>
      </c>
      <c r="AV226" s="12" t="s">
        <v>89</v>
      </c>
      <c r="AW226" s="12" t="s">
        <v>187</v>
      </c>
      <c r="AX226" s="12" t="s">
        <v>78</v>
      </c>
      <c r="AY226" s="190" t="s">
        <v>179</v>
      </c>
    </row>
    <row r="227" spans="2:65" s="12" customFormat="1" ht="16.5" customHeight="1">
      <c r="B227" s="183"/>
      <c r="C227" s="184"/>
      <c r="D227" s="184"/>
      <c r="E227" s="185" t="s">
        <v>5</v>
      </c>
      <c r="F227" s="277" t="s">
        <v>1236</v>
      </c>
      <c r="G227" s="278"/>
      <c r="H227" s="278"/>
      <c r="I227" s="278"/>
      <c r="J227" s="184"/>
      <c r="K227" s="186">
        <v>13.5</v>
      </c>
      <c r="L227" s="184"/>
      <c r="M227" s="184"/>
      <c r="N227" s="184"/>
      <c r="O227" s="184"/>
      <c r="P227" s="184"/>
      <c r="Q227" s="184"/>
      <c r="R227" s="187"/>
      <c r="T227" s="188"/>
      <c r="U227" s="184"/>
      <c r="V227" s="184"/>
      <c r="W227" s="184"/>
      <c r="X227" s="184"/>
      <c r="Y227" s="184"/>
      <c r="Z227" s="184"/>
      <c r="AA227" s="189"/>
      <c r="AT227" s="190" t="s">
        <v>186</v>
      </c>
      <c r="AU227" s="190" t="s">
        <v>89</v>
      </c>
      <c r="AV227" s="12" t="s">
        <v>89</v>
      </c>
      <c r="AW227" s="12" t="s">
        <v>187</v>
      </c>
      <c r="AX227" s="12" t="s">
        <v>78</v>
      </c>
      <c r="AY227" s="190" t="s">
        <v>179</v>
      </c>
    </row>
    <row r="228" spans="2:65" s="12" customFormat="1" ht="16.5" customHeight="1">
      <c r="B228" s="183"/>
      <c r="C228" s="184"/>
      <c r="D228" s="184"/>
      <c r="E228" s="185" t="s">
        <v>5</v>
      </c>
      <c r="F228" s="277" t="s">
        <v>1237</v>
      </c>
      <c r="G228" s="278"/>
      <c r="H228" s="278"/>
      <c r="I228" s="278"/>
      <c r="J228" s="184"/>
      <c r="K228" s="186">
        <v>7.7</v>
      </c>
      <c r="L228" s="184"/>
      <c r="M228" s="184"/>
      <c r="N228" s="184"/>
      <c r="O228" s="184"/>
      <c r="P228" s="184"/>
      <c r="Q228" s="184"/>
      <c r="R228" s="187"/>
      <c r="T228" s="188"/>
      <c r="U228" s="184"/>
      <c r="V228" s="184"/>
      <c r="W228" s="184"/>
      <c r="X228" s="184"/>
      <c r="Y228" s="184"/>
      <c r="Z228" s="184"/>
      <c r="AA228" s="189"/>
      <c r="AT228" s="190" t="s">
        <v>186</v>
      </c>
      <c r="AU228" s="190" t="s">
        <v>89</v>
      </c>
      <c r="AV228" s="12" t="s">
        <v>89</v>
      </c>
      <c r="AW228" s="12" t="s">
        <v>187</v>
      </c>
      <c r="AX228" s="12" t="s">
        <v>78</v>
      </c>
      <c r="AY228" s="190" t="s">
        <v>179</v>
      </c>
    </row>
    <row r="229" spans="2:65" s="12" customFormat="1" ht="16.5" customHeight="1">
      <c r="B229" s="183"/>
      <c r="C229" s="184"/>
      <c r="D229" s="184"/>
      <c r="E229" s="185" t="s">
        <v>5</v>
      </c>
      <c r="F229" s="277" t="s">
        <v>1238</v>
      </c>
      <c r="G229" s="278"/>
      <c r="H229" s="278"/>
      <c r="I229" s="278"/>
      <c r="J229" s="184"/>
      <c r="K229" s="186">
        <v>28.6</v>
      </c>
      <c r="L229" s="184"/>
      <c r="M229" s="184"/>
      <c r="N229" s="184"/>
      <c r="O229" s="184"/>
      <c r="P229" s="184"/>
      <c r="Q229" s="184"/>
      <c r="R229" s="187"/>
      <c r="T229" s="188"/>
      <c r="U229" s="184"/>
      <c r="V229" s="184"/>
      <c r="W229" s="184"/>
      <c r="X229" s="184"/>
      <c r="Y229" s="184"/>
      <c r="Z229" s="184"/>
      <c r="AA229" s="189"/>
      <c r="AT229" s="190" t="s">
        <v>186</v>
      </c>
      <c r="AU229" s="190" t="s">
        <v>89</v>
      </c>
      <c r="AV229" s="12" t="s">
        <v>89</v>
      </c>
      <c r="AW229" s="12" t="s">
        <v>187</v>
      </c>
      <c r="AX229" s="12" t="s">
        <v>78</v>
      </c>
      <c r="AY229" s="190" t="s">
        <v>179</v>
      </c>
    </row>
    <row r="230" spans="2:65" s="12" customFormat="1" ht="16.5" customHeight="1">
      <c r="B230" s="183"/>
      <c r="C230" s="184"/>
      <c r="D230" s="184"/>
      <c r="E230" s="185" t="s">
        <v>5</v>
      </c>
      <c r="F230" s="277" t="s">
        <v>1239</v>
      </c>
      <c r="G230" s="278"/>
      <c r="H230" s="278"/>
      <c r="I230" s="278"/>
      <c r="J230" s="184"/>
      <c r="K230" s="186">
        <v>12</v>
      </c>
      <c r="L230" s="184"/>
      <c r="M230" s="184"/>
      <c r="N230" s="184"/>
      <c r="O230" s="184"/>
      <c r="P230" s="184"/>
      <c r="Q230" s="184"/>
      <c r="R230" s="187"/>
      <c r="T230" s="188"/>
      <c r="U230" s="184"/>
      <c r="V230" s="184"/>
      <c r="W230" s="184"/>
      <c r="X230" s="184"/>
      <c r="Y230" s="184"/>
      <c r="Z230" s="184"/>
      <c r="AA230" s="189"/>
      <c r="AT230" s="190" t="s">
        <v>186</v>
      </c>
      <c r="AU230" s="190" t="s">
        <v>89</v>
      </c>
      <c r="AV230" s="12" t="s">
        <v>89</v>
      </c>
      <c r="AW230" s="12" t="s">
        <v>187</v>
      </c>
      <c r="AX230" s="12" t="s">
        <v>78</v>
      </c>
      <c r="AY230" s="190" t="s">
        <v>179</v>
      </c>
    </row>
    <row r="231" spans="2:65" s="12" customFormat="1" ht="16.5" customHeight="1">
      <c r="B231" s="183"/>
      <c r="C231" s="184"/>
      <c r="D231" s="184"/>
      <c r="E231" s="185" t="s">
        <v>5</v>
      </c>
      <c r="F231" s="277" t="s">
        <v>1240</v>
      </c>
      <c r="G231" s="278"/>
      <c r="H231" s="278"/>
      <c r="I231" s="278"/>
      <c r="J231" s="184"/>
      <c r="K231" s="186">
        <v>22.5</v>
      </c>
      <c r="L231" s="184"/>
      <c r="M231" s="184"/>
      <c r="N231" s="184"/>
      <c r="O231" s="184"/>
      <c r="P231" s="184"/>
      <c r="Q231" s="184"/>
      <c r="R231" s="187"/>
      <c r="T231" s="188"/>
      <c r="U231" s="184"/>
      <c r="V231" s="184"/>
      <c r="W231" s="184"/>
      <c r="X231" s="184"/>
      <c r="Y231" s="184"/>
      <c r="Z231" s="184"/>
      <c r="AA231" s="189"/>
      <c r="AT231" s="190" t="s">
        <v>186</v>
      </c>
      <c r="AU231" s="190" t="s">
        <v>89</v>
      </c>
      <c r="AV231" s="12" t="s">
        <v>89</v>
      </c>
      <c r="AW231" s="12" t="s">
        <v>187</v>
      </c>
      <c r="AX231" s="12" t="s">
        <v>78</v>
      </c>
      <c r="AY231" s="190" t="s">
        <v>179</v>
      </c>
    </row>
    <row r="232" spans="2:65" s="12" customFormat="1" ht="16.5" customHeight="1">
      <c r="B232" s="183"/>
      <c r="C232" s="184"/>
      <c r="D232" s="184"/>
      <c r="E232" s="185" t="s">
        <v>5</v>
      </c>
      <c r="F232" s="277" t="s">
        <v>1241</v>
      </c>
      <c r="G232" s="278"/>
      <c r="H232" s="278"/>
      <c r="I232" s="278"/>
      <c r="J232" s="184"/>
      <c r="K232" s="186">
        <v>8.8000000000000007</v>
      </c>
      <c r="L232" s="184"/>
      <c r="M232" s="184"/>
      <c r="N232" s="184"/>
      <c r="O232" s="184"/>
      <c r="P232" s="184"/>
      <c r="Q232" s="184"/>
      <c r="R232" s="187"/>
      <c r="T232" s="188"/>
      <c r="U232" s="184"/>
      <c r="V232" s="184"/>
      <c r="W232" s="184"/>
      <c r="X232" s="184"/>
      <c r="Y232" s="184"/>
      <c r="Z232" s="184"/>
      <c r="AA232" s="189"/>
      <c r="AT232" s="190" t="s">
        <v>186</v>
      </c>
      <c r="AU232" s="190" t="s">
        <v>89</v>
      </c>
      <c r="AV232" s="12" t="s">
        <v>89</v>
      </c>
      <c r="AW232" s="12" t="s">
        <v>187</v>
      </c>
      <c r="AX232" s="12" t="s">
        <v>78</v>
      </c>
      <c r="AY232" s="190" t="s">
        <v>179</v>
      </c>
    </row>
    <row r="233" spans="2:65" s="12" customFormat="1" ht="16.5" customHeight="1">
      <c r="B233" s="183"/>
      <c r="C233" s="184"/>
      <c r="D233" s="184"/>
      <c r="E233" s="185" t="s">
        <v>5</v>
      </c>
      <c r="F233" s="277" t="s">
        <v>1242</v>
      </c>
      <c r="G233" s="278"/>
      <c r="H233" s="278"/>
      <c r="I233" s="278"/>
      <c r="J233" s="184"/>
      <c r="K233" s="186">
        <v>83.6</v>
      </c>
      <c r="L233" s="184"/>
      <c r="M233" s="184"/>
      <c r="N233" s="184"/>
      <c r="O233" s="184"/>
      <c r="P233" s="184"/>
      <c r="Q233" s="184"/>
      <c r="R233" s="187"/>
      <c r="T233" s="188"/>
      <c r="U233" s="184"/>
      <c r="V233" s="184"/>
      <c r="W233" s="184"/>
      <c r="X233" s="184"/>
      <c r="Y233" s="184"/>
      <c r="Z233" s="184"/>
      <c r="AA233" s="189"/>
      <c r="AT233" s="190" t="s">
        <v>186</v>
      </c>
      <c r="AU233" s="190" t="s">
        <v>89</v>
      </c>
      <c r="AV233" s="12" t="s">
        <v>89</v>
      </c>
      <c r="AW233" s="12" t="s">
        <v>187</v>
      </c>
      <c r="AX233" s="12" t="s">
        <v>78</v>
      </c>
      <c r="AY233" s="190" t="s">
        <v>179</v>
      </c>
    </row>
    <row r="234" spans="2:65" s="13" customFormat="1" ht="16.5" customHeight="1">
      <c r="B234" s="191"/>
      <c r="C234" s="192"/>
      <c r="D234" s="192"/>
      <c r="E234" s="193" t="s">
        <v>5</v>
      </c>
      <c r="F234" s="261" t="s">
        <v>188</v>
      </c>
      <c r="G234" s="262"/>
      <c r="H234" s="262"/>
      <c r="I234" s="262"/>
      <c r="J234" s="192"/>
      <c r="K234" s="194">
        <v>407.9</v>
      </c>
      <c r="L234" s="192"/>
      <c r="M234" s="192"/>
      <c r="N234" s="192"/>
      <c r="O234" s="192"/>
      <c r="P234" s="192"/>
      <c r="Q234" s="192"/>
      <c r="R234" s="195"/>
      <c r="T234" s="196"/>
      <c r="U234" s="192"/>
      <c r="V234" s="192"/>
      <c r="W234" s="192"/>
      <c r="X234" s="192"/>
      <c r="Y234" s="192"/>
      <c r="Z234" s="192"/>
      <c r="AA234" s="197"/>
      <c r="AT234" s="198" t="s">
        <v>186</v>
      </c>
      <c r="AU234" s="198" t="s">
        <v>89</v>
      </c>
      <c r="AV234" s="13" t="s">
        <v>184</v>
      </c>
      <c r="AW234" s="13" t="s">
        <v>187</v>
      </c>
      <c r="AX234" s="13" t="s">
        <v>35</v>
      </c>
      <c r="AY234" s="198" t="s">
        <v>179</v>
      </c>
    </row>
    <row r="235" spans="2:65" s="1" customFormat="1" ht="16.5" customHeight="1">
      <c r="B235" s="140"/>
      <c r="C235" s="169" t="s">
        <v>254</v>
      </c>
      <c r="D235" s="169" t="s">
        <v>180</v>
      </c>
      <c r="E235" s="170" t="s">
        <v>283</v>
      </c>
      <c r="F235" s="264" t="s">
        <v>284</v>
      </c>
      <c r="G235" s="264"/>
      <c r="H235" s="264"/>
      <c r="I235" s="264"/>
      <c r="J235" s="171" t="s">
        <v>285</v>
      </c>
      <c r="K235" s="172">
        <v>183.5</v>
      </c>
      <c r="L235" s="265">
        <v>0</v>
      </c>
      <c r="M235" s="265"/>
      <c r="N235" s="266">
        <f>ROUND(L235*K235,2)</f>
        <v>0</v>
      </c>
      <c r="O235" s="266"/>
      <c r="P235" s="266"/>
      <c r="Q235" s="266"/>
      <c r="R235" s="143"/>
      <c r="T235" s="173" t="s">
        <v>5</v>
      </c>
      <c r="U235" s="47" t="s">
        <v>43</v>
      </c>
      <c r="V235" s="39"/>
      <c r="W235" s="174">
        <f>V235*K235</f>
        <v>0</v>
      </c>
      <c r="X235" s="174">
        <v>0</v>
      </c>
      <c r="Y235" s="174">
        <f>X235*K235</f>
        <v>0</v>
      </c>
      <c r="Z235" s="174">
        <v>0</v>
      </c>
      <c r="AA235" s="175">
        <f>Z235*K235</f>
        <v>0</v>
      </c>
      <c r="AR235" s="22" t="s">
        <v>184</v>
      </c>
      <c r="AT235" s="22" t="s">
        <v>180</v>
      </c>
      <c r="AU235" s="22" t="s">
        <v>89</v>
      </c>
      <c r="AY235" s="22" t="s">
        <v>179</v>
      </c>
      <c r="BE235" s="117">
        <f>IF(U235="základní",N235,0)</f>
        <v>0</v>
      </c>
      <c r="BF235" s="117">
        <f>IF(U235="snížená",N235,0)</f>
        <v>0</v>
      </c>
      <c r="BG235" s="117">
        <f>IF(U235="zákl. přenesená",N235,0)</f>
        <v>0</v>
      </c>
      <c r="BH235" s="117">
        <f>IF(U235="sníž. přenesená",N235,0)</f>
        <v>0</v>
      </c>
      <c r="BI235" s="117">
        <f>IF(U235="nulová",N235,0)</f>
        <v>0</v>
      </c>
      <c r="BJ235" s="22" t="s">
        <v>35</v>
      </c>
      <c r="BK235" s="117">
        <f>ROUND(L235*K235,2)</f>
        <v>0</v>
      </c>
      <c r="BL235" s="22" t="s">
        <v>184</v>
      </c>
      <c r="BM235" s="22" t="s">
        <v>257</v>
      </c>
    </row>
    <row r="236" spans="2:65" s="11" customFormat="1" ht="25.5" customHeight="1">
      <c r="B236" s="176"/>
      <c r="C236" s="177"/>
      <c r="D236" s="177"/>
      <c r="E236" s="178" t="s">
        <v>5</v>
      </c>
      <c r="F236" s="303" t="s">
        <v>1185</v>
      </c>
      <c r="G236" s="304"/>
      <c r="H236" s="304"/>
      <c r="I236" s="304"/>
      <c r="J236" s="177"/>
      <c r="K236" s="178" t="s">
        <v>5</v>
      </c>
      <c r="L236" s="177"/>
      <c r="M236" s="177"/>
      <c r="N236" s="177"/>
      <c r="O236" s="177"/>
      <c r="P236" s="177"/>
      <c r="Q236" s="177"/>
      <c r="R236" s="179"/>
      <c r="T236" s="180"/>
      <c r="U236" s="177"/>
      <c r="V236" s="177"/>
      <c r="W236" s="177"/>
      <c r="X236" s="177"/>
      <c r="Y236" s="177"/>
      <c r="Z236" s="177"/>
      <c r="AA236" s="181"/>
      <c r="AT236" s="182" t="s">
        <v>186</v>
      </c>
      <c r="AU236" s="182" t="s">
        <v>89</v>
      </c>
      <c r="AV236" s="11" t="s">
        <v>35</v>
      </c>
      <c r="AW236" s="11" t="s">
        <v>187</v>
      </c>
      <c r="AX236" s="11" t="s">
        <v>78</v>
      </c>
      <c r="AY236" s="182" t="s">
        <v>179</v>
      </c>
    </row>
    <row r="237" spans="2:65" s="12" customFormat="1" ht="16.5" customHeight="1">
      <c r="B237" s="183"/>
      <c r="C237" s="184"/>
      <c r="D237" s="184"/>
      <c r="E237" s="185" t="s">
        <v>5</v>
      </c>
      <c r="F237" s="277" t="s">
        <v>1243</v>
      </c>
      <c r="G237" s="278"/>
      <c r="H237" s="278"/>
      <c r="I237" s="278"/>
      <c r="J237" s="184"/>
      <c r="K237" s="186">
        <v>23</v>
      </c>
      <c r="L237" s="184"/>
      <c r="M237" s="184"/>
      <c r="N237" s="184"/>
      <c r="O237" s="184"/>
      <c r="P237" s="184"/>
      <c r="Q237" s="184"/>
      <c r="R237" s="187"/>
      <c r="T237" s="188"/>
      <c r="U237" s="184"/>
      <c r="V237" s="184"/>
      <c r="W237" s="184"/>
      <c r="X237" s="184"/>
      <c r="Y237" s="184"/>
      <c r="Z237" s="184"/>
      <c r="AA237" s="189"/>
      <c r="AT237" s="190" t="s">
        <v>186</v>
      </c>
      <c r="AU237" s="190" t="s">
        <v>89</v>
      </c>
      <c r="AV237" s="12" t="s">
        <v>89</v>
      </c>
      <c r="AW237" s="12" t="s">
        <v>187</v>
      </c>
      <c r="AX237" s="12" t="s">
        <v>78</v>
      </c>
      <c r="AY237" s="190" t="s">
        <v>179</v>
      </c>
    </row>
    <row r="238" spans="2:65" s="12" customFormat="1" ht="16.5" customHeight="1">
      <c r="B238" s="183"/>
      <c r="C238" s="184"/>
      <c r="D238" s="184"/>
      <c r="E238" s="185" t="s">
        <v>5</v>
      </c>
      <c r="F238" s="277" t="s">
        <v>1244</v>
      </c>
      <c r="G238" s="278"/>
      <c r="H238" s="278"/>
      <c r="I238" s="278"/>
      <c r="J238" s="184"/>
      <c r="K238" s="186">
        <v>2</v>
      </c>
      <c r="L238" s="184"/>
      <c r="M238" s="184"/>
      <c r="N238" s="184"/>
      <c r="O238" s="184"/>
      <c r="P238" s="184"/>
      <c r="Q238" s="184"/>
      <c r="R238" s="187"/>
      <c r="T238" s="188"/>
      <c r="U238" s="184"/>
      <c r="V238" s="184"/>
      <c r="W238" s="184"/>
      <c r="X238" s="184"/>
      <c r="Y238" s="184"/>
      <c r="Z238" s="184"/>
      <c r="AA238" s="189"/>
      <c r="AT238" s="190" t="s">
        <v>186</v>
      </c>
      <c r="AU238" s="190" t="s">
        <v>89</v>
      </c>
      <c r="AV238" s="12" t="s">
        <v>89</v>
      </c>
      <c r="AW238" s="12" t="s">
        <v>187</v>
      </c>
      <c r="AX238" s="12" t="s">
        <v>78</v>
      </c>
      <c r="AY238" s="190" t="s">
        <v>179</v>
      </c>
    </row>
    <row r="239" spans="2:65" s="12" customFormat="1" ht="16.5" customHeight="1">
      <c r="B239" s="183"/>
      <c r="C239" s="184"/>
      <c r="D239" s="184"/>
      <c r="E239" s="185" t="s">
        <v>5</v>
      </c>
      <c r="F239" s="277" t="s">
        <v>1245</v>
      </c>
      <c r="G239" s="278"/>
      <c r="H239" s="278"/>
      <c r="I239" s="278"/>
      <c r="J239" s="184"/>
      <c r="K239" s="186">
        <v>7.5</v>
      </c>
      <c r="L239" s="184"/>
      <c r="M239" s="184"/>
      <c r="N239" s="184"/>
      <c r="O239" s="184"/>
      <c r="P239" s="184"/>
      <c r="Q239" s="184"/>
      <c r="R239" s="187"/>
      <c r="T239" s="188"/>
      <c r="U239" s="184"/>
      <c r="V239" s="184"/>
      <c r="W239" s="184"/>
      <c r="X239" s="184"/>
      <c r="Y239" s="184"/>
      <c r="Z239" s="184"/>
      <c r="AA239" s="189"/>
      <c r="AT239" s="190" t="s">
        <v>186</v>
      </c>
      <c r="AU239" s="190" t="s">
        <v>89</v>
      </c>
      <c r="AV239" s="12" t="s">
        <v>89</v>
      </c>
      <c r="AW239" s="12" t="s">
        <v>187</v>
      </c>
      <c r="AX239" s="12" t="s">
        <v>78</v>
      </c>
      <c r="AY239" s="190" t="s">
        <v>179</v>
      </c>
    </row>
    <row r="240" spans="2:65" s="12" customFormat="1" ht="16.5" customHeight="1">
      <c r="B240" s="183"/>
      <c r="C240" s="184"/>
      <c r="D240" s="184"/>
      <c r="E240" s="185" t="s">
        <v>5</v>
      </c>
      <c r="F240" s="277" t="s">
        <v>1246</v>
      </c>
      <c r="G240" s="278"/>
      <c r="H240" s="278"/>
      <c r="I240" s="278"/>
      <c r="J240" s="184"/>
      <c r="K240" s="186">
        <v>2</v>
      </c>
      <c r="L240" s="184"/>
      <c r="M240" s="184"/>
      <c r="N240" s="184"/>
      <c r="O240" s="184"/>
      <c r="P240" s="184"/>
      <c r="Q240" s="184"/>
      <c r="R240" s="187"/>
      <c r="T240" s="188"/>
      <c r="U240" s="184"/>
      <c r="V240" s="184"/>
      <c r="W240" s="184"/>
      <c r="X240" s="184"/>
      <c r="Y240" s="184"/>
      <c r="Z240" s="184"/>
      <c r="AA240" s="189"/>
      <c r="AT240" s="190" t="s">
        <v>186</v>
      </c>
      <c r="AU240" s="190" t="s">
        <v>89</v>
      </c>
      <c r="AV240" s="12" t="s">
        <v>89</v>
      </c>
      <c r="AW240" s="12" t="s">
        <v>187</v>
      </c>
      <c r="AX240" s="12" t="s">
        <v>78</v>
      </c>
      <c r="AY240" s="190" t="s">
        <v>179</v>
      </c>
    </row>
    <row r="241" spans="2:65" s="12" customFormat="1" ht="16.5" customHeight="1">
      <c r="B241" s="183"/>
      <c r="C241" s="184"/>
      <c r="D241" s="184"/>
      <c r="E241" s="185" t="s">
        <v>5</v>
      </c>
      <c r="F241" s="277" t="s">
        <v>1247</v>
      </c>
      <c r="G241" s="278"/>
      <c r="H241" s="278"/>
      <c r="I241" s="278"/>
      <c r="J241" s="184"/>
      <c r="K241" s="186">
        <v>25</v>
      </c>
      <c r="L241" s="184"/>
      <c r="M241" s="184"/>
      <c r="N241" s="184"/>
      <c r="O241" s="184"/>
      <c r="P241" s="184"/>
      <c r="Q241" s="184"/>
      <c r="R241" s="187"/>
      <c r="T241" s="188"/>
      <c r="U241" s="184"/>
      <c r="V241" s="184"/>
      <c r="W241" s="184"/>
      <c r="X241" s="184"/>
      <c r="Y241" s="184"/>
      <c r="Z241" s="184"/>
      <c r="AA241" s="189"/>
      <c r="AT241" s="190" t="s">
        <v>186</v>
      </c>
      <c r="AU241" s="190" t="s">
        <v>89</v>
      </c>
      <c r="AV241" s="12" t="s">
        <v>89</v>
      </c>
      <c r="AW241" s="12" t="s">
        <v>187</v>
      </c>
      <c r="AX241" s="12" t="s">
        <v>78</v>
      </c>
      <c r="AY241" s="190" t="s">
        <v>179</v>
      </c>
    </row>
    <row r="242" spans="2:65" s="12" customFormat="1" ht="16.5" customHeight="1">
      <c r="B242" s="183"/>
      <c r="C242" s="184"/>
      <c r="D242" s="184"/>
      <c r="E242" s="185" t="s">
        <v>5</v>
      </c>
      <c r="F242" s="277" t="s">
        <v>1248</v>
      </c>
      <c r="G242" s="278"/>
      <c r="H242" s="278"/>
      <c r="I242" s="278"/>
      <c r="J242" s="184"/>
      <c r="K242" s="186">
        <v>14</v>
      </c>
      <c r="L242" s="184"/>
      <c r="M242" s="184"/>
      <c r="N242" s="184"/>
      <c r="O242" s="184"/>
      <c r="P242" s="184"/>
      <c r="Q242" s="184"/>
      <c r="R242" s="187"/>
      <c r="T242" s="188"/>
      <c r="U242" s="184"/>
      <c r="V242" s="184"/>
      <c r="W242" s="184"/>
      <c r="X242" s="184"/>
      <c r="Y242" s="184"/>
      <c r="Z242" s="184"/>
      <c r="AA242" s="189"/>
      <c r="AT242" s="190" t="s">
        <v>186</v>
      </c>
      <c r="AU242" s="190" t="s">
        <v>89</v>
      </c>
      <c r="AV242" s="12" t="s">
        <v>89</v>
      </c>
      <c r="AW242" s="12" t="s">
        <v>187</v>
      </c>
      <c r="AX242" s="12" t="s">
        <v>78</v>
      </c>
      <c r="AY242" s="190" t="s">
        <v>179</v>
      </c>
    </row>
    <row r="243" spans="2:65" s="12" customFormat="1" ht="16.5" customHeight="1">
      <c r="B243" s="183"/>
      <c r="C243" s="184"/>
      <c r="D243" s="184"/>
      <c r="E243" s="185" t="s">
        <v>5</v>
      </c>
      <c r="F243" s="277" t="s">
        <v>1249</v>
      </c>
      <c r="G243" s="278"/>
      <c r="H243" s="278"/>
      <c r="I243" s="278"/>
      <c r="J243" s="184"/>
      <c r="K243" s="186">
        <v>8</v>
      </c>
      <c r="L243" s="184"/>
      <c r="M243" s="184"/>
      <c r="N243" s="184"/>
      <c r="O243" s="184"/>
      <c r="P243" s="184"/>
      <c r="Q243" s="184"/>
      <c r="R243" s="187"/>
      <c r="T243" s="188"/>
      <c r="U243" s="184"/>
      <c r="V243" s="184"/>
      <c r="W243" s="184"/>
      <c r="X243" s="184"/>
      <c r="Y243" s="184"/>
      <c r="Z243" s="184"/>
      <c r="AA243" s="189"/>
      <c r="AT243" s="190" t="s">
        <v>186</v>
      </c>
      <c r="AU243" s="190" t="s">
        <v>89</v>
      </c>
      <c r="AV243" s="12" t="s">
        <v>89</v>
      </c>
      <c r="AW243" s="12" t="s">
        <v>187</v>
      </c>
      <c r="AX243" s="12" t="s">
        <v>78</v>
      </c>
      <c r="AY243" s="190" t="s">
        <v>179</v>
      </c>
    </row>
    <row r="244" spans="2:65" s="12" customFormat="1" ht="16.5" customHeight="1">
      <c r="B244" s="183"/>
      <c r="C244" s="184"/>
      <c r="D244" s="184"/>
      <c r="E244" s="185" t="s">
        <v>5</v>
      </c>
      <c r="F244" s="277" t="s">
        <v>1250</v>
      </c>
      <c r="G244" s="278"/>
      <c r="H244" s="278"/>
      <c r="I244" s="278"/>
      <c r="J244" s="184"/>
      <c r="K244" s="186">
        <v>31</v>
      </c>
      <c r="L244" s="184"/>
      <c r="M244" s="184"/>
      <c r="N244" s="184"/>
      <c r="O244" s="184"/>
      <c r="P244" s="184"/>
      <c r="Q244" s="184"/>
      <c r="R244" s="187"/>
      <c r="T244" s="188"/>
      <c r="U244" s="184"/>
      <c r="V244" s="184"/>
      <c r="W244" s="184"/>
      <c r="X244" s="184"/>
      <c r="Y244" s="184"/>
      <c r="Z244" s="184"/>
      <c r="AA244" s="189"/>
      <c r="AT244" s="190" t="s">
        <v>186</v>
      </c>
      <c r="AU244" s="190" t="s">
        <v>89</v>
      </c>
      <c r="AV244" s="12" t="s">
        <v>89</v>
      </c>
      <c r="AW244" s="12" t="s">
        <v>187</v>
      </c>
      <c r="AX244" s="12" t="s">
        <v>78</v>
      </c>
      <c r="AY244" s="190" t="s">
        <v>179</v>
      </c>
    </row>
    <row r="245" spans="2:65" s="12" customFormat="1" ht="16.5" customHeight="1">
      <c r="B245" s="183"/>
      <c r="C245" s="184"/>
      <c r="D245" s="184"/>
      <c r="E245" s="185" t="s">
        <v>5</v>
      </c>
      <c r="F245" s="277" t="s">
        <v>1251</v>
      </c>
      <c r="G245" s="278"/>
      <c r="H245" s="278"/>
      <c r="I245" s="278"/>
      <c r="J245" s="184"/>
      <c r="K245" s="186">
        <v>33</v>
      </c>
      <c r="L245" s="184"/>
      <c r="M245" s="184"/>
      <c r="N245" s="184"/>
      <c r="O245" s="184"/>
      <c r="P245" s="184"/>
      <c r="Q245" s="184"/>
      <c r="R245" s="187"/>
      <c r="T245" s="188"/>
      <c r="U245" s="184"/>
      <c r="V245" s="184"/>
      <c r="W245" s="184"/>
      <c r="X245" s="184"/>
      <c r="Y245" s="184"/>
      <c r="Z245" s="184"/>
      <c r="AA245" s="189"/>
      <c r="AT245" s="190" t="s">
        <v>186</v>
      </c>
      <c r="AU245" s="190" t="s">
        <v>89</v>
      </c>
      <c r="AV245" s="12" t="s">
        <v>89</v>
      </c>
      <c r="AW245" s="12" t="s">
        <v>187</v>
      </c>
      <c r="AX245" s="12" t="s">
        <v>78</v>
      </c>
      <c r="AY245" s="190" t="s">
        <v>179</v>
      </c>
    </row>
    <row r="246" spans="2:65" s="12" customFormat="1" ht="16.5" customHeight="1">
      <c r="B246" s="183"/>
      <c r="C246" s="184"/>
      <c r="D246" s="184"/>
      <c r="E246" s="185" t="s">
        <v>5</v>
      </c>
      <c r="F246" s="277" t="s">
        <v>1252</v>
      </c>
      <c r="G246" s="278"/>
      <c r="H246" s="278"/>
      <c r="I246" s="278"/>
      <c r="J246" s="184"/>
      <c r="K246" s="186">
        <v>20</v>
      </c>
      <c r="L246" s="184"/>
      <c r="M246" s="184"/>
      <c r="N246" s="184"/>
      <c r="O246" s="184"/>
      <c r="P246" s="184"/>
      <c r="Q246" s="184"/>
      <c r="R246" s="187"/>
      <c r="T246" s="188"/>
      <c r="U246" s="184"/>
      <c r="V246" s="184"/>
      <c r="W246" s="184"/>
      <c r="X246" s="184"/>
      <c r="Y246" s="184"/>
      <c r="Z246" s="184"/>
      <c r="AA246" s="189"/>
      <c r="AT246" s="190" t="s">
        <v>186</v>
      </c>
      <c r="AU246" s="190" t="s">
        <v>89</v>
      </c>
      <c r="AV246" s="12" t="s">
        <v>89</v>
      </c>
      <c r="AW246" s="12" t="s">
        <v>187</v>
      </c>
      <c r="AX246" s="12" t="s">
        <v>78</v>
      </c>
      <c r="AY246" s="190" t="s">
        <v>179</v>
      </c>
    </row>
    <row r="247" spans="2:65" s="12" customFormat="1" ht="16.5" customHeight="1">
      <c r="B247" s="183"/>
      <c r="C247" s="184"/>
      <c r="D247" s="184"/>
      <c r="E247" s="185" t="s">
        <v>5</v>
      </c>
      <c r="F247" s="277" t="s">
        <v>1253</v>
      </c>
      <c r="G247" s="278"/>
      <c r="H247" s="278"/>
      <c r="I247" s="278"/>
      <c r="J247" s="184"/>
      <c r="K247" s="186">
        <v>6</v>
      </c>
      <c r="L247" s="184"/>
      <c r="M247" s="184"/>
      <c r="N247" s="184"/>
      <c r="O247" s="184"/>
      <c r="P247" s="184"/>
      <c r="Q247" s="184"/>
      <c r="R247" s="187"/>
      <c r="T247" s="188"/>
      <c r="U247" s="184"/>
      <c r="V247" s="184"/>
      <c r="W247" s="184"/>
      <c r="X247" s="184"/>
      <c r="Y247" s="184"/>
      <c r="Z247" s="184"/>
      <c r="AA247" s="189"/>
      <c r="AT247" s="190" t="s">
        <v>186</v>
      </c>
      <c r="AU247" s="190" t="s">
        <v>89</v>
      </c>
      <c r="AV247" s="12" t="s">
        <v>89</v>
      </c>
      <c r="AW247" s="12" t="s">
        <v>187</v>
      </c>
      <c r="AX247" s="12" t="s">
        <v>78</v>
      </c>
      <c r="AY247" s="190" t="s">
        <v>179</v>
      </c>
    </row>
    <row r="248" spans="2:65" s="12" customFormat="1" ht="16.5" customHeight="1">
      <c r="B248" s="183"/>
      <c r="C248" s="184"/>
      <c r="D248" s="184"/>
      <c r="E248" s="185" t="s">
        <v>5</v>
      </c>
      <c r="F248" s="277" t="s">
        <v>1254</v>
      </c>
      <c r="G248" s="278"/>
      <c r="H248" s="278"/>
      <c r="I248" s="278"/>
      <c r="J248" s="184"/>
      <c r="K248" s="186">
        <v>12</v>
      </c>
      <c r="L248" s="184"/>
      <c r="M248" s="184"/>
      <c r="N248" s="184"/>
      <c r="O248" s="184"/>
      <c r="P248" s="184"/>
      <c r="Q248" s="184"/>
      <c r="R248" s="187"/>
      <c r="T248" s="188"/>
      <c r="U248" s="184"/>
      <c r="V248" s="184"/>
      <c r="W248" s="184"/>
      <c r="X248" s="184"/>
      <c r="Y248" s="184"/>
      <c r="Z248" s="184"/>
      <c r="AA248" s="189"/>
      <c r="AT248" s="190" t="s">
        <v>186</v>
      </c>
      <c r="AU248" s="190" t="s">
        <v>89</v>
      </c>
      <c r="AV248" s="12" t="s">
        <v>89</v>
      </c>
      <c r="AW248" s="12" t="s">
        <v>187</v>
      </c>
      <c r="AX248" s="12" t="s">
        <v>78</v>
      </c>
      <c r="AY248" s="190" t="s">
        <v>179</v>
      </c>
    </row>
    <row r="249" spans="2:65" s="13" customFormat="1" ht="16.5" customHeight="1">
      <c r="B249" s="191"/>
      <c r="C249" s="192"/>
      <c r="D249" s="192"/>
      <c r="E249" s="193" t="s">
        <v>5</v>
      </c>
      <c r="F249" s="261" t="s">
        <v>188</v>
      </c>
      <c r="G249" s="262"/>
      <c r="H249" s="262"/>
      <c r="I249" s="262"/>
      <c r="J249" s="192"/>
      <c r="K249" s="194">
        <v>183.5</v>
      </c>
      <c r="L249" s="192"/>
      <c r="M249" s="192"/>
      <c r="N249" s="192"/>
      <c r="O249" s="192"/>
      <c r="P249" s="192"/>
      <c r="Q249" s="192"/>
      <c r="R249" s="195"/>
      <c r="T249" s="196"/>
      <c r="U249" s="192"/>
      <c r="V249" s="192"/>
      <c r="W249" s="192"/>
      <c r="X249" s="192"/>
      <c r="Y249" s="192"/>
      <c r="Z249" s="192"/>
      <c r="AA249" s="197"/>
      <c r="AT249" s="198" t="s">
        <v>186</v>
      </c>
      <c r="AU249" s="198" t="s">
        <v>89</v>
      </c>
      <c r="AV249" s="13" t="s">
        <v>184</v>
      </c>
      <c r="AW249" s="13" t="s">
        <v>187</v>
      </c>
      <c r="AX249" s="13" t="s">
        <v>35</v>
      </c>
      <c r="AY249" s="198" t="s">
        <v>179</v>
      </c>
    </row>
    <row r="250" spans="2:65" s="1" customFormat="1" ht="25.5" customHeight="1">
      <c r="B250" s="140"/>
      <c r="C250" s="169" t="s">
        <v>11</v>
      </c>
      <c r="D250" s="169" t="s">
        <v>180</v>
      </c>
      <c r="E250" s="170" t="s">
        <v>294</v>
      </c>
      <c r="F250" s="264" t="s">
        <v>295</v>
      </c>
      <c r="G250" s="264"/>
      <c r="H250" s="264"/>
      <c r="I250" s="264"/>
      <c r="J250" s="171" t="s">
        <v>296</v>
      </c>
      <c r="K250" s="172">
        <v>222.41</v>
      </c>
      <c r="L250" s="265">
        <v>0</v>
      </c>
      <c r="M250" s="265"/>
      <c r="N250" s="266">
        <f>ROUND(L250*K250,2)</f>
        <v>0</v>
      </c>
      <c r="O250" s="266"/>
      <c r="P250" s="266"/>
      <c r="Q250" s="266"/>
      <c r="R250" s="143"/>
      <c r="T250" s="173" t="s">
        <v>5</v>
      </c>
      <c r="U250" s="47" t="s">
        <v>43</v>
      </c>
      <c r="V250" s="39"/>
      <c r="W250" s="174">
        <f>V250*K250</f>
        <v>0</v>
      </c>
      <c r="X250" s="174">
        <v>0</v>
      </c>
      <c r="Y250" s="174">
        <f>X250*K250</f>
        <v>0</v>
      </c>
      <c r="Z250" s="174">
        <v>0</v>
      </c>
      <c r="AA250" s="175">
        <f>Z250*K250</f>
        <v>0</v>
      </c>
      <c r="AR250" s="22" t="s">
        <v>184</v>
      </c>
      <c r="AT250" s="22" t="s">
        <v>180</v>
      </c>
      <c r="AU250" s="22" t="s">
        <v>89</v>
      </c>
      <c r="AY250" s="22" t="s">
        <v>179</v>
      </c>
      <c r="BE250" s="117">
        <f>IF(U250="základní",N250,0)</f>
        <v>0</v>
      </c>
      <c r="BF250" s="117">
        <f>IF(U250="snížená",N250,0)</f>
        <v>0</v>
      </c>
      <c r="BG250" s="117">
        <f>IF(U250="zákl. přenesená",N250,0)</f>
        <v>0</v>
      </c>
      <c r="BH250" s="117">
        <f>IF(U250="sníž. přenesená",N250,0)</f>
        <v>0</v>
      </c>
      <c r="BI250" s="117">
        <f>IF(U250="nulová",N250,0)</f>
        <v>0</v>
      </c>
      <c r="BJ250" s="22" t="s">
        <v>35</v>
      </c>
      <c r="BK250" s="117">
        <f>ROUND(L250*K250,2)</f>
        <v>0</v>
      </c>
      <c r="BL250" s="22" t="s">
        <v>184</v>
      </c>
      <c r="BM250" s="22" t="s">
        <v>261</v>
      </c>
    </row>
    <row r="251" spans="2:65" s="11" customFormat="1" ht="25.5" customHeight="1">
      <c r="B251" s="176"/>
      <c r="C251" s="177"/>
      <c r="D251" s="177"/>
      <c r="E251" s="178" t="s">
        <v>5</v>
      </c>
      <c r="F251" s="303" t="s">
        <v>1228</v>
      </c>
      <c r="G251" s="304"/>
      <c r="H251" s="304"/>
      <c r="I251" s="304"/>
      <c r="J251" s="177"/>
      <c r="K251" s="178" t="s">
        <v>5</v>
      </c>
      <c r="L251" s="177"/>
      <c r="M251" s="177"/>
      <c r="N251" s="177"/>
      <c r="O251" s="177"/>
      <c r="P251" s="177"/>
      <c r="Q251" s="177"/>
      <c r="R251" s="179"/>
      <c r="T251" s="180"/>
      <c r="U251" s="177"/>
      <c r="V251" s="177"/>
      <c r="W251" s="177"/>
      <c r="X251" s="177"/>
      <c r="Y251" s="177"/>
      <c r="Z251" s="177"/>
      <c r="AA251" s="181"/>
      <c r="AT251" s="182" t="s">
        <v>186</v>
      </c>
      <c r="AU251" s="182" t="s">
        <v>89</v>
      </c>
      <c r="AV251" s="11" t="s">
        <v>35</v>
      </c>
      <c r="AW251" s="11" t="s">
        <v>187</v>
      </c>
      <c r="AX251" s="11" t="s">
        <v>78</v>
      </c>
      <c r="AY251" s="182" t="s">
        <v>179</v>
      </c>
    </row>
    <row r="252" spans="2:65" s="12" customFormat="1" ht="16.5" customHeight="1">
      <c r="B252" s="183"/>
      <c r="C252" s="184"/>
      <c r="D252" s="184"/>
      <c r="E252" s="185" t="s">
        <v>5</v>
      </c>
      <c r="F252" s="277" t="s">
        <v>1255</v>
      </c>
      <c r="G252" s="278"/>
      <c r="H252" s="278"/>
      <c r="I252" s="278"/>
      <c r="J252" s="184"/>
      <c r="K252" s="186">
        <v>0.8</v>
      </c>
      <c r="L252" s="184"/>
      <c r="M252" s="184"/>
      <c r="N252" s="184"/>
      <c r="O252" s="184"/>
      <c r="P252" s="184"/>
      <c r="Q252" s="184"/>
      <c r="R252" s="187"/>
      <c r="T252" s="188"/>
      <c r="U252" s="184"/>
      <c r="V252" s="184"/>
      <c r="W252" s="184"/>
      <c r="X252" s="184"/>
      <c r="Y252" s="184"/>
      <c r="Z252" s="184"/>
      <c r="AA252" s="189"/>
      <c r="AT252" s="190" t="s">
        <v>186</v>
      </c>
      <c r="AU252" s="190" t="s">
        <v>89</v>
      </c>
      <c r="AV252" s="12" t="s">
        <v>89</v>
      </c>
      <c r="AW252" s="12" t="s">
        <v>187</v>
      </c>
      <c r="AX252" s="12" t="s">
        <v>78</v>
      </c>
      <c r="AY252" s="190" t="s">
        <v>179</v>
      </c>
    </row>
    <row r="253" spans="2:65" s="12" customFormat="1" ht="16.5" customHeight="1">
      <c r="B253" s="183"/>
      <c r="C253" s="184"/>
      <c r="D253" s="184"/>
      <c r="E253" s="185" t="s">
        <v>5</v>
      </c>
      <c r="F253" s="277" t="s">
        <v>1256</v>
      </c>
      <c r="G253" s="278"/>
      <c r="H253" s="278"/>
      <c r="I253" s="278"/>
      <c r="J253" s="184"/>
      <c r="K253" s="186">
        <v>0.43507000000000001</v>
      </c>
      <c r="L253" s="184"/>
      <c r="M253" s="184"/>
      <c r="N253" s="184"/>
      <c r="O253" s="184"/>
      <c r="P253" s="184"/>
      <c r="Q253" s="184"/>
      <c r="R253" s="187"/>
      <c r="T253" s="188"/>
      <c r="U253" s="184"/>
      <c r="V253" s="184"/>
      <c r="W253" s="184"/>
      <c r="X253" s="184"/>
      <c r="Y253" s="184"/>
      <c r="Z253" s="184"/>
      <c r="AA253" s="189"/>
      <c r="AT253" s="190" t="s">
        <v>186</v>
      </c>
      <c r="AU253" s="190" t="s">
        <v>89</v>
      </c>
      <c r="AV253" s="12" t="s">
        <v>89</v>
      </c>
      <c r="AW253" s="12" t="s">
        <v>187</v>
      </c>
      <c r="AX253" s="12" t="s">
        <v>78</v>
      </c>
      <c r="AY253" s="190" t="s">
        <v>179</v>
      </c>
    </row>
    <row r="254" spans="2:65" s="12" customFormat="1" ht="16.5" customHeight="1">
      <c r="B254" s="183"/>
      <c r="C254" s="184"/>
      <c r="D254" s="184"/>
      <c r="E254" s="185" t="s">
        <v>5</v>
      </c>
      <c r="F254" s="277" t="s">
        <v>1257</v>
      </c>
      <c r="G254" s="278"/>
      <c r="H254" s="278"/>
      <c r="I254" s="278"/>
      <c r="J254" s="184"/>
      <c r="K254" s="186">
        <v>0.43507000000000001</v>
      </c>
      <c r="L254" s="184"/>
      <c r="M254" s="184"/>
      <c r="N254" s="184"/>
      <c r="O254" s="184"/>
      <c r="P254" s="184"/>
      <c r="Q254" s="184"/>
      <c r="R254" s="187"/>
      <c r="T254" s="188"/>
      <c r="U254" s="184"/>
      <c r="V254" s="184"/>
      <c r="W254" s="184"/>
      <c r="X254" s="184"/>
      <c r="Y254" s="184"/>
      <c r="Z254" s="184"/>
      <c r="AA254" s="189"/>
      <c r="AT254" s="190" t="s">
        <v>186</v>
      </c>
      <c r="AU254" s="190" t="s">
        <v>89</v>
      </c>
      <c r="AV254" s="12" t="s">
        <v>89</v>
      </c>
      <c r="AW254" s="12" t="s">
        <v>187</v>
      </c>
      <c r="AX254" s="12" t="s">
        <v>78</v>
      </c>
      <c r="AY254" s="190" t="s">
        <v>179</v>
      </c>
    </row>
    <row r="255" spans="2:65" s="12" customFormat="1" ht="16.5" customHeight="1">
      <c r="B255" s="183"/>
      <c r="C255" s="184"/>
      <c r="D255" s="184"/>
      <c r="E255" s="185" t="s">
        <v>5</v>
      </c>
      <c r="F255" s="277" t="s">
        <v>1258</v>
      </c>
      <c r="G255" s="278"/>
      <c r="H255" s="278"/>
      <c r="I255" s="278"/>
      <c r="J255" s="184"/>
      <c r="K255" s="186">
        <v>69.36</v>
      </c>
      <c r="L255" s="184"/>
      <c r="M255" s="184"/>
      <c r="N255" s="184"/>
      <c r="O255" s="184"/>
      <c r="P255" s="184"/>
      <c r="Q255" s="184"/>
      <c r="R255" s="187"/>
      <c r="T255" s="188"/>
      <c r="U255" s="184"/>
      <c r="V255" s="184"/>
      <c r="W255" s="184"/>
      <c r="X255" s="184"/>
      <c r="Y255" s="184"/>
      <c r="Z255" s="184"/>
      <c r="AA255" s="189"/>
      <c r="AT255" s="190" t="s">
        <v>186</v>
      </c>
      <c r="AU255" s="190" t="s">
        <v>89</v>
      </c>
      <c r="AV255" s="12" t="s">
        <v>89</v>
      </c>
      <c r="AW255" s="12" t="s">
        <v>187</v>
      </c>
      <c r="AX255" s="12" t="s">
        <v>78</v>
      </c>
      <c r="AY255" s="190" t="s">
        <v>179</v>
      </c>
    </row>
    <row r="256" spans="2:65" s="12" customFormat="1" ht="16.5" customHeight="1">
      <c r="B256" s="183"/>
      <c r="C256" s="184"/>
      <c r="D256" s="184"/>
      <c r="E256" s="185" t="s">
        <v>5</v>
      </c>
      <c r="F256" s="277" t="s">
        <v>1259</v>
      </c>
      <c r="G256" s="278"/>
      <c r="H256" s="278"/>
      <c r="I256" s="278"/>
      <c r="J256" s="184"/>
      <c r="K256" s="186">
        <v>10.92</v>
      </c>
      <c r="L256" s="184"/>
      <c r="M256" s="184"/>
      <c r="N256" s="184"/>
      <c r="O256" s="184"/>
      <c r="P256" s="184"/>
      <c r="Q256" s="184"/>
      <c r="R256" s="187"/>
      <c r="T256" s="188"/>
      <c r="U256" s="184"/>
      <c r="V256" s="184"/>
      <c r="W256" s="184"/>
      <c r="X256" s="184"/>
      <c r="Y256" s="184"/>
      <c r="Z256" s="184"/>
      <c r="AA256" s="189"/>
      <c r="AT256" s="190" t="s">
        <v>186</v>
      </c>
      <c r="AU256" s="190" t="s">
        <v>89</v>
      </c>
      <c r="AV256" s="12" t="s">
        <v>89</v>
      </c>
      <c r="AW256" s="12" t="s">
        <v>187</v>
      </c>
      <c r="AX256" s="12" t="s">
        <v>78</v>
      </c>
      <c r="AY256" s="190" t="s">
        <v>179</v>
      </c>
    </row>
    <row r="257" spans="2:51" s="12" customFormat="1" ht="16.5" customHeight="1">
      <c r="B257" s="183"/>
      <c r="C257" s="184"/>
      <c r="D257" s="184"/>
      <c r="E257" s="185" t="s">
        <v>5</v>
      </c>
      <c r="F257" s="277" t="s">
        <v>1260</v>
      </c>
      <c r="G257" s="278"/>
      <c r="H257" s="278"/>
      <c r="I257" s="278"/>
      <c r="J257" s="184"/>
      <c r="K257" s="186">
        <v>2.72</v>
      </c>
      <c r="L257" s="184"/>
      <c r="M257" s="184"/>
      <c r="N257" s="184"/>
      <c r="O257" s="184"/>
      <c r="P257" s="184"/>
      <c r="Q257" s="184"/>
      <c r="R257" s="187"/>
      <c r="T257" s="188"/>
      <c r="U257" s="184"/>
      <c r="V257" s="184"/>
      <c r="W257" s="184"/>
      <c r="X257" s="184"/>
      <c r="Y257" s="184"/>
      <c r="Z257" s="184"/>
      <c r="AA257" s="189"/>
      <c r="AT257" s="190" t="s">
        <v>186</v>
      </c>
      <c r="AU257" s="190" t="s">
        <v>89</v>
      </c>
      <c r="AV257" s="12" t="s">
        <v>89</v>
      </c>
      <c r="AW257" s="12" t="s">
        <v>187</v>
      </c>
      <c r="AX257" s="12" t="s">
        <v>78</v>
      </c>
      <c r="AY257" s="190" t="s">
        <v>179</v>
      </c>
    </row>
    <row r="258" spans="2:51" s="12" customFormat="1" ht="16.5" customHeight="1">
      <c r="B258" s="183"/>
      <c r="C258" s="184"/>
      <c r="D258" s="184"/>
      <c r="E258" s="185" t="s">
        <v>5</v>
      </c>
      <c r="F258" s="277" t="s">
        <v>1261</v>
      </c>
      <c r="G258" s="278"/>
      <c r="H258" s="278"/>
      <c r="I258" s="278"/>
      <c r="J258" s="184"/>
      <c r="K258" s="186">
        <v>4.9400000000000004</v>
      </c>
      <c r="L258" s="184"/>
      <c r="M258" s="184"/>
      <c r="N258" s="184"/>
      <c r="O258" s="184"/>
      <c r="P258" s="184"/>
      <c r="Q258" s="184"/>
      <c r="R258" s="187"/>
      <c r="T258" s="188"/>
      <c r="U258" s="184"/>
      <c r="V258" s="184"/>
      <c r="W258" s="184"/>
      <c r="X258" s="184"/>
      <c r="Y258" s="184"/>
      <c r="Z258" s="184"/>
      <c r="AA258" s="189"/>
      <c r="AT258" s="190" t="s">
        <v>186</v>
      </c>
      <c r="AU258" s="190" t="s">
        <v>89</v>
      </c>
      <c r="AV258" s="12" t="s">
        <v>89</v>
      </c>
      <c r="AW258" s="12" t="s">
        <v>187</v>
      </c>
      <c r="AX258" s="12" t="s">
        <v>78</v>
      </c>
      <c r="AY258" s="190" t="s">
        <v>179</v>
      </c>
    </row>
    <row r="259" spans="2:51" s="12" customFormat="1" ht="16.5" customHeight="1">
      <c r="B259" s="183"/>
      <c r="C259" s="184"/>
      <c r="D259" s="184"/>
      <c r="E259" s="185" t="s">
        <v>5</v>
      </c>
      <c r="F259" s="277" t="s">
        <v>1262</v>
      </c>
      <c r="G259" s="278"/>
      <c r="H259" s="278"/>
      <c r="I259" s="278"/>
      <c r="J259" s="184"/>
      <c r="K259" s="186">
        <v>9.52</v>
      </c>
      <c r="L259" s="184"/>
      <c r="M259" s="184"/>
      <c r="N259" s="184"/>
      <c r="O259" s="184"/>
      <c r="P259" s="184"/>
      <c r="Q259" s="184"/>
      <c r="R259" s="187"/>
      <c r="T259" s="188"/>
      <c r="U259" s="184"/>
      <c r="V259" s="184"/>
      <c r="W259" s="184"/>
      <c r="X259" s="184"/>
      <c r="Y259" s="184"/>
      <c r="Z259" s="184"/>
      <c r="AA259" s="189"/>
      <c r="AT259" s="190" t="s">
        <v>186</v>
      </c>
      <c r="AU259" s="190" t="s">
        <v>89</v>
      </c>
      <c r="AV259" s="12" t="s">
        <v>89</v>
      </c>
      <c r="AW259" s="12" t="s">
        <v>187</v>
      </c>
      <c r="AX259" s="12" t="s">
        <v>78</v>
      </c>
      <c r="AY259" s="190" t="s">
        <v>179</v>
      </c>
    </row>
    <row r="260" spans="2:51" s="12" customFormat="1" ht="16.5" customHeight="1">
      <c r="B260" s="183"/>
      <c r="C260" s="184"/>
      <c r="D260" s="184"/>
      <c r="E260" s="185" t="s">
        <v>5</v>
      </c>
      <c r="F260" s="277" t="s">
        <v>1263</v>
      </c>
      <c r="G260" s="278"/>
      <c r="H260" s="278"/>
      <c r="I260" s="278"/>
      <c r="J260" s="184"/>
      <c r="K260" s="186">
        <v>1.36</v>
      </c>
      <c r="L260" s="184"/>
      <c r="M260" s="184"/>
      <c r="N260" s="184"/>
      <c r="O260" s="184"/>
      <c r="P260" s="184"/>
      <c r="Q260" s="184"/>
      <c r="R260" s="187"/>
      <c r="T260" s="188"/>
      <c r="U260" s="184"/>
      <c r="V260" s="184"/>
      <c r="W260" s="184"/>
      <c r="X260" s="184"/>
      <c r="Y260" s="184"/>
      <c r="Z260" s="184"/>
      <c r="AA260" s="189"/>
      <c r="AT260" s="190" t="s">
        <v>186</v>
      </c>
      <c r="AU260" s="190" t="s">
        <v>89</v>
      </c>
      <c r="AV260" s="12" t="s">
        <v>89</v>
      </c>
      <c r="AW260" s="12" t="s">
        <v>187</v>
      </c>
      <c r="AX260" s="12" t="s">
        <v>78</v>
      </c>
      <c r="AY260" s="190" t="s">
        <v>179</v>
      </c>
    </row>
    <row r="261" spans="2:51" s="12" customFormat="1" ht="16.5" customHeight="1">
      <c r="B261" s="183"/>
      <c r="C261" s="184"/>
      <c r="D261" s="184"/>
      <c r="E261" s="185" t="s">
        <v>5</v>
      </c>
      <c r="F261" s="277" t="s">
        <v>1264</v>
      </c>
      <c r="G261" s="278"/>
      <c r="H261" s="278"/>
      <c r="I261" s="278"/>
      <c r="J261" s="184"/>
      <c r="K261" s="186">
        <v>9.6199999999999992</v>
      </c>
      <c r="L261" s="184"/>
      <c r="M261" s="184"/>
      <c r="N261" s="184"/>
      <c r="O261" s="184"/>
      <c r="P261" s="184"/>
      <c r="Q261" s="184"/>
      <c r="R261" s="187"/>
      <c r="T261" s="188"/>
      <c r="U261" s="184"/>
      <c r="V261" s="184"/>
      <c r="W261" s="184"/>
      <c r="X261" s="184"/>
      <c r="Y261" s="184"/>
      <c r="Z261" s="184"/>
      <c r="AA261" s="189"/>
      <c r="AT261" s="190" t="s">
        <v>186</v>
      </c>
      <c r="AU261" s="190" t="s">
        <v>89</v>
      </c>
      <c r="AV261" s="12" t="s">
        <v>89</v>
      </c>
      <c r="AW261" s="12" t="s">
        <v>187</v>
      </c>
      <c r="AX261" s="12" t="s">
        <v>78</v>
      </c>
      <c r="AY261" s="190" t="s">
        <v>179</v>
      </c>
    </row>
    <row r="262" spans="2:51" s="12" customFormat="1" ht="16.5" customHeight="1">
      <c r="B262" s="183"/>
      <c r="C262" s="184"/>
      <c r="D262" s="184"/>
      <c r="E262" s="185" t="s">
        <v>5</v>
      </c>
      <c r="F262" s="277" t="s">
        <v>1265</v>
      </c>
      <c r="G262" s="278"/>
      <c r="H262" s="278"/>
      <c r="I262" s="278"/>
      <c r="J262" s="184"/>
      <c r="K262" s="186">
        <v>16.64</v>
      </c>
      <c r="L262" s="184"/>
      <c r="M262" s="184"/>
      <c r="N262" s="184"/>
      <c r="O262" s="184"/>
      <c r="P262" s="184"/>
      <c r="Q262" s="184"/>
      <c r="R262" s="187"/>
      <c r="T262" s="188"/>
      <c r="U262" s="184"/>
      <c r="V262" s="184"/>
      <c r="W262" s="184"/>
      <c r="X262" s="184"/>
      <c r="Y262" s="184"/>
      <c r="Z262" s="184"/>
      <c r="AA262" s="189"/>
      <c r="AT262" s="190" t="s">
        <v>186</v>
      </c>
      <c r="AU262" s="190" t="s">
        <v>89</v>
      </c>
      <c r="AV262" s="12" t="s">
        <v>89</v>
      </c>
      <c r="AW262" s="12" t="s">
        <v>187</v>
      </c>
      <c r="AX262" s="12" t="s">
        <v>78</v>
      </c>
      <c r="AY262" s="190" t="s">
        <v>179</v>
      </c>
    </row>
    <row r="263" spans="2:51" s="12" customFormat="1" ht="16.5" customHeight="1">
      <c r="B263" s="183"/>
      <c r="C263" s="184"/>
      <c r="D263" s="184"/>
      <c r="E263" s="185" t="s">
        <v>5</v>
      </c>
      <c r="F263" s="277" t="s">
        <v>1266</v>
      </c>
      <c r="G263" s="278"/>
      <c r="H263" s="278"/>
      <c r="I263" s="278"/>
      <c r="J263" s="184"/>
      <c r="K263" s="186">
        <v>24.48</v>
      </c>
      <c r="L263" s="184"/>
      <c r="M263" s="184"/>
      <c r="N263" s="184"/>
      <c r="O263" s="184"/>
      <c r="P263" s="184"/>
      <c r="Q263" s="184"/>
      <c r="R263" s="187"/>
      <c r="T263" s="188"/>
      <c r="U263" s="184"/>
      <c r="V263" s="184"/>
      <c r="W263" s="184"/>
      <c r="X263" s="184"/>
      <c r="Y263" s="184"/>
      <c r="Z263" s="184"/>
      <c r="AA263" s="189"/>
      <c r="AT263" s="190" t="s">
        <v>186</v>
      </c>
      <c r="AU263" s="190" t="s">
        <v>89</v>
      </c>
      <c r="AV263" s="12" t="s">
        <v>89</v>
      </c>
      <c r="AW263" s="12" t="s">
        <v>187</v>
      </c>
      <c r="AX263" s="12" t="s">
        <v>78</v>
      </c>
      <c r="AY263" s="190" t="s">
        <v>179</v>
      </c>
    </row>
    <row r="264" spans="2:51" s="12" customFormat="1" ht="16.5" customHeight="1">
      <c r="B264" s="183"/>
      <c r="C264" s="184"/>
      <c r="D264" s="184"/>
      <c r="E264" s="185" t="s">
        <v>5</v>
      </c>
      <c r="F264" s="277" t="s">
        <v>1267</v>
      </c>
      <c r="G264" s="278"/>
      <c r="H264" s="278"/>
      <c r="I264" s="278"/>
      <c r="J264" s="184"/>
      <c r="K264" s="186">
        <v>6.5</v>
      </c>
      <c r="L264" s="184"/>
      <c r="M264" s="184"/>
      <c r="N264" s="184"/>
      <c r="O264" s="184"/>
      <c r="P264" s="184"/>
      <c r="Q264" s="184"/>
      <c r="R264" s="187"/>
      <c r="T264" s="188"/>
      <c r="U264" s="184"/>
      <c r="V264" s="184"/>
      <c r="W264" s="184"/>
      <c r="X264" s="184"/>
      <c r="Y264" s="184"/>
      <c r="Z264" s="184"/>
      <c r="AA264" s="189"/>
      <c r="AT264" s="190" t="s">
        <v>186</v>
      </c>
      <c r="AU264" s="190" t="s">
        <v>89</v>
      </c>
      <c r="AV264" s="12" t="s">
        <v>89</v>
      </c>
      <c r="AW264" s="12" t="s">
        <v>187</v>
      </c>
      <c r="AX264" s="12" t="s">
        <v>78</v>
      </c>
      <c r="AY264" s="190" t="s">
        <v>179</v>
      </c>
    </row>
    <row r="265" spans="2:51" s="12" customFormat="1" ht="16.5" customHeight="1">
      <c r="B265" s="183"/>
      <c r="C265" s="184"/>
      <c r="D265" s="184"/>
      <c r="E265" s="185" t="s">
        <v>5</v>
      </c>
      <c r="F265" s="277" t="s">
        <v>1268</v>
      </c>
      <c r="G265" s="278"/>
      <c r="H265" s="278"/>
      <c r="I265" s="278"/>
      <c r="J265" s="184"/>
      <c r="K265" s="186">
        <v>5.2</v>
      </c>
      <c r="L265" s="184"/>
      <c r="M265" s="184"/>
      <c r="N265" s="184"/>
      <c r="O265" s="184"/>
      <c r="P265" s="184"/>
      <c r="Q265" s="184"/>
      <c r="R265" s="187"/>
      <c r="T265" s="188"/>
      <c r="U265" s="184"/>
      <c r="V265" s="184"/>
      <c r="W265" s="184"/>
      <c r="X265" s="184"/>
      <c r="Y265" s="184"/>
      <c r="Z265" s="184"/>
      <c r="AA265" s="189"/>
      <c r="AT265" s="190" t="s">
        <v>186</v>
      </c>
      <c r="AU265" s="190" t="s">
        <v>89</v>
      </c>
      <c r="AV265" s="12" t="s">
        <v>89</v>
      </c>
      <c r="AW265" s="12" t="s">
        <v>187</v>
      </c>
      <c r="AX265" s="12" t="s">
        <v>78</v>
      </c>
      <c r="AY265" s="190" t="s">
        <v>179</v>
      </c>
    </row>
    <row r="266" spans="2:51" s="12" customFormat="1" ht="16.5" customHeight="1">
      <c r="B266" s="183"/>
      <c r="C266" s="184"/>
      <c r="D266" s="184"/>
      <c r="E266" s="185" t="s">
        <v>5</v>
      </c>
      <c r="F266" s="277" t="s">
        <v>1269</v>
      </c>
      <c r="G266" s="278"/>
      <c r="H266" s="278"/>
      <c r="I266" s="278"/>
      <c r="J266" s="184"/>
      <c r="K266" s="186">
        <v>7.28</v>
      </c>
      <c r="L266" s="184"/>
      <c r="M266" s="184"/>
      <c r="N266" s="184"/>
      <c r="O266" s="184"/>
      <c r="P266" s="184"/>
      <c r="Q266" s="184"/>
      <c r="R266" s="187"/>
      <c r="T266" s="188"/>
      <c r="U266" s="184"/>
      <c r="V266" s="184"/>
      <c r="W266" s="184"/>
      <c r="X266" s="184"/>
      <c r="Y266" s="184"/>
      <c r="Z266" s="184"/>
      <c r="AA266" s="189"/>
      <c r="AT266" s="190" t="s">
        <v>186</v>
      </c>
      <c r="AU266" s="190" t="s">
        <v>89</v>
      </c>
      <c r="AV266" s="12" t="s">
        <v>89</v>
      </c>
      <c r="AW266" s="12" t="s">
        <v>187</v>
      </c>
      <c r="AX266" s="12" t="s">
        <v>78</v>
      </c>
      <c r="AY266" s="190" t="s">
        <v>179</v>
      </c>
    </row>
    <row r="267" spans="2:51" s="12" customFormat="1" ht="16.5" customHeight="1">
      <c r="B267" s="183"/>
      <c r="C267" s="184"/>
      <c r="D267" s="184"/>
      <c r="E267" s="185" t="s">
        <v>5</v>
      </c>
      <c r="F267" s="277" t="s">
        <v>1270</v>
      </c>
      <c r="G267" s="278"/>
      <c r="H267" s="278"/>
      <c r="I267" s="278"/>
      <c r="J267" s="184"/>
      <c r="K267" s="186">
        <v>25.16</v>
      </c>
      <c r="L267" s="184"/>
      <c r="M267" s="184"/>
      <c r="N267" s="184"/>
      <c r="O267" s="184"/>
      <c r="P267" s="184"/>
      <c r="Q267" s="184"/>
      <c r="R267" s="187"/>
      <c r="T267" s="188"/>
      <c r="U267" s="184"/>
      <c r="V267" s="184"/>
      <c r="W267" s="184"/>
      <c r="X267" s="184"/>
      <c r="Y267" s="184"/>
      <c r="Z267" s="184"/>
      <c r="AA267" s="189"/>
      <c r="AT267" s="190" t="s">
        <v>186</v>
      </c>
      <c r="AU267" s="190" t="s">
        <v>89</v>
      </c>
      <c r="AV267" s="12" t="s">
        <v>89</v>
      </c>
      <c r="AW267" s="12" t="s">
        <v>187</v>
      </c>
      <c r="AX267" s="12" t="s">
        <v>78</v>
      </c>
      <c r="AY267" s="190" t="s">
        <v>179</v>
      </c>
    </row>
    <row r="268" spans="2:51" s="12" customFormat="1" ht="16.5" customHeight="1">
      <c r="B268" s="183"/>
      <c r="C268" s="184"/>
      <c r="D268" s="184"/>
      <c r="E268" s="185" t="s">
        <v>5</v>
      </c>
      <c r="F268" s="277" t="s">
        <v>1271</v>
      </c>
      <c r="G268" s="278"/>
      <c r="H268" s="278"/>
      <c r="I268" s="278"/>
      <c r="J268" s="184"/>
      <c r="K268" s="186">
        <v>3.12</v>
      </c>
      <c r="L268" s="184"/>
      <c r="M268" s="184"/>
      <c r="N268" s="184"/>
      <c r="O268" s="184"/>
      <c r="P268" s="184"/>
      <c r="Q268" s="184"/>
      <c r="R268" s="187"/>
      <c r="T268" s="188"/>
      <c r="U268" s="184"/>
      <c r="V268" s="184"/>
      <c r="W268" s="184"/>
      <c r="X268" s="184"/>
      <c r="Y268" s="184"/>
      <c r="Z268" s="184"/>
      <c r="AA268" s="189"/>
      <c r="AT268" s="190" t="s">
        <v>186</v>
      </c>
      <c r="AU268" s="190" t="s">
        <v>89</v>
      </c>
      <c r="AV268" s="12" t="s">
        <v>89</v>
      </c>
      <c r="AW268" s="12" t="s">
        <v>187</v>
      </c>
      <c r="AX268" s="12" t="s">
        <v>78</v>
      </c>
      <c r="AY268" s="190" t="s">
        <v>179</v>
      </c>
    </row>
    <row r="269" spans="2:51" s="12" customFormat="1" ht="16.5" customHeight="1">
      <c r="B269" s="183"/>
      <c r="C269" s="184"/>
      <c r="D269" s="184"/>
      <c r="E269" s="185" t="s">
        <v>5</v>
      </c>
      <c r="F269" s="277" t="s">
        <v>1272</v>
      </c>
      <c r="G269" s="278"/>
      <c r="H269" s="278"/>
      <c r="I269" s="278"/>
      <c r="J269" s="184"/>
      <c r="K269" s="186">
        <v>2.34</v>
      </c>
      <c r="L269" s="184"/>
      <c r="M269" s="184"/>
      <c r="N269" s="184"/>
      <c r="O269" s="184"/>
      <c r="P269" s="184"/>
      <c r="Q269" s="184"/>
      <c r="R269" s="187"/>
      <c r="T269" s="188"/>
      <c r="U269" s="184"/>
      <c r="V269" s="184"/>
      <c r="W269" s="184"/>
      <c r="X269" s="184"/>
      <c r="Y269" s="184"/>
      <c r="Z269" s="184"/>
      <c r="AA269" s="189"/>
      <c r="AT269" s="190" t="s">
        <v>186</v>
      </c>
      <c r="AU269" s="190" t="s">
        <v>89</v>
      </c>
      <c r="AV269" s="12" t="s">
        <v>89</v>
      </c>
      <c r="AW269" s="12" t="s">
        <v>187</v>
      </c>
      <c r="AX269" s="12" t="s">
        <v>78</v>
      </c>
      <c r="AY269" s="190" t="s">
        <v>179</v>
      </c>
    </row>
    <row r="270" spans="2:51" s="12" customFormat="1" ht="16.5" customHeight="1">
      <c r="B270" s="183"/>
      <c r="C270" s="184"/>
      <c r="D270" s="184"/>
      <c r="E270" s="185" t="s">
        <v>5</v>
      </c>
      <c r="F270" s="277" t="s">
        <v>1273</v>
      </c>
      <c r="G270" s="278"/>
      <c r="H270" s="278"/>
      <c r="I270" s="278"/>
      <c r="J270" s="184"/>
      <c r="K270" s="186">
        <v>19.760000000000002</v>
      </c>
      <c r="L270" s="184"/>
      <c r="M270" s="184"/>
      <c r="N270" s="184"/>
      <c r="O270" s="184"/>
      <c r="P270" s="184"/>
      <c r="Q270" s="184"/>
      <c r="R270" s="187"/>
      <c r="T270" s="188"/>
      <c r="U270" s="184"/>
      <c r="V270" s="184"/>
      <c r="W270" s="184"/>
      <c r="X270" s="184"/>
      <c r="Y270" s="184"/>
      <c r="Z270" s="184"/>
      <c r="AA270" s="189"/>
      <c r="AT270" s="190" t="s">
        <v>186</v>
      </c>
      <c r="AU270" s="190" t="s">
        <v>89</v>
      </c>
      <c r="AV270" s="12" t="s">
        <v>89</v>
      </c>
      <c r="AW270" s="12" t="s">
        <v>187</v>
      </c>
      <c r="AX270" s="12" t="s">
        <v>78</v>
      </c>
      <c r="AY270" s="190" t="s">
        <v>179</v>
      </c>
    </row>
    <row r="271" spans="2:51" s="12" customFormat="1" ht="16.5" customHeight="1">
      <c r="B271" s="183"/>
      <c r="C271" s="184"/>
      <c r="D271" s="184"/>
      <c r="E271" s="185" t="s">
        <v>5</v>
      </c>
      <c r="F271" s="277" t="s">
        <v>1274</v>
      </c>
      <c r="G271" s="278"/>
      <c r="H271" s="278"/>
      <c r="I271" s="278"/>
      <c r="J271" s="184"/>
      <c r="K271" s="186">
        <v>1.82</v>
      </c>
      <c r="L271" s="184"/>
      <c r="M271" s="184"/>
      <c r="N271" s="184"/>
      <c r="O271" s="184"/>
      <c r="P271" s="184"/>
      <c r="Q271" s="184"/>
      <c r="R271" s="187"/>
      <c r="T271" s="188"/>
      <c r="U271" s="184"/>
      <c r="V271" s="184"/>
      <c r="W271" s="184"/>
      <c r="X271" s="184"/>
      <c r="Y271" s="184"/>
      <c r="Z271" s="184"/>
      <c r="AA271" s="189"/>
      <c r="AT271" s="190" t="s">
        <v>186</v>
      </c>
      <c r="AU271" s="190" t="s">
        <v>89</v>
      </c>
      <c r="AV271" s="12" t="s">
        <v>89</v>
      </c>
      <c r="AW271" s="12" t="s">
        <v>187</v>
      </c>
      <c r="AX271" s="12" t="s">
        <v>78</v>
      </c>
      <c r="AY271" s="190" t="s">
        <v>179</v>
      </c>
    </row>
    <row r="272" spans="2:51" s="13" customFormat="1" ht="16.5" customHeight="1">
      <c r="B272" s="191"/>
      <c r="C272" s="192"/>
      <c r="D272" s="192"/>
      <c r="E272" s="193" t="s">
        <v>5</v>
      </c>
      <c r="F272" s="261" t="s">
        <v>188</v>
      </c>
      <c r="G272" s="262"/>
      <c r="H272" s="262"/>
      <c r="I272" s="262"/>
      <c r="J272" s="192"/>
      <c r="K272" s="194">
        <v>222.41014000000001</v>
      </c>
      <c r="L272" s="192"/>
      <c r="M272" s="192"/>
      <c r="N272" s="192"/>
      <c r="O272" s="192"/>
      <c r="P272" s="192"/>
      <c r="Q272" s="192"/>
      <c r="R272" s="195"/>
      <c r="T272" s="196"/>
      <c r="U272" s="192"/>
      <c r="V272" s="192"/>
      <c r="W272" s="192"/>
      <c r="X272" s="192"/>
      <c r="Y272" s="192"/>
      <c r="Z272" s="192"/>
      <c r="AA272" s="197"/>
      <c r="AT272" s="198" t="s">
        <v>186</v>
      </c>
      <c r="AU272" s="198" t="s">
        <v>89</v>
      </c>
      <c r="AV272" s="13" t="s">
        <v>184</v>
      </c>
      <c r="AW272" s="13" t="s">
        <v>187</v>
      </c>
      <c r="AX272" s="13" t="s">
        <v>35</v>
      </c>
      <c r="AY272" s="198" t="s">
        <v>179</v>
      </c>
    </row>
    <row r="273" spans="2:65" s="1" customFormat="1" ht="25.5" customHeight="1">
      <c r="B273" s="140"/>
      <c r="C273" s="169" t="s">
        <v>263</v>
      </c>
      <c r="D273" s="169" t="s">
        <v>180</v>
      </c>
      <c r="E273" s="170" t="s">
        <v>1275</v>
      </c>
      <c r="F273" s="264" t="s">
        <v>1276</v>
      </c>
      <c r="G273" s="264"/>
      <c r="H273" s="264"/>
      <c r="I273" s="264"/>
      <c r="J273" s="171" t="s">
        <v>296</v>
      </c>
      <c r="K273" s="172">
        <v>0.8</v>
      </c>
      <c r="L273" s="265">
        <v>0</v>
      </c>
      <c r="M273" s="265"/>
      <c r="N273" s="266">
        <f>ROUND(L273*K273,2)</f>
        <v>0</v>
      </c>
      <c r="O273" s="266"/>
      <c r="P273" s="266"/>
      <c r="Q273" s="266"/>
      <c r="R273" s="143"/>
      <c r="T273" s="173" t="s">
        <v>5</v>
      </c>
      <c r="U273" s="47" t="s">
        <v>43</v>
      </c>
      <c r="V273" s="39"/>
      <c r="W273" s="174">
        <f>V273*K273</f>
        <v>0</v>
      </c>
      <c r="X273" s="174">
        <v>0</v>
      </c>
      <c r="Y273" s="174">
        <f>X273*K273</f>
        <v>0</v>
      </c>
      <c r="Z273" s="174">
        <v>0</v>
      </c>
      <c r="AA273" s="175">
        <f>Z273*K273</f>
        <v>0</v>
      </c>
      <c r="AR273" s="22" t="s">
        <v>184</v>
      </c>
      <c r="AT273" s="22" t="s">
        <v>180</v>
      </c>
      <c r="AU273" s="22" t="s">
        <v>89</v>
      </c>
      <c r="AY273" s="22" t="s">
        <v>179</v>
      </c>
      <c r="BE273" s="117">
        <f>IF(U273="základní",N273,0)</f>
        <v>0</v>
      </c>
      <c r="BF273" s="117">
        <f>IF(U273="snížená",N273,0)</f>
        <v>0</v>
      </c>
      <c r="BG273" s="117">
        <f>IF(U273="zákl. přenesená",N273,0)</f>
        <v>0</v>
      </c>
      <c r="BH273" s="117">
        <f>IF(U273="sníž. přenesená",N273,0)</f>
        <v>0</v>
      </c>
      <c r="BI273" s="117">
        <f>IF(U273="nulová",N273,0)</f>
        <v>0</v>
      </c>
      <c r="BJ273" s="22" t="s">
        <v>35</v>
      </c>
      <c r="BK273" s="117">
        <f>ROUND(L273*K273,2)</f>
        <v>0</v>
      </c>
      <c r="BL273" s="22" t="s">
        <v>184</v>
      </c>
      <c r="BM273" s="22" t="s">
        <v>266</v>
      </c>
    </row>
    <row r="274" spans="2:65" s="11" customFormat="1" ht="25.5" customHeight="1">
      <c r="B274" s="176"/>
      <c r="C274" s="177"/>
      <c r="D274" s="177"/>
      <c r="E274" s="178" t="s">
        <v>5</v>
      </c>
      <c r="F274" s="303" t="s">
        <v>1228</v>
      </c>
      <c r="G274" s="304"/>
      <c r="H274" s="304"/>
      <c r="I274" s="304"/>
      <c r="J274" s="177"/>
      <c r="K274" s="178" t="s">
        <v>5</v>
      </c>
      <c r="L274" s="177"/>
      <c r="M274" s="177"/>
      <c r="N274" s="177"/>
      <c r="O274" s="177"/>
      <c r="P274" s="177"/>
      <c r="Q274" s="177"/>
      <c r="R274" s="179"/>
      <c r="T274" s="180"/>
      <c r="U274" s="177"/>
      <c r="V274" s="177"/>
      <c r="W274" s="177"/>
      <c r="X274" s="177"/>
      <c r="Y274" s="177"/>
      <c r="Z274" s="177"/>
      <c r="AA274" s="181"/>
      <c r="AT274" s="182" t="s">
        <v>186</v>
      </c>
      <c r="AU274" s="182" t="s">
        <v>89</v>
      </c>
      <c r="AV274" s="11" t="s">
        <v>35</v>
      </c>
      <c r="AW274" s="11" t="s">
        <v>187</v>
      </c>
      <c r="AX274" s="11" t="s">
        <v>78</v>
      </c>
      <c r="AY274" s="182" t="s">
        <v>179</v>
      </c>
    </row>
    <row r="275" spans="2:65" s="12" customFormat="1" ht="16.5" customHeight="1">
      <c r="B275" s="183"/>
      <c r="C275" s="184"/>
      <c r="D275" s="184"/>
      <c r="E275" s="185" t="s">
        <v>5</v>
      </c>
      <c r="F275" s="277" t="s">
        <v>1277</v>
      </c>
      <c r="G275" s="278"/>
      <c r="H275" s="278"/>
      <c r="I275" s="278"/>
      <c r="J275" s="184"/>
      <c r="K275" s="186">
        <v>0.8</v>
      </c>
      <c r="L275" s="184"/>
      <c r="M275" s="184"/>
      <c r="N275" s="184"/>
      <c r="O275" s="184"/>
      <c r="P275" s="184"/>
      <c r="Q275" s="184"/>
      <c r="R275" s="187"/>
      <c r="T275" s="188"/>
      <c r="U275" s="184"/>
      <c r="V275" s="184"/>
      <c r="W275" s="184"/>
      <c r="X275" s="184"/>
      <c r="Y275" s="184"/>
      <c r="Z275" s="184"/>
      <c r="AA275" s="189"/>
      <c r="AT275" s="190" t="s">
        <v>186</v>
      </c>
      <c r="AU275" s="190" t="s">
        <v>89</v>
      </c>
      <c r="AV275" s="12" t="s">
        <v>89</v>
      </c>
      <c r="AW275" s="12" t="s">
        <v>187</v>
      </c>
      <c r="AX275" s="12" t="s">
        <v>78</v>
      </c>
      <c r="AY275" s="190" t="s">
        <v>179</v>
      </c>
    </row>
    <row r="276" spans="2:65" s="13" customFormat="1" ht="16.5" customHeight="1">
      <c r="B276" s="191"/>
      <c r="C276" s="192"/>
      <c r="D276" s="192"/>
      <c r="E276" s="193" t="s">
        <v>5</v>
      </c>
      <c r="F276" s="261" t="s">
        <v>188</v>
      </c>
      <c r="G276" s="262"/>
      <c r="H276" s="262"/>
      <c r="I276" s="262"/>
      <c r="J276" s="192"/>
      <c r="K276" s="194">
        <v>0.8</v>
      </c>
      <c r="L276" s="192"/>
      <c r="M276" s="192"/>
      <c r="N276" s="192"/>
      <c r="O276" s="192"/>
      <c r="P276" s="192"/>
      <c r="Q276" s="192"/>
      <c r="R276" s="195"/>
      <c r="T276" s="196"/>
      <c r="U276" s="192"/>
      <c r="V276" s="192"/>
      <c r="W276" s="192"/>
      <c r="X276" s="192"/>
      <c r="Y276" s="192"/>
      <c r="Z276" s="192"/>
      <c r="AA276" s="197"/>
      <c r="AT276" s="198" t="s">
        <v>186</v>
      </c>
      <c r="AU276" s="198" t="s">
        <v>89</v>
      </c>
      <c r="AV276" s="13" t="s">
        <v>184</v>
      </c>
      <c r="AW276" s="13" t="s">
        <v>187</v>
      </c>
      <c r="AX276" s="13" t="s">
        <v>35</v>
      </c>
      <c r="AY276" s="198" t="s">
        <v>179</v>
      </c>
    </row>
    <row r="277" spans="2:65" s="1" customFormat="1" ht="25.5" customHeight="1">
      <c r="B277" s="140"/>
      <c r="C277" s="169" t="s">
        <v>225</v>
      </c>
      <c r="D277" s="169" t="s">
        <v>180</v>
      </c>
      <c r="E277" s="170" t="s">
        <v>1278</v>
      </c>
      <c r="F277" s="264" t="s">
        <v>1279</v>
      </c>
      <c r="G277" s="264"/>
      <c r="H277" s="264"/>
      <c r="I277" s="264"/>
      <c r="J277" s="171" t="s">
        <v>296</v>
      </c>
      <c r="K277" s="172">
        <v>0.4</v>
      </c>
      <c r="L277" s="265">
        <v>0</v>
      </c>
      <c r="M277" s="265"/>
      <c r="N277" s="266">
        <f>ROUND(L277*K277,2)</f>
        <v>0</v>
      </c>
      <c r="O277" s="266"/>
      <c r="P277" s="266"/>
      <c r="Q277" s="266"/>
      <c r="R277" s="143"/>
      <c r="T277" s="173" t="s">
        <v>5</v>
      </c>
      <c r="U277" s="47" t="s">
        <v>43</v>
      </c>
      <c r="V277" s="39"/>
      <c r="W277" s="174">
        <f>V277*K277</f>
        <v>0</v>
      </c>
      <c r="X277" s="174">
        <v>0</v>
      </c>
      <c r="Y277" s="174">
        <f>X277*K277</f>
        <v>0</v>
      </c>
      <c r="Z277" s="174">
        <v>0</v>
      </c>
      <c r="AA277" s="175">
        <f>Z277*K277</f>
        <v>0</v>
      </c>
      <c r="AR277" s="22" t="s">
        <v>184</v>
      </c>
      <c r="AT277" s="22" t="s">
        <v>180</v>
      </c>
      <c r="AU277" s="22" t="s">
        <v>89</v>
      </c>
      <c r="AY277" s="22" t="s">
        <v>179</v>
      </c>
      <c r="BE277" s="117">
        <f>IF(U277="základní",N277,0)</f>
        <v>0</v>
      </c>
      <c r="BF277" s="117">
        <f>IF(U277="snížená",N277,0)</f>
        <v>0</v>
      </c>
      <c r="BG277" s="117">
        <f>IF(U277="zákl. přenesená",N277,0)</f>
        <v>0</v>
      </c>
      <c r="BH277" s="117">
        <f>IF(U277="sníž. přenesená",N277,0)</f>
        <v>0</v>
      </c>
      <c r="BI277" s="117">
        <f>IF(U277="nulová",N277,0)</f>
        <v>0</v>
      </c>
      <c r="BJ277" s="22" t="s">
        <v>35</v>
      </c>
      <c r="BK277" s="117">
        <f>ROUND(L277*K277,2)</f>
        <v>0</v>
      </c>
      <c r="BL277" s="22" t="s">
        <v>184</v>
      </c>
      <c r="BM277" s="22" t="s">
        <v>271</v>
      </c>
    </row>
    <row r="278" spans="2:65" s="12" customFormat="1" ht="16.5" customHeight="1">
      <c r="B278" s="183"/>
      <c r="C278" s="184"/>
      <c r="D278" s="184"/>
      <c r="E278" s="185" t="s">
        <v>5</v>
      </c>
      <c r="F278" s="258" t="s">
        <v>1280</v>
      </c>
      <c r="G278" s="259"/>
      <c r="H278" s="259"/>
      <c r="I278" s="259"/>
      <c r="J278" s="184"/>
      <c r="K278" s="186">
        <v>0.4</v>
      </c>
      <c r="L278" s="184"/>
      <c r="M278" s="184"/>
      <c r="N278" s="184"/>
      <c r="O278" s="184"/>
      <c r="P278" s="184"/>
      <c r="Q278" s="184"/>
      <c r="R278" s="187"/>
      <c r="T278" s="188"/>
      <c r="U278" s="184"/>
      <c r="V278" s="184"/>
      <c r="W278" s="184"/>
      <c r="X278" s="184"/>
      <c r="Y278" s="184"/>
      <c r="Z278" s="184"/>
      <c r="AA278" s="189"/>
      <c r="AT278" s="190" t="s">
        <v>186</v>
      </c>
      <c r="AU278" s="190" t="s">
        <v>89</v>
      </c>
      <c r="AV278" s="12" t="s">
        <v>89</v>
      </c>
      <c r="AW278" s="12" t="s">
        <v>187</v>
      </c>
      <c r="AX278" s="12" t="s">
        <v>78</v>
      </c>
      <c r="AY278" s="190" t="s">
        <v>179</v>
      </c>
    </row>
    <row r="279" spans="2:65" s="13" customFormat="1" ht="16.5" customHeight="1">
      <c r="B279" s="191"/>
      <c r="C279" s="192"/>
      <c r="D279" s="192"/>
      <c r="E279" s="193" t="s">
        <v>5</v>
      </c>
      <c r="F279" s="261" t="s">
        <v>188</v>
      </c>
      <c r="G279" s="262"/>
      <c r="H279" s="262"/>
      <c r="I279" s="262"/>
      <c r="J279" s="192"/>
      <c r="K279" s="194">
        <v>0.4</v>
      </c>
      <c r="L279" s="192"/>
      <c r="M279" s="192"/>
      <c r="N279" s="192"/>
      <c r="O279" s="192"/>
      <c r="P279" s="192"/>
      <c r="Q279" s="192"/>
      <c r="R279" s="195"/>
      <c r="T279" s="196"/>
      <c r="U279" s="192"/>
      <c r="V279" s="192"/>
      <c r="W279" s="192"/>
      <c r="X279" s="192"/>
      <c r="Y279" s="192"/>
      <c r="Z279" s="192"/>
      <c r="AA279" s="197"/>
      <c r="AT279" s="198" t="s">
        <v>186</v>
      </c>
      <c r="AU279" s="198" t="s">
        <v>89</v>
      </c>
      <c r="AV279" s="13" t="s">
        <v>184</v>
      </c>
      <c r="AW279" s="13" t="s">
        <v>187</v>
      </c>
      <c r="AX279" s="13" t="s">
        <v>35</v>
      </c>
      <c r="AY279" s="198" t="s">
        <v>179</v>
      </c>
    </row>
    <row r="280" spans="2:65" s="1" customFormat="1" ht="25.5" customHeight="1">
      <c r="B280" s="140"/>
      <c r="C280" s="169" t="s">
        <v>278</v>
      </c>
      <c r="D280" s="169" t="s">
        <v>180</v>
      </c>
      <c r="E280" s="170" t="s">
        <v>312</v>
      </c>
      <c r="F280" s="264" t="s">
        <v>313</v>
      </c>
      <c r="G280" s="264"/>
      <c r="H280" s="264"/>
      <c r="I280" s="264"/>
      <c r="J280" s="171" t="s">
        <v>296</v>
      </c>
      <c r="K280" s="172">
        <v>90.36</v>
      </c>
      <c r="L280" s="265">
        <v>0</v>
      </c>
      <c r="M280" s="265"/>
      <c r="N280" s="266">
        <f>ROUND(L280*K280,2)</f>
        <v>0</v>
      </c>
      <c r="O280" s="266"/>
      <c r="P280" s="266"/>
      <c r="Q280" s="266"/>
      <c r="R280" s="143"/>
      <c r="T280" s="173" t="s">
        <v>5</v>
      </c>
      <c r="U280" s="47" t="s">
        <v>43</v>
      </c>
      <c r="V280" s="39"/>
      <c r="W280" s="174">
        <f>V280*K280</f>
        <v>0</v>
      </c>
      <c r="X280" s="174">
        <v>0</v>
      </c>
      <c r="Y280" s="174">
        <f>X280*K280</f>
        <v>0</v>
      </c>
      <c r="Z280" s="174">
        <v>0</v>
      </c>
      <c r="AA280" s="175">
        <f>Z280*K280</f>
        <v>0</v>
      </c>
      <c r="AR280" s="22" t="s">
        <v>184</v>
      </c>
      <c r="AT280" s="22" t="s">
        <v>180</v>
      </c>
      <c r="AU280" s="22" t="s">
        <v>89</v>
      </c>
      <c r="AY280" s="22" t="s">
        <v>179</v>
      </c>
      <c r="BE280" s="117">
        <f>IF(U280="základní",N280,0)</f>
        <v>0</v>
      </c>
      <c r="BF280" s="117">
        <f>IF(U280="snížená",N280,0)</f>
        <v>0</v>
      </c>
      <c r="BG280" s="117">
        <f>IF(U280="zákl. přenesená",N280,0)</f>
        <v>0</v>
      </c>
      <c r="BH280" s="117">
        <f>IF(U280="sníž. přenesená",N280,0)</f>
        <v>0</v>
      </c>
      <c r="BI280" s="117">
        <f>IF(U280="nulová",N280,0)</f>
        <v>0</v>
      </c>
      <c r="BJ280" s="22" t="s">
        <v>35</v>
      </c>
      <c r="BK280" s="117">
        <f>ROUND(L280*K280,2)</f>
        <v>0</v>
      </c>
      <c r="BL280" s="22" t="s">
        <v>184</v>
      </c>
      <c r="BM280" s="22" t="s">
        <v>281</v>
      </c>
    </row>
    <row r="281" spans="2:65" s="11" customFormat="1" ht="16.5" customHeight="1">
      <c r="B281" s="176"/>
      <c r="C281" s="177"/>
      <c r="D281" s="177"/>
      <c r="E281" s="178" t="s">
        <v>5</v>
      </c>
      <c r="F281" s="303" t="s">
        <v>1184</v>
      </c>
      <c r="G281" s="304"/>
      <c r="H281" s="304"/>
      <c r="I281" s="304"/>
      <c r="J281" s="177"/>
      <c r="K281" s="178" t="s">
        <v>5</v>
      </c>
      <c r="L281" s="177"/>
      <c r="M281" s="177"/>
      <c r="N281" s="177"/>
      <c r="O281" s="177"/>
      <c r="P281" s="177"/>
      <c r="Q281" s="177"/>
      <c r="R281" s="179"/>
      <c r="T281" s="180"/>
      <c r="U281" s="177"/>
      <c r="V281" s="177"/>
      <c r="W281" s="177"/>
      <c r="X281" s="177"/>
      <c r="Y281" s="177"/>
      <c r="Z281" s="177"/>
      <c r="AA281" s="181"/>
      <c r="AT281" s="182" t="s">
        <v>186</v>
      </c>
      <c r="AU281" s="182" t="s">
        <v>89</v>
      </c>
      <c r="AV281" s="11" t="s">
        <v>35</v>
      </c>
      <c r="AW281" s="11" t="s">
        <v>187</v>
      </c>
      <c r="AX281" s="11" t="s">
        <v>78</v>
      </c>
      <c r="AY281" s="182" t="s">
        <v>179</v>
      </c>
    </row>
    <row r="282" spans="2:65" s="12" customFormat="1" ht="16.5" customHeight="1">
      <c r="B282" s="183"/>
      <c r="C282" s="184"/>
      <c r="D282" s="184"/>
      <c r="E282" s="185" t="s">
        <v>5</v>
      </c>
      <c r="F282" s="277" t="s">
        <v>1281</v>
      </c>
      <c r="G282" s="278"/>
      <c r="H282" s="278"/>
      <c r="I282" s="278"/>
      <c r="J282" s="184"/>
      <c r="K282" s="186">
        <v>18.72</v>
      </c>
      <c r="L282" s="184"/>
      <c r="M282" s="184"/>
      <c r="N282" s="184"/>
      <c r="O282" s="184"/>
      <c r="P282" s="184"/>
      <c r="Q282" s="184"/>
      <c r="R282" s="187"/>
      <c r="T282" s="188"/>
      <c r="U282" s="184"/>
      <c r="V282" s="184"/>
      <c r="W282" s="184"/>
      <c r="X282" s="184"/>
      <c r="Y282" s="184"/>
      <c r="Z282" s="184"/>
      <c r="AA282" s="189"/>
      <c r="AT282" s="190" t="s">
        <v>186</v>
      </c>
      <c r="AU282" s="190" t="s">
        <v>89</v>
      </c>
      <c r="AV282" s="12" t="s">
        <v>89</v>
      </c>
      <c r="AW282" s="12" t="s">
        <v>187</v>
      </c>
      <c r="AX282" s="12" t="s">
        <v>78</v>
      </c>
      <c r="AY282" s="190" t="s">
        <v>179</v>
      </c>
    </row>
    <row r="283" spans="2:65" s="12" customFormat="1" ht="16.5" customHeight="1">
      <c r="B283" s="183"/>
      <c r="C283" s="184"/>
      <c r="D283" s="184"/>
      <c r="E283" s="185" t="s">
        <v>5</v>
      </c>
      <c r="F283" s="277" t="s">
        <v>1282</v>
      </c>
      <c r="G283" s="278"/>
      <c r="H283" s="278"/>
      <c r="I283" s="278"/>
      <c r="J283" s="184"/>
      <c r="K283" s="186">
        <v>1.84</v>
      </c>
      <c r="L283" s="184"/>
      <c r="M283" s="184"/>
      <c r="N283" s="184"/>
      <c r="O283" s="184"/>
      <c r="P283" s="184"/>
      <c r="Q283" s="184"/>
      <c r="R283" s="187"/>
      <c r="T283" s="188"/>
      <c r="U283" s="184"/>
      <c r="V283" s="184"/>
      <c r="W283" s="184"/>
      <c r="X283" s="184"/>
      <c r="Y283" s="184"/>
      <c r="Z283" s="184"/>
      <c r="AA283" s="189"/>
      <c r="AT283" s="190" t="s">
        <v>186</v>
      </c>
      <c r="AU283" s="190" t="s">
        <v>89</v>
      </c>
      <c r="AV283" s="12" t="s">
        <v>89</v>
      </c>
      <c r="AW283" s="12" t="s">
        <v>187</v>
      </c>
      <c r="AX283" s="12" t="s">
        <v>78</v>
      </c>
      <c r="AY283" s="190" t="s">
        <v>179</v>
      </c>
    </row>
    <row r="284" spans="2:65" s="12" customFormat="1" ht="16.5" customHeight="1">
      <c r="B284" s="183"/>
      <c r="C284" s="184"/>
      <c r="D284" s="184"/>
      <c r="E284" s="185" t="s">
        <v>5</v>
      </c>
      <c r="F284" s="277" t="s">
        <v>1283</v>
      </c>
      <c r="G284" s="278"/>
      <c r="H284" s="278"/>
      <c r="I284" s="278"/>
      <c r="J284" s="184"/>
      <c r="K284" s="186">
        <v>1.52</v>
      </c>
      <c r="L284" s="184"/>
      <c r="M284" s="184"/>
      <c r="N284" s="184"/>
      <c r="O284" s="184"/>
      <c r="P284" s="184"/>
      <c r="Q284" s="184"/>
      <c r="R284" s="187"/>
      <c r="T284" s="188"/>
      <c r="U284" s="184"/>
      <c r="V284" s="184"/>
      <c r="W284" s="184"/>
      <c r="X284" s="184"/>
      <c r="Y284" s="184"/>
      <c r="Z284" s="184"/>
      <c r="AA284" s="189"/>
      <c r="AT284" s="190" t="s">
        <v>186</v>
      </c>
      <c r="AU284" s="190" t="s">
        <v>89</v>
      </c>
      <c r="AV284" s="12" t="s">
        <v>89</v>
      </c>
      <c r="AW284" s="12" t="s">
        <v>187</v>
      </c>
      <c r="AX284" s="12" t="s">
        <v>78</v>
      </c>
      <c r="AY284" s="190" t="s">
        <v>179</v>
      </c>
    </row>
    <row r="285" spans="2:65" s="12" customFormat="1" ht="16.5" customHeight="1">
      <c r="B285" s="183"/>
      <c r="C285" s="184"/>
      <c r="D285" s="184"/>
      <c r="E285" s="185" t="s">
        <v>5</v>
      </c>
      <c r="F285" s="277" t="s">
        <v>1284</v>
      </c>
      <c r="G285" s="278"/>
      <c r="H285" s="278"/>
      <c r="I285" s="278"/>
      <c r="J285" s="184"/>
      <c r="K285" s="186">
        <v>0.76</v>
      </c>
      <c r="L285" s="184"/>
      <c r="M285" s="184"/>
      <c r="N285" s="184"/>
      <c r="O285" s="184"/>
      <c r="P285" s="184"/>
      <c r="Q285" s="184"/>
      <c r="R285" s="187"/>
      <c r="T285" s="188"/>
      <c r="U285" s="184"/>
      <c r="V285" s="184"/>
      <c r="W285" s="184"/>
      <c r="X285" s="184"/>
      <c r="Y285" s="184"/>
      <c r="Z285" s="184"/>
      <c r="AA285" s="189"/>
      <c r="AT285" s="190" t="s">
        <v>186</v>
      </c>
      <c r="AU285" s="190" t="s">
        <v>89</v>
      </c>
      <c r="AV285" s="12" t="s">
        <v>89</v>
      </c>
      <c r="AW285" s="12" t="s">
        <v>187</v>
      </c>
      <c r="AX285" s="12" t="s">
        <v>78</v>
      </c>
      <c r="AY285" s="190" t="s">
        <v>179</v>
      </c>
    </row>
    <row r="286" spans="2:65" s="12" customFormat="1" ht="16.5" customHeight="1">
      <c r="B286" s="183"/>
      <c r="C286" s="184"/>
      <c r="D286" s="184"/>
      <c r="E286" s="185" t="s">
        <v>5</v>
      </c>
      <c r="F286" s="277" t="s">
        <v>1285</v>
      </c>
      <c r="G286" s="278"/>
      <c r="H286" s="278"/>
      <c r="I286" s="278"/>
      <c r="J286" s="184"/>
      <c r="K286" s="186">
        <v>9.84</v>
      </c>
      <c r="L286" s="184"/>
      <c r="M286" s="184"/>
      <c r="N286" s="184"/>
      <c r="O286" s="184"/>
      <c r="P286" s="184"/>
      <c r="Q286" s="184"/>
      <c r="R286" s="187"/>
      <c r="T286" s="188"/>
      <c r="U286" s="184"/>
      <c r="V286" s="184"/>
      <c r="W286" s="184"/>
      <c r="X286" s="184"/>
      <c r="Y286" s="184"/>
      <c r="Z286" s="184"/>
      <c r="AA286" s="189"/>
      <c r="AT286" s="190" t="s">
        <v>186</v>
      </c>
      <c r="AU286" s="190" t="s">
        <v>89</v>
      </c>
      <c r="AV286" s="12" t="s">
        <v>89</v>
      </c>
      <c r="AW286" s="12" t="s">
        <v>187</v>
      </c>
      <c r="AX286" s="12" t="s">
        <v>78</v>
      </c>
      <c r="AY286" s="190" t="s">
        <v>179</v>
      </c>
    </row>
    <row r="287" spans="2:65" s="12" customFormat="1" ht="16.5" customHeight="1">
      <c r="B287" s="183"/>
      <c r="C287" s="184"/>
      <c r="D287" s="184"/>
      <c r="E287" s="185" t="s">
        <v>5</v>
      </c>
      <c r="F287" s="277" t="s">
        <v>322</v>
      </c>
      <c r="G287" s="278"/>
      <c r="H287" s="278"/>
      <c r="I287" s="278"/>
      <c r="J287" s="184"/>
      <c r="K287" s="186">
        <v>0.44</v>
      </c>
      <c r="L287" s="184"/>
      <c r="M287" s="184"/>
      <c r="N287" s="184"/>
      <c r="O287" s="184"/>
      <c r="P287" s="184"/>
      <c r="Q287" s="184"/>
      <c r="R287" s="187"/>
      <c r="T287" s="188"/>
      <c r="U287" s="184"/>
      <c r="V287" s="184"/>
      <c r="W287" s="184"/>
      <c r="X287" s="184"/>
      <c r="Y287" s="184"/>
      <c r="Z287" s="184"/>
      <c r="AA287" s="189"/>
      <c r="AT287" s="190" t="s">
        <v>186</v>
      </c>
      <c r="AU287" s="190" t="s">
        <v>89</v>
      </c>
      <c r="AV287" s="12" t="s">
        <v>89</v>
      </c>
      <c r="AW287" s="12" t="s">
        <v>187</v>
      </c>
      <c r="AX287" s="12" t="s">
        <v>78</v>
      </c>
      <c r="AY287" s="190" t="s">
        <v>179</v>
      </c>
    </row>
    <row r="288" spans="2:65" s="12" customFormat="1" ht="16.5" customHeight="1">
      <c r="B288" s="183"/>
      <c r="C288" s="184"/>
      <c r="D288" s="184"/>
      <c r="E288" s="185" t="s">
        <v>5</v>
      </c>
      <c r="F288" s="277" t="s">
        <v>1286</v>
      </c>
      <c r="G288" s="278"/>
      <c r="H288" s="278"/>
      <c r="I288" s="278"/>
      <c r="J288" s="184"/>
      <c r="K288" s="186">
        <v>7.92</v>
      </c>
      <c r="L288" s="184"/>
      <c r="M288" s="184"/>
      <c r="N288" s="184"/>
      <c r="O288" s="184"/>
      <c r="P288" s="184"/>
      <c r="Q288" s="184"/>
      <c r="R288" s="187"/>
      <c r="T288" s="188"/>
      <c r="U288" s="184"/>
      <c r="V288" s="184"/>
      <c r="W288" s="184"/>
      <c r="X288" s="184"/>
      <c r="Y288" s="184"/>
      <c r="Z288" s="184"/>
      <c r="AA288" s="189"/>
      <c r="AT288" s="190" t="s">
        <v>186</v>
      </c>
      <c r="AU288" s="190" t="s">
        <v>89</v>
      </c>
      <c r="AV288" s="12" t="s">
        <v>89</v>
      </c>
      <c r="AW288" s="12" t="s">
        <v>187</v>
      </c>
      <c r="AX288" s="12" t="s">
        <v>78</v>
      </c>
      <c r="AY288" s="190" t="s">
        <v>179</v>
      </c>
    </row>
    <row r="289" spans="2:65" s="12" customFormat="1" ht="16.5" customHeight="1">
      <c r="B289" s="183"/>
      <c r="C289" s="184"/>
      <c r="D289" s="184"/>
      <c r="E289" s="185" t="s">
        <v>5</v>
      </c>
      <c r="F289" s="277" t="s">
        <v>1287</v>
      </c>
      <c r="G289" s="278"/>
      <c r="H289" s="278"/>
      <c r="I289" s="278"/>
      <c r="J289" s="184"/>
      <c r="K289" s="186">
        <v>2.84</v>
      </c>
      <c r="L289" s="184"/>
      <c r="M289" s="184"/>
      <c r="N289" s="184"/>
      <c r="O289" s="184"/>
      <c r="P289" s="184"/>
      <c r="Q289" s="184"/>
      <c r="R289" s="187"/>
      <c r="T289" s="188"/>
      <c r="U289" s="184"/>
      <c r="V289" s="184"/>
      <c r="W289" s="184"/>
      <c r="X289" s="184"/>
      <c r="Y289" s="184"/>
      <c r="Z289" s="184"/>
      <c r="AA289" s="189"/>
      <c r="AT289" s="190" t="s">
        <v>186</v>
      </c>
      <c r="AU289" s="190" t="s">
        <v>89</v>
      </c>
      <c r="AV289" s="12" t="s">
        <v>89</v>
      </c>
      <c r="AW289" s="12" t="s">
        <v>187</v>
      </c>
      <c r="AX289" s="12" t="s">
        <v>78</v>
      </c>
      <c r="AY289" s="190" t="s">
        <v>179</v>
      </c>
    </row>
    <row r="290" spans="2:65" s="12" customFormat="1" ht="16.5" customHeight="1">
      <c r="B290" s="183"/>
      <c r="C290" s="184"/>
      <c r="D290" s="184"/>
      <c r="E290" s="185" t="s">
        <v>5</v>
      </c>
      <c r="F290" s="277" t="s">
        <v>1288</v>
      </c>
      <c r="G290" s="278"/>
      <c r="H290" s="278"/>
      <c r="I290" s="278"/>
      <c r="J290" s="184"/>
      <c r="K290" s="186">
        <v>3.36</v>
      </c>
      <c r="L290" s="184"/>
      <c r="M290" s="184"/>
      <c r="N290" s="184"/>
      <c r="O290" s="184"/>
      <c r="P290" s="184"/>
      <c r="Q290" s="184"/>
      <c r="R290" s="187"/>
      <c r="T290" s="188"/>
      <c r="U290" s="184"/>
      <c r="V290" s="184"/>
      <c r="W290" s="184"/>
      <c r="X290" s="184"/>
      <c r="Y290" s="184"/>
      <c r="Z290" s="184"/>
      <c r="AA290" s="189"/>
      <c r="AT290" s="190" t="s">
        <v>186</v>
      </c>
      <c r="AU290" s="190" t="s">
        <v>89</v>
      </c>
      <c r="AV290" s="12" t="s">
        <v>89</v>
      </c>
      <c r="AW290" s="12" t="s">
        <v>187</v>
      </c>
      <c r="AX290" s="12" t="s">
        <v>78</v>
      </c>
      <c r="AY290" s="190" t="s">
        <v>179</v>
      </c>
    </row>
    <row r="291" spans="2:65" s="12" customFormat="1" ht="16.5" customHeight="1">
      <c r="B291" s="183"/>
      <c r="C291" s="184"/>
      <c r="D291" s="184"/>
      <c r="E291" s="185" t="s">
        <v>5</v>
      </c>
      <c r="F291" s="277" t="s">
        <v>1289</v>
      </c>
      <c r="G291" s="278"/>
      <c r="H291" s="278"/>
      <c r="I291" s="278"/>
      <c r="J291" s="184"/>
      <c r="K291" s="186">
        <v>7.44</v>
      </c>
      <c r="L291" s="184"/>
      <c r="M291" s="184"/>
      <c r="N291" s="184"/>
      <c r="O291" s="184"/>
      <c r="P291" s="184"/>
      <c r="Q291" s="184"/>
      <c r="R291" s="187"/>
      <c r="T291" s="188"/>
      <c r="U291" s="184"/>
      <c r="V291" s="184"/>
      <c r="W291" s="184"/>
      <c r="X291" s="184"/>
      <c r="Y291" s="184"/>
      <c r="Z291" s="184"/>
      <c r="AA291" s="189"/>
      <c r="AT291" s="190" t="s">
        <v>186</v>
      </c>
      <c r="AU291" s="190" t="s">
        <v>89</v>
      </c>
      <c r="AV291" s="12" t="s">
        <v>89</v>
      </c>
      <c r="AW291" s="12" t="s">
        <v>187</v>
      </c>
      <c r="AX291" s="12" t="s">
        <v>78</v>
      </c>
      <c r="AY291" s="190" t="s">
        <v>179</v>
      </c>
    </row>
    <row r="292" spans="2:65" s="12" customFormat="1" ht="16.5" customHeight="1">
      <c r="B292" s="183"/>
      <c r="C292" s="184"/>
      <c r="D292" s="184"/>
      <c r="E292" s="185" t="s">
        <v>5</v>
      </c>
      <c r="F292" s="277" t="s">
        <v>1290</v>
      </c>
      <c r="G292" s="278"/>
      <c r="H292" s="278"/>
      <c r="I292" s="278"/>
      <c r="J292" s="184"/>
      <c r="K292" s="186">
        <v>1.36</v>
      </c>
      <c r="L292" s="184"/>
      <c r="M292" s="184"/>
      <c r="N292" s="184"/>
      <c r="O292" s="184"/>
      <c r="P292" s="184"/>
      <c r="Q292" s="184"/>
      <c r="R292" s="187"/>
      <c r="T292" s="188"/>
      <c r="U292" s="184"/>
      <c r="V292" s="184"/>
      <c r="W292" s="184"/>
      <c r="X292" s="184"/>
      <c r="Y292" s="184"/>
      <c r="Z292" s="184"/>
      <c r="AA292" s="189"/>
      <c r="AT292" s="190" t="s">
        <v>186</v>
      </c>
      <c r="AU292" s="190" t="s">
        <v>89</v>
      </c>
      <c r="AV292" s="12" t="s">
        <v>89</v>
      </c>
      <c r="AW292" s="12" t="s">
        <v>187</v>
      </c>
      <c r="AX292" s="12" t="s">
        <v>78</v>
      </c>
      <c r="AY292" s="190" t="s">
        <v>179</v>
      </c>
    </row>
    <row r="293" spans="2:65" s="12" customFormat="1" ht="16.5" customHeight="1">
      <c r="B293" s="183"/>
      <c r="C293" s="184"/>
      <c r="D293" s="184"/>
      <c r="E293" s="185" t="s">
        <v>5</v>
      </c>
      <c r="F293" s="277" t="s">
        <v>1291</v>
      </c>
      <c r="G293" s="278"/>
      <c r="H293" s="278"/>
      <c r="I293" s="278"/>
      <c r="J293" s="184"/>
      <c r="K293" s="186">
        <v>2.16</v>
      </c>
      <c r="L293" s="184"/>
      <c r="M293" s="184"/>
      <c r="N293" s="184"/>
      <c r="O293" s="184"/>
      <c r="P293" s="184"/>
      <c r="Q293" s="184"/>
      <c r="R293" s="187"/>
      <c r="T293" s="188"/>
      <c r="U293" s="184"/>
      <c r="V293" s="184"/>
      <c r="W293" s="184"/>
      <c r="X293" s="184"/>
      <c r="Y293" s="184"/>
      <c r="Z293" s="184"/>
      <c r="AA293" s="189"/>
      <c r="AT293" s="190" t="s">
        <v>186</v>
      </c>
      <c r="AU293" s="190" t="s">
        <v>89</v>
      </c>
      <c r="AV293" s="12" t="s">
        <v>89</v>
      </c>
      <c r="AW293" s="12" t="s">
        <v>187</v>
      </c>
      <c r="AX293" s="12" t="s">
        <v>78</v>
      </c>
      <c r="AY293" s="190" t="s">
        <v>179</v>
      </c>
    </row>
    <row r="294" spans="2:65" s="12" customFormat="1" ht="16.5" customHeight="1">
      <c r="B294" s="183"/>
      <c r="C294" s="184"/>
      <c r="D294" s="184"/>
      <c r="E294" s="185" t="s">
        <v>5</v>
      </c>
      <c r="F294" s="277" t="s">
        <v>1292</v>
      </c>
      <c r="G294" s="278"/>
      <c r="H294" s="278"/>
      <c r="I294" s="278"/>
      <c r="J294" s="184"/>
      <c r="K294" s="186">
        <v>7.6</v>
      </c>
      <c r="L294" s="184"/>
      <c r="M294" s="184"/>
      <c r="N294" s="184"/>
      <c r="O294" s="184"/>
      <c r="P294" s="184"/>
      <c r="Q294" s="184"/>
      <c r="R294" s="187"/>
      <c r="T294" s="188"/>
      <c r="U294" s="184"/>
      <c r="V294" s="184"/>
      <c r="W294" s="184"/>
      <c r="X294" s="184"/>
      <c r="Y294" s="184"/>
      <c r="Z294" s="184"/>
      <c r="AA294" s="189"/>
      <c r="AT294" s="190" t="s">
        <v>186</v>
      </c>
      <c r="AU294" s="190" t="s">
        <v>89</v>
      </c>
      <c r="AV294" s="12" t="s">
        <v>89</v>
      </c>
      <c r="AW294" s="12" t="s">
        <v>187</v>
      </c>
      <c r="AX294" s="12" t="s">
        <v>78</v>
      </c>
      <c r="AY294" s="190" t="s">
        <v>179</v>
      </c>
    </row>
    <row r="295" spans="2:65" s="12" customFormat="1" ht="16.5" customHeight="1">
      <c r="B295" s="183"/>
      <c r="C295" s="184"/>
      <c r="D295" s="184"/>
      <c r="E295" s="185" t="s">
        <v>5</v>
      </c>
      <c r="F295" s="277" t="s">
        <v>1293</v>
      </c>
      <c r="G295" s="278"/>
      <c r="H295" s="278"/>
      <c r="I295" s="278"/>
      <c r="J295" s="184"/>
      <c r="K295" s="186">
        <v>13.76</v>
      </c>
      <c r="L295" s="184"/>
      <c r="M295" s="184"/>
      <c r="N295" s="184"/>
      <c r="O295" s="184"/>
      <c r="P295" s="184"/>
      <c r="Q295" s="184"/>
      <c r="R295" s="187"/>
      <c r="T295" s="188"/>
      <c r="U295" s="184"/>
      <c r="V295" s="184"/>
      <c r="W295" s="184"/>
      <c r="X295" s="184"/>
      <c r="Y295" s="184"/>
      <c r="Z295" s="184"/>
      <c r="AA295" s="189"/>
      <c r="AT295" s="190" t="s">
        <v>186</v>
      </c>
      <c r="AU295" s="190" t="s">
        <v>89</v>
      </c>
      <c r="AV295" s="12" t="s">
        <v>89</v>
      </c>
      <c r="AW295" s="12" t="s">
        <v>187</v>
      </c>
      <c r="AX295" s="12" t="s">
        <v>78</v>
      </c>
      <c r="AY295" s="190" t="s">
        <v>179</v>
      </c>
    </row>
    <row r="296" spans="2:65" s="12" customFormat="1" ht="16.5" customHeight="1">
      <c r="B296" s="183"/>
      <c r="C296" s="184"/>
      <c r="D296" s="184"/>
      <c r="E296" s="185" t="s">
        <v>5</v>
      </c>
      <c r="F296" s="277" t="s">
        <v>1294</v>
      </c>
      <c r="G296" s="278"/>
      <c r="H296" s="278"/>
      <c r="I296" s="278"/>
      <c r="J296" s="184"/>
      <c r="K296" s="186">
        <v>1.1599999999999999</v>
      </c>
      <c r="L296" s="184"/>
      <c r="M296" s="184"/>
      <c r="N296" s="184"/>
      <c r="O296" s="184"/>
      <c r="P296" s="184"/>
      <c r="Q296" s="184"/>
      <c r="R296" s="187"/>
      <c r="T296" s="188"/>
      <c r="U296" s="184"/>
      <c r="V296" s="184"/>
      <c r="W296" s="184"/>
      <c r="X296" s="184"/>
      <c r="Y296" s="184"/>
      <c r="Z296" s="184"/>
      <c r="AA296" s="189"/>
      <c r="AT296" s="190" t="s">
        <v>186</v>
      </c>
      <c r="AU296" s="190" t="s">
        <v>89</v>
      </c>
      <c r="AV296" s="12" t="s">
        <v>89</v>
      </c>
      <c r="AW296" s="12" t="s">
        <v>187</v>
      </c>
      <c r="AX296" s="12" t="s">
        <v>78</v>
      </c>
      <c r="AY296" s="190" t="s">
        <v>179</v>
      </c>
    </row>
    <row r="297" spans="2:65" s="12" customFormat="1" ht="16.5" customHeight="1">
      <c r="B297" s="183"/>
      <c r="C297" s="184"/>
      <c r="D297" s="184"/>
      <c r="E297" s="185" t="s">
        <v>5</v>
      </c>
      <c r="F297" s="277" t="s">
        <v>1295</v>
      </c>
      <c r="G297" s="278"/>
      <c r="H297" s="278"/>
      <c r="I297" s="278"/>
      <c r="J297" s="184"/>
      <c r="K297" s="186">
        <v>0.36</v>
      </c>
      <c r="L297" s="184"/>
      <c r="M297" s="184"/>
      <c r="N297" s="184"/>
      <c r="O297" s="184"/>
      <c r="P297" s="184"/>
      <c r="Q297" s="184"/>
      <c r="R297" s="187"/>
      <c r="T297" s="188"/>
      <c r="U297" s="184"/>
      <c r="V297" s="184"/>
      <c r="W297" s="184"/>
      <c r="X297" s="184"/>
      <c r="Y297" s="184"/>
      <c r="Z297" s="184"/>
      <c r="AA297" s="189"/>
      <c r="AT297" s="190" t="s">
        <v>186</v>
      </c>
      <c r="AU297" s="190" t="s">
        <v>89</v>
      </c>
      <c r="AV297" s="12" t="s">
        <v>89</v>
      </c>
      <c r="AW297" s="12" t="s">
        <v>187</v>
      </c>
      <c r="AX297" s="12" t="s">
        <v>78</v>
      </c>
      <c r="AY297" s="190" t="s">
        <v>179</v>
      </c>
    </row>
    <row r="298" spans="2:65" s="12" customFormat="1" ht="16.5" customHeight="1">
      <c r="B298" s="183"/>
      <c r="C298" s="184"/>
      <c r="D298" s="184"/>
      <c r="E298" s="185" t="s">
        <v>5</v>
      </c>
      <c r="F298" s="277" t="s">
        <v>1296</v>
      </c>
      <c r="G298" s="278"/>
      <c r="H298" s="278"/>
      <c r="I298" s="278"/>
      <c r="J298" s="184"/>
      <c r="K298" s="186">
        <v>8.9600000000000009</v>
      </c>
      <c r="L298" s="184"/>
      <c r="M298" s="184"/>
      <c r="N298" s="184"/>
      <c r="O298" s="184"/>
      <c r="P298" s="184"/>
      <c r="Q298" s="184"/>
      <c r="R298" s="187"/>
      <c r="T298" s="188"/>
      <c r="U298" s="184"/>
      <c r="V298" s="184"/>
      <c r="W298" s="184"/>
      <c r="X298" s="184"/>
      <c r="Y298" s="184"/>
      <c r="Z298" s="184"/>
      <c r="AA298" s="189"/>
      <c r="AT298" s="190" t="s">
        <v>186</v>
      </c>
      <c r="AU298" s="190" t="s">
        <v>89</v>
      </c>
      <c r="AV298" s="12" t="s">
        <v>89</v>
      </c>
      <c r="AW298" s="12" t="s">
        <v>187</v>
      </c>
      <c r="AX298" s="12" t="s">
        <v>78</v>
      </c>
      <c r="AY298" s="190" t="s">
        <v>179</v>
      </c>
    </row>
    <row r="299" spans="2:65" s="12" customFormat="1" ht="16.5" customHeight="1">
      <c r="B299" s="183"/>
      <c r="C299" s="184"/>
      <c r="D299" s="184"/>
      <c r="E299" s="185" t="s">
        <v>5</v>
      </c>
      <c r="F299" s="277" t="s">
        <v>1297</v>
      </c>
      <c r="G299" s="278"/>
      <c r="H299" s="278"/>
      <c r="I299" s="278"/>
      <c r="J299" s="184"/>
      <c r="K299" s="186">
        <v>0.32</v>
      </c>
      <c r="L299" s="184"/>
      <c r="M299" s="184"/>
      <c r="N299" s="184"/>
      <c r="O299" s="184"/>
      <c r="P299" s="184"/>
      <c r="Q299" s="184"/>
      <c r="R299" s="187"/>
      <c r="T299" s="188"/>
      <c r="U299" s="184"/>
      <c r="V299" s="184"/>
      <c r="W299" s="184"/>
      <c r="X299" s="184"/>
      <c r="Y299" s="184"/>
      <c r="Z299" s="184"/>
      <c r="AA299" s="189"/>
      <c r="AT299" s="190" t="s">
        <v>186</v>
      </c>
      <c r="AU299" s="190" t="s">
        <v>89</v>
      </c>
      <c r="AV299" s="12" t="s">
        <v>89</v>
      </c>
      <c r="AW299" s="12" t="s">
        <v>187</v>
      </c>
      <c r="AX299" s="12" t="s">
        <v>78</v>
      </c>
      <c r="AY299" s="190" t="s">
        <v>179</v>
      </c>
    </row>
    <row r="300" spans="2:65" s="13" customFormat="1" ht="16.5" customHeight="1">
      <c r="B300" s="191"/>
      <c r="C300" s="192"/>
      <c r="D300" s="192"/>
      <c r="E300" s="193" t="s">
        <v>5</v>
      </c>
      <c r="F300" s="261" t="s">
        <v>188</v>
      </c>
      <c r="G300" s="262"/>
      <c r="H300" s="262"/>
      <c r="I300" s="262"/>
      <c r="J300" s="192"/>
      <c r="K300" s="194">
        <v>90.36</v>
      </c>
      <c r="L300" s="192"/>
      <c r="M300" s="192"/>
      <c r="N300" s="192"/>
      <c r="O300" s="192"/>
      <c r="P300" s="192"/>
      <c r="Q300" s="192"/>
      <c r="R300" s="195"/>
      <c r="T300" s="196"/>
      <c r="U300" s="192"/>
      <c r="V300" s="192"/>
      <c r="W300" s="192"/>
      <c r="X300" s="192"/>
      <c r="Y300" s="192"/>
      <c r="Z300" s="192"/>
      <c r="AA300" s="197"/>
      <c r="AT300" s="198" t="s">
        <v>186</v>
      </c>
      <c r="AU300" s="198" t="s">
        <v>89</v>
      </c>
      <c r="AV300" s="13" t="s">
        <v>184</v>
      </c>
      <c r="AW300" s="13" t="s">
        <v>187</v>
      </c>
      <c r="AX300" s="13" t="s">
        <v>35</v>
      </c>
      <c r="AY300" s="198" t="s">
        <v>179</v>
      </c>
    </row>
    <row r="301" spans="2:65" s="1" customFormat="1" ht="25.5" customHeight="1">
      <c r="B301" s="140"/>
      <c r="C301" s="169" t="s">
        <v>230</v>
      </c>
      <c r="D301" s="169" t="s">
        <v>180</v>
      </c>
      <c r="E301" s="170" t="s">
        <v>1298</v>
      </c>
      <c r="F301" s="264" t="s">
        <v>1299</v>
      </c>
      <c r="G301" s="264"/>
      <c r="H301" s="264"/>
      <c r="I301" s="264"/>
      <c r="J301" s="171" t="s">
        <v>296</v>
      </c>
      <c r="K301" s="172">
        <v>2412.04</v>
      </c>
      <c r="L301" s="265">
        <v>0</v>
      </c>
      <c r="M301" s="265"/>
      <c r="N301" s="266">
        <f>ROUND(L301*K301,2)</f>
        <v>0</v>
      </c>
      <c r="O301" s="266"/>
      <c r="P301" s="266"/>
      <c r="Q301" s="266"/>
      <c r="R301" s="143"/>
      <c r="T301" s="173" t="s">
        <v>5</v>
      </c>
      <c r="U301" s="47" t="s">
        <v>43</v>
      </c>
      <c r="V301" s="39"/>
      <c r="W301" s="174">
        <f>V301*K301</f>
        <v>0</v>
      </c>
      <c r="X301" s="174">
        <v>0</v>
      </c>
      <c r="Y301" s="174">
        <f>X301*K301</f>
        <v>0</v>
      </c>
      <c r="Z301" s="174">
        <v>0</v>
      </c>
      <c r="AA301" s="175">
        <f>Z301*K301</f>
        <v>0</v>
      </c>
      <c r="AR301" s="22" t="s">
        <v>184</v>
      </c>
      <c r="AT301" s="22" t="s">
        <v>180</v>
      </c>
      <c r="AU301" s="22" t="s">
        <v>89</v>
      </c>
      <c r="AY301" s="22" t="s">
        <v>179</v>
      </c>
      <c r="BE301" s="117">
        <f>IF(U301="základní",N301,0)</f>
        <v>0</v>
      </c>
      <c r="BF301" s="117">
        <f>IF(U301="snížená",N301,0)</f>
        <v>0</v>
      </c>
      <c r="BG301" s="117">
        <f>IF(U301="zákl. přenesená",N301,0)</f>
        <v>0</v>
      </c>
      <c r="BH301" s="117">
        <f>IF(U301="sníž. přenesená",N301,0)</f>
        <v>0</v>
      </c>
      <c r="BI301" s="117">
        <f>IF(U301="nulová",N301,0)</f>
        <v>0</v>
      </c>
      <c r="BJ301" s="22" t="s">
        <v>35</v>
      </c>
      <c r="BK301" s="117">
        <f>ROUND(L301*K301,2)</f>
        <v>0</v>
      </c>
      <c r="BL301" s="22" t="s">
        <v>184</v>
      </c>
      <c r="BM301" s="22" t="s">
        <v>286</v>
      </c>
    </row>
    <row r="302" spans="2:65" s="11" customFormat="1" ht="25.5" customHeight="1">
      <c r="B302" s="176"/>
      <c r="C302" s="177"/>
      <c r="D302" s="177"/>
      <c r="E302" s="178" t="s">
        <v>5</v>
      </c>
      <c r="F302" s="303" t="s">
        <v>1228</v>
      </c>
      <c r="G302" s="304"/>
      <c r="H302" s="304"/>
      <c r="I302" s="304"/>
      <c r="J302" s="177"/>
      <c r="K302" s="178" t="s">
        <v>5</v>
      </c>
      <c r="L302" s="177"/>
      <c r="M302" s="177"/>
      <c r="N302" s="177"/>
      <c r="O302" s="177"/>
      <c r="P302" s="177"/>
      <c r="Q302" s="177"/>
      <c r="R302" s="179"/>
      <c r="T302" s="180"/>
      <c r="U302" s="177"/>
      <c r="V302" s="177"/>
      <c r="W302" s="177"/>
      <c r="X302" s="177"/>
      <c r="Y302" s="177"/>
      <c r="Z302" s="177"/>
      <c r="AA302" s="181"/>
      <c r="AT302" s="182" t="s">
        <v>186</v>
      </c>
      <c r="AU302" s="182" t="s">
        <v>89</v>
      </c>
      <c r="AV302" s="11" t="s">
        <v>35</v>
      </c>
      <c r="AW302" s="11" t="s">
        <v>187</v>
      </c>
      <c r="AX302" s="11" t="s">
        <v>78</v>
      </c>
      <c r="AY302" s="182" t="s">
        <v>179</v>
      </c>
    </row>
    <row r="303" spans="2:65" s="12" customFormat="1" ht="16.5" customHeight="1">
      <c r="B303" s="183"/>
      <c r="C303" s="184"/>
      <c r="D303" s="184"/>
      <c r="E303" s="185" t="s">
        <v>5</v>
      </c>
      <c r="F303" s="277" t="s">
        <v>1300</v>
      </c>
      <c r="G303" s="278"/>
      <c r="H303" s="278"/>
      <c r="I303" s="278"/>
      <c r="J303" s="184"/>
      <c r="K303" s="186">
        <v>451.2</v>
      </c>
      <c r="L303" s="184"/>
      <c r="M303" s="184"/>
      <c r="N303" s="184"/>
      <c r="O303" s="184"/>
      <c r="P303" s="184"/>
      <c r="Q303" s="184"/>
      <c r="R303" s="187"/>
      <c r="T303" s="188"/>
      <c r="U303" s="184"/>
      <c r="V303" s="184"/>
      <c r="W303" s="184"/>
      <c r="X303" s="184"/>
      <c r="Y303" s="184"/>
      <c r="Z303" s="184"/>
      <c r="AA303" s="189"/>
      <c r="AT303" s="190" t="s">
        <v>186</v>
      </c>
      <c r="AU303" s="190" t="s">
        <v>89</v>
      </c>
      <c r="AV303" s="12" t="s">
        <v>89</v>
      </c>
      <c r="AW303" s="12" t="s">
        <v>187</v>
      </c>
      <c r="AX303" s="12" t="s">
        <v>78</v>
      </c>
      <c r="AY303" s="190" t="s">
        <v>179</v>
      </c>
    </row>
    <row r="304" spans="2:65" s="12" customFormat="1" ht="16.5" customHeight="1">
      <c r="B304" s="183"/>
      <c r="C304" s="184"/>
      <c r="D304" s="184"/>
      <c r="E304" s="185" t="s">
        <v>5</v>
      </c>
      <c r="F304" s="277" t="s">
        <v>1301</v>
      </c>
      <c r="G304" s="278"/>
      <c r="H304" s="278"/>
      <c r="I304" s="278"/>
      <c r="J304" s="184"/>
      <c r="K304" s="186">
        <v>59.2</v>
      </c>
      <c r="L304" s="184"/>
      <c r="M304" s="184"/>
      <c r="N304" s="184"/>
      <c r="O304" s="184"/>
      <c r="P304" s="184"/>
      <c r="Q304" s="184"/>
      <c r="R304" s="187"/>
      <c r="T304" s="188"/>
      <c r="U304" s="184"/>
      <c r="V304" s="184"/>
      <c r="W304" s="184"/>
      <c r="X304" s="184"/>
      <c r="Y304" s="184"/>
      <c r="Z304" s="184"/>
      <c r="AA304" s="189"/>
      <c r="AT304" s="190" t="s">
        <v>186</v>
      </c>
      <c r="AU304" s="190" t="s">
        <v>89</v>
      </c>
      <c r="AV304" s="12" t="s">
        <v>89</v>
      </c>
      <c r="AW304" s="12" t="s">
        <v>187</v>
      </c>
      <c r="AX304" s="12" t="s">
        <v>78</v>
      </c>
      <c r="AY304" s="190" t="s">
        <v>179</v>
      </c>
    </row>
    <row r="305" spans="2:51" s="12" customFormat="1" ht="16.5" customHeight="1">
      <c r="B305" s="183"/>
      <c r="C305" s="184"/>
      <c r="D305" s="184"/>
      <c r="E305" s="185" t="s">
        <v>5</v>
      </c>
      <c r="F305" s="277" t="s">
        <v>1302</v>
      </c>
      <c r="G305" s="278"/>
      <c r="H305" s="278"/>
      <c r="I305" s="278"/>
      <c r="J305" s="184"/>
      <c r="K305" s="186">
        <v>36.479999999999997</v>
      </c>
      <c r="L305" s="184"/>
      <c r="M305" s="184"/>
      <c r="N305" s="184"/>
      <c r="O305" s="184"/>
      <c r="P305" s="184"/>
      <c r="Q305" s="184"/>
      <c r="R305" s="187"/>
      <c r="T305" s="188"/>
      <c r="U305" s="184"/>
      <c r="V305" s="184"/>
      <c r="W305" s="184"/>
      <c r="X305" s="184"/>
      <c r="Y305" s="184"/>
      <c r="Z305" s="184"/>
      <c r="AA305" s="189"/>
      <c r="AT305" s="190" t="s">
        <v>186</v>
      </c>
      <c r="AU305" s="190" t="s">
        <v>89</v>
      </c>
      <c r="AV305" s="12" t="s">
        <v>89</v>
      </c>
      <c r="AW305" s="12" t="s">
        <v>187</v>
      </c>
      <c r="AX305" s="12" t="s">
        <v>78</v>
      </c>
      <c r="AY305" s="190" t="s">
        <v>179</v>
      </c>
    </row>
    <row r="306" spans="2:51" s="12" customFormat="1" ht="16.5" customHeight="1">
      <c r="B306" s="183"/>
      <c r="C306" s="184"/>
      <c r="D306" s="184"/>
      <c r="E306" s="185" t="s">
        <v>5</v>
      </c>
      <c r="F306" s="277" t="s">
        <v>1303</v>
      </c>
      <c r="G306" s="278"/>
      <c r="H306" s="278"/>
      <c r="I306" s="278"/>
      <c r="J306" s="184"/>
      <c r="K306" s="186">
        <v>24.32</v>
      </c>
      <c r="L306" s="184"/>
      <c r="M306" s="184"/>
      <c r="N306" s="184"/>
      <c r="O306" s="184"/>
      <c r="P306" s="184"/>
      <c r="Q306" s="184"/>
      <c r="R306" s="187"/>
      <c r="T306" s="188"/>
      <c r="U306" s="184"/>
      <c r="V306" s="184"/>
      <c r="W306" s="184"/>
      <c r="X306" s="184"/>
      <c r="Y306" s="184"/>
      <c r="Z306" s="184"/>
      <c r="AA306" s="189"/>
      <c r="AT306" s="190" t="s">
        <v>186</v>
      </c>
      <c r="AU306" s="190" t="s">
        <v>89</v>
      </c>
      <c r="AV306" s="12" t="s">
        <v>89</v>
      </c>
      <c r="AW306" s="12" t="s">
        <v>187</v>
      </c>
      <c r="AX306" s="12" t="s">
        <v>78</v>
      </c>
      <c r="AY306" s="190" t="s">
        <v>179</v>
      </c>
    </row>
    <row r="307" spans="2:51" s="12" customFormat="1" ht="16.5" customHeight="1">
      <c r="B307" s="183"/>
      <c r="C307" s="184"/>
      <c r="D307" s="184"/>
      <c r="E307" s="185" t="s">
        <v>5</v>
      </c>
      <c r="F307" s="277" t="s">
        <v>1304</v>
      </c>
      <c r="G307" s="278"/>
      <c r="H307" s="278"/>
      <c r="I307" s="278"/>
      <c r="J307" s="184"/>
      <c r="K307" s="186">
        <v>236.64</v>
      </c>
      <c r="L307" s="184"/>
      <c r="M307" s="184"/>
      <c r="N307" s="184"/>
      <c r="O307" s="184"/>
      <c r="P307" s="184"/>
      <c r="Q307" s="184"/>
      <c r="R307" s="187"/>
      <c r="T307" s="188"/>
      <c r="U307" s="184"/>
      <c r="V307" s="184"/>
      <c r="W307" s="184"/>
      <c r="X307" s="184"/>
      <c r="Y307" s="184"/>
      <c r="Z307" s="184"/>
      <c r="AA307" s="189"/>
      <c r="AT307" s="190" t="s">
        <v>186</v>
      </c>
      <c r="AU307" s="190" t="s">
        <v>89</v>
      </c>
      <c r="AV307" s="12" t="s">
        <v>89</v>
      </c>
      <c r="AW307" s="12" t="s">
        <v>187</v>
      </c>
      <c r="AX307" s="12" t="s">
        <v>78</v>
      </c>
      <c r="AY307" s="190" t="s">
        <v>179</v>
      </c>
    </row>
    <row r="308" spans="2:51" s="12" customFormat="1" ht="16.5" customHeight="1">
      <c r="B308" s="183"/>
      <c r="C308" s="184"/>
      <c r="D308" s="184"/>
      <c r="E308" s="185" t="s">
        <v>5</v>
      </c>
      <c r="F308" s="277" t="s">
        <v>1305</v>
      </c>
      <c r="G308" s="278"/>
      <c r="H308" s="278"/>
      <c r="I308" s="278"/>
      <c r="J308" s="184"/>
      <c r="K308" s="186">
        <v>22.88</v>
      </c>
      <c r="L308" s="184"/>
      <c r="M308" s="184"/>
      <c r="N308" s="184"/>
      <c r="O308" s="184"/>
      <c r="P308" s="184"/>
      <c r="Q308" s="184"/>
      <c r="R308" s="187"/>
      <c r="T308" s="188"/>
      <c r="U308" s="184"/>
      <c r="V308" s="184"/>
      <c r="W308" s="184"/>
      <c r="X308" s="184"/>
      <c r="Y308" s="184"/>
      <c r="Z308" s="184"/>
      <c r="AA308" s="189"/>
      <c r="AT308" s="190" t="s">
        <v>186</v>
      </c>
      <c r="AU308" s="190" t="s">
        <v>89</v>
      </c>
      <c r="AV308" s="12" t="s">
        <v>89</v>
      </c>
      <c r="AW308" s="12" t="s">
        <v>187</v>
      </c>
      <c r="AX308" s="12" t="s">
        <v>78</v>
      </c>
      <c r="AY308" s="190" t="s">
        <v>179</v>
      </c>
    </row>
    <row r="309" spans="2:51" s="12" customFormat="1" ht="16.5" customHeight="1">
      <c r="B309" s="183"/>
      <c r="C309" s="184"/>
      <c r="D309" s="184"/>
      <c r="E309" s="185" t="s">
        <v>5</v>
      </c>
      <c r="F309" s="277" t="s">
        <v>1306</v>
      </c>
      <c r="G309" s="278"/>
      <c r="H309" s="278"/>
      <c r="I309" s="278"/>
      <c r="J309" s="184"/>
      <c r="K309" s="186">
        <v>198.84</v>
      </c>
      <c r="L309" s="184"/>
      <c r="M309" s="184"/>
      <c r="N309" s="184"/>
      <c r="O309" s="184"/>
      <c r="P309" s="184"/>
      <c r="Q309" s="184"/>
      <c r="R309" s="187"/>
      <c r="T309" s="188"/>
      <c r="U309" s="184"/>
      <c r="V309" s="184"/>
      <c r="W309" s="184"/>
      <c r="X309" s="184"/>
      <c r="Y309" s="184"/>
      <c r="Z309" s="184"/>
      <c r="AA309" s="189"/>
      <c r="AT309" s="190" t="s">
        <v>186</v>
      </c>
      <c r="AU309" s="190" t="s">
        <v>89</v>
      </c>
      <c r="AV309" s="12" t="s">
        <v>89</v>
      </c>
      <c r="AW309" s="12" t="s">
        <v>187</v>
      </c>
      <c r="AX309" s="12" t="s">
        <v>78</v>
      </c>
      <c r="AY309" s="190" t="s">
        <v>179</v>
      </c>
    </row>
    <row r="310" spans="2:51" s="12" customFormat="1" ht="16.5" customHeight="1">
      <c r="B310" s="183"/>
      <c r="C310" s="184"/>
      <c r="D310" s="184"/>
      <c r="E310" s="185" t="s">
        <v>5</v>
      </c>
      <c r="F310" s="277" t="s">
        <v>1307</v>
      </c>
      <c r="G310" s="278"/>
      <c r="H310" s="278"/>
      <c r="I310" s="278"/>
      <c r="J310" s="184"/>
      <c r="K310" s="186">
        <v>142.08000000000001</v>
      </c>
      <c r="L310" s="184"/>
      <c r="M310" s="184"/>
      <c r="N310" s="184"/>
      <c r="O310" s="184"/>
      <c r="P310" s="184"/>
      <c r="Q310" s="184"/>
      <c r="R310" s="187"/>
      <c r="T310" s="188"/>
      <c r="U310" s="184"/>
      <c r="V310" s="184"/>
      <c r="W310" s="184"/>
      <c r="X310" s="184"/>
      <c r="Y310" s="184"/>
      <c r="Z310" s="184"/>
      <c r="AA310" s="189"/>
      <c r="AT310" s="190" t="s">
        <v>186</v>
      </c>
      <c r="AU310" s="190" t="s">
        <v>89</v>
      </c>
      <c r="AV310" s="12" t="s">
        <v>89</v>
      </c>
      <c r="AW310" s="12" t="s">
        <v>187</v>
      </c>
      <c r="AX310" s="12" t="s">
        <v>78</v>
      </c>
      <c r="AY310" s="190" t="s">
        <v>179</v>
      </c>
    </row>
    <row r="311" spans="2:51" s="12" customFormat="1" ht="16.5" customHeight="1">
      <c r="B311" s="183"/>
      <c r="C311" s="184"/>
      <c r="D311" s="184"/>
      <c r="E311" s="185" t="s">
        <v>5</v>
      </c>
      <c r="F311" s="277" t="s">
        <v>1308</v>
      </c>
      <c r="G311" s="278"/>
      <c r="H311" s="278"/>
      <c r="I311" s="278"/>
      <c r="J311" s="184"/>
      <c r="K311" s="186">
        <v>107.52</v>
      </c>
      <c r="L311" s="184"/>
      <c r="M311" s="184"/>
      <c r="N311" s="184"/>
      <c r="O311" s="184"/>
      <c r="P311" s="184"/>
      <c r="Q311" s="184"/>
      <c r="R311" s="187"/>
      <c r="T311" s="188"/>
      <c r="U311" s="184"/>
      <c r="V311" s="184"/>
      <c r="W311" s="184"/>
      <c r="X311" s="184"/>
      <c r="Y311" s="184"/>
      <c r="Z311" s="184"/>
      <c r="AA311" s="189"/>
      <c r="AT311" s="190" t="s">
        <v>186</v>
      </c>
      <c r="AU311" s="190" t="s">
        <v>89</v>
      </c>
      <c r="AV311" s="12" t="s">
        <v>89</v>
      </c>
      <c r="AW311" s="12" t="s">
        <v>187</v>
      </c>
      <c r="AX311" s="12" t="s">
        <v>78</v>
      </c>
      <c r="AY311" s="190" t="s">
        <v>179</v>
      </c>
    </row>
    <row r="312" spans="2:51" s="12" customFormat="1" ht="16.5" customHeight="1">
      <c r="B312" s="183"/>
      <c r="C312" s="184"/>
      <c r="D312" s="184"/>
      <c r="E312" s="185" t="s">
        <v>5</v>
      </c>
      <c r="F312" s="277" t="s">
        <v>1309</v>
      </c>
      <c r="G312" s="278"/>
      <c r="H312" s="278"/>
      <c r="I312" s="278"/>
      <c r="J312" s="184"/>
      <c r="K312" s="186">
        <v>178.56</v>
      </c>
      <c r="L312" s="184"/>
      <c r="M312" s="184"/>
      <c r="N312" s="184"/>
      <c r="O312" s="184"/>
      <c r="P312" s="184"/>
      <c r="Q312" s="184"/>
      <c r="R312" s="187"/>
      <c r="T312" s="188"/>
      <c r="U312" s="184"/>
      <c r="V312" s="184"/>
      <c r="W312" s="184"/>
      <c r="X312" s="184"/>
      <c r="Y312" s="184"/>
      <c r="Z312" s="184"/>
      <c r="AA312" s="189"/>
      <c r="AT312" s="190" t="s">
        <v>186</v>
      </c>
      <c r="AU312" s="190" t="s">
        <v>89</v>
      </c>
      <c r="AV312" s="12" t="s">
        <v>89</v>
      </c>
      <c r="AW312" s="12" t="s">
        <v>187</v>
      </c>
      <c r="AX312" s="12" t="s">
        <v>78</v>
      </c>
      <c r="AY312" s="190" t="s">
        <v>179</v>
      </c>
    </row>
    <row r="313" spans="2:51" s="12" customFormat="1" ht="16.5" customHeight="1">
      <c r="B313" s="183"/>
      <c r="C313" s="184"/>
      <c r="D313" s="184"/>
      <c r="E313" s="185" t="s">
        <v>5</v>
      </c>
      <c r="F313" s="277" t="s">
        <v>1310</v>
      </c>
      <c r="G313" s="278"/>
      <c r="H313" s="278"/>
      <c r="I313" s="278"/>
      <c r="J313" s="184"/>
      <c r="K313" s="186">
        <v>43.52</v>
      </c>
      <c r="L313" s="184"/>
      <c r="M313" s="184"/>
      <c r="N313" s="184"/>
      <c r="O313" s="184"/>
      <c r="P313" s="184"/>
      <c r="Q313" s="184"/>
      <c r="R313" s="187"/>
      <c r="T313" s="188"/>
      <c r="U313" s="184"/>
      <c r="V313" s="184"/>
      <c r="W313" s="184"/>
      <c r="X313" s="184"/>
      <c r="Y313" s="184"/>
      <c r="Z313" s="184"/>
      <c r="AA313" s="189"/>
      <c r="AT313" s="190" t="s">
        <v>186</v>
      </c>
      <c r="AU313" s="190" t="s">
        <v>89</v>
      </c>
      <c r="AV313" s="12" t="s">
        <v>89</v>
      </c>
      <c r="AW313" s="12" t="s">
        <v>187</v>
      </c>
      <c r="AX313" s="12" t="s">
        <v>78</v>
      </c>
      <c r="AY313" s="190" t="s">
        <v>179</v>
      </c>
    </row>
    <row r="314" spans="2:51" s="12" customFormat="1" ht="16.5" customHeight="1">
      <c r="B314" s="183"/>
      <c r="C314" s="184"/>
      <c r="D314" s="184"/>
      <c r="E314" s="185" t="s">
        <v>5</v>
      </c>
      <c r="F314" s="277" t="s">
        <v>1311</v>
      </c>
      <c r="G314" s="278"/>
      <c r="H314" s="278"/>
      <c r="I314" s="278"/>
      <c r="J314" s="184"/>
      <c r="K314" s="186">
        <v>69.760000000000005</v>
      </c>
      <c r="L314" s="184"/>
      <c r="M314" s="184"/>
      <c r="N314" s="184"/>
      <c r="O314" s="184"/>
      <c r="P314" s="184"/>
      <c r="Q314" s="184"/>
      <c r="R314" s="187"/>
      <c r="T314" s="188"/>
      <c r="U314" s="184"/>
      <c r="V314" s="184"/>
      <c r="W314" s="184"/>
      <c r="X314" s="184"/>
      <c r="Y314" s="184"/>
      <c r="Z314" s="184"/>
      <c r="AA314" s="189"/>
      <c r="AT314" s="190" t="s">
        <v>186</v>
      </c>
      <c r="AU314" s="190" t="s">
        <v>89</v>
      </c>
      <c r="AV314" s="12" t="s">
        <v>89</v>
      </c>
      <c r="AW314" s="12" t="s">
        <v>187</v>
      </c>
      <c r="AX314" s="12" t="s">
        <v>78</v>
      </c>
      <c r="AY314" s="190" t="s">
        <v>179</v>
      </c>
    </row>
    <row r="315" spans="2:51" s="12" customFormat="1" ht="16.5" customHeight="1">
      <c r="B315" s="183"/>
      <c r="C315" s="184"/>
      <c r="D315" s="184"/>
      <c r="E315" s="185" t="s">
        <v>5</v>
      </c>
      <c r="F315" s="277" t="s">
        <v>1312</v>
      </c>
      <c r="G315" s="278"/>
      <c r="H315" s="278"/>
      <c r="I315" s="278"/>
      <c r="J315" s="184"/>
      <c r="K315" s="186">
        <v>189.48</v>
      </c>
      <c r="L315" s="184"/>
      <c r="M315" s="184"/>
      <c r="N315" s="184"/>
      <c r="O315" s="184"/>
      <c r="P315" s="184"/>
      <c r="Q315" s="184"/>
      <c r="R315" s="187"/>
      <c r="T315" s="188"/>
      <c r="U315" s="184"/>
      <c r="V315" s="184"/>
      <c r="W315" s="184"/>
      <c r="X315" s="184"/>
      <c r="Y315" s="184"/>
      <c r="Z315" s="184"/>
      <c r="AA315" s="189"/>
      <c r="AT315" s="190" t="s">
        <v>186</v>
      </c>
      <c r="AU315" s="190" t="s">
        <v>89</v>
      </c>
      <c r="AV315" s="12" t="s">
        <v>89</v>
      </c>
      <c r="AW315" s="12" t="s">
        <v>187</v>
      </c>
      <c r="AX315" s="12" t="s">
        <v>78</v>
      </c>
      <c r="AY315" s="190" t="s">
        <v>179</v>
      </c>
    </row>
    <row r="316" spans="2:51" s="12" customFormat="1" ht="16.5" customHeight="1">
      <c r="B316" s="183"/>
      <c r="C316" s="184"/>
      <c r="D316" s="184"/>
      <c r="E316" s="185" t="s">
        <v>5</v>
      </c>
      <c r="F316" s="277" t="s">
        <v>1313</v>
      </c>
      <c r="G316" s="278"/>
      <c r="H316" s="278"/>
      <c r="I316" s="278"/>
      <c r="J316" s="184"/>
      <c r="K316" s="186">
        <v>299.39999999999998</v>
      </c>
      <c r="L316" s="184"/>
      <c r="M316" s="184"/>
      <c r="N316" s="184"/>
      <c r="O316" s="184"/>
      <c r="P316" s="184"/>
      <c r="Q316" s="184"/>
      <c r="R316" s="187"/>
      <c r="T316" s="188"/>
      <c r="U316" s="184"/>
      <c r="V316" s="184"/>
      <c r="W316" s="184"/>
      <c r="X316" s="184"/>
      <c r="Y316" s="184"/>
      <c r="Z316" s="184"/>
      <c r="AA316" s="189"/>
      <c r="AT316" s="190" t="s">
        <v>186</v>
      </c>
      <c r="AU316" s="190" t="s">
        <v>89</v>
      </c>
      <c r="AV316" s="12" t="s">
        <v>89</v>
      </c>
      <c r="AW316" s="12" t="s">
        <v>187</v>
      </c>
      <c r="AX316" s="12" t="s">
        <v>78</v>
      </c>
      <c r="AY316" s="190" t="s">
        <v>179</v>
      </c>
    </row>
    <row r="317" spans="2:51" s="12" customFormat="1" ht="16.5" customHeight="1">
      <c r="B317" s="183"/>
      <c r="C317" s="184"/>
      <c r="D317" s="184"/>
      <c r="E317" s="185" t="s">
        <v>5</v>
      </c>
      <c r="F317" s="277" t="s">
        <v>1314</v>
      </c>
      <c r="G317" s="278"/>
      <c r="H317" s="278"/>
      <c r="I317" s="278"/>
      <c r="J317" s="184"/>
      <c r="K317" s="186">
        <v>37.840000000000003</v>
      </c>
      <c r="L317" s="184"/>
      <c r="M317" s="184"/>
      <c r="N317" s="184"/>
      <c r="O317" s="184"/>
      <c r="P317" s="184"/>
      <c r="Q317" s="184"/>
      <c r="R317" s="187"/>
      <c r="T317" s="188"/>
      <c r="U317" s="184"/>
      <c r="V317" s="184"/>
      <c r="W317" s="184"/>
      <c r="X317" s="184"/>
      <c r="Y317" s="184"/>
      <c r="Z317" s="184"/>
      <c r="AA317" s="189"/>
      <c r="AT317" s="190" t="s">
        <v>186</v>
      </c>
      <c r="AU317" s="190" t="s">
        <v>89</v>
      </c>
      <c r="AV317" s="12" t="s">
        <v>89</v>
      </c>
      <c r="AW317" s="12" t="s">
        <v>187</v>
      </c>
      <c r="AX317" s="12" t="s">
        <v>78</v>
      </c>
      <c r="AY317" s="190" t="s">
        <v>179</v>
      </c>
    </row>
    <row r="318" spans="2:51" s="12" customFormat="1" ht="16.5" customHeight="1">
      <c r="B318" s="183"/>
      <c r="C318" s="184"/>
      <c r="D318" s="184"/>
      <c r="E318" s="185" t="s">
        <v>5</v>
      </c>
      <c r="F318" s="277" t="s">
        <v>1315</v>
      </c>
      <c r="G318" s="278"/>
      <c r="H318" s="278"/>
      <c r="I318" s="278"/>
      <c r="J318" s="184"/>
      <c r="K318" s="186">
        <v>11.52</v>
      </c>
      <c r="L318" s="184"/>
      <c r="M318" s="184"/>
      <c r="N318" s="184"/>
      <c r="O318" s="184"/>
      <c r="P318" s="184"/>
      <c r="Q318" s="184"/>
      <c r="R318" s="187"/>
      <c r="T318" s="188"/>
      <c r="U318" s="184"/>
      <c r="V318" s="184"/>
      <c r="W318" s="184"/>
      <c r="X318" s="184"/>
      <c r="Y318" s="184"/>
      <c r="Z318" s="184"/>
      <c r="AA318" s="189"/>
      <c r="AT318" s="190" t="s">
        <v>186</v>
      </c>
      <c r="AU318" s="190" t="s">
        <v>89</v>
      </c>
      <c r="AV318" s="12" t="s">
        <v>89</v>
      </c>
      <c r="AW318" s="12" t="s">
        <v>187</v>
      </c>
      <c r="AX318" s="12" t="s">
        <v>78</v>
      </c>
      <c r="AY318" s="190" t="s">
        <v>179</v>
      </c>
    </row>
    <row r="319" spans="2:51" s="12" customFormat="1" ht="16.5" customHeight="1">
      <c r="B319" s="183"/>
      <c r="C319" s="184"/>
      <c r="D319" s="184"/>
      <c r="E319" s="185" t="s">
        <v>5</v>
      </c>
      <c r="F319" s="277" t="s">
        <v>1316</v>
      </c>
      <c r="G319" s="278"/>
      <c r="H319" s="278"/>
      <c r="I319" s="278"/>
      <c r="J319" s="184"/>
      <c r="K319" s="186">
        <v>292.48</v>
      </c>
      <c r="L319" s="184"/>
      <c r="M319" s="184"/>
      <c r="N319" s="184"/>
      <c r="O319" s="184"/>
      <c r="P319" s="184"/>
      <c r="Q319" s="184"/>
      <c r="R319" s="187"/>
      <c r="T319" s="188"/>
      <c r="U319" s="184"/>
      <c r="V319" s="184"/>
      <c r="W319" s="184"/>
      <c r="X319" s="184"/>
      <c r="Y319" s="184"/>
      <c r="Z319" s="184"/>
      <c r="AA319" s="189"/>
      <c r="AT319" s="190" t="s">
        <v>186</v>
      </c>
      <c r="AU319" s="190" t="s">
        <v>89</v>
      </c>
      <c r="AV319" s="12" t="s">
        <v>89</v>
      </c>
      <c r="AW319" s="12" t="s">
        <v>187</v>
      </c>
      <c r="AX319" s="12" t="s">
        <v>78</v>
      </c>
      <c r="AY319" s="190" t="s">
        <v>179</v>
      </c>
    </row>
    <row r="320" spans="2:51" s="12" customFormat="1" ht="16.5" customHeight="1">
      <c r="B320" s="183"/>
      <c r="C320" s="184"/>
      <c r="D320" s="184"/>
      <c r="E320" s="185" t="s">
        <v>5</v>
      </c>
      <c r="F320" s="277" t="s">
        <v>1317</v>
      </c>
      <c r="G320" s="278"/>
      <c r="H320" s="278"/>
      <c r="I320" s="278"/>
      <c r="J320" s="184"/>
      <c r="K320" s="186">
        <v>10.32</v>
      </c>
      <c r="L320" s="184"/>
      <c r="M320" s="184"/>
      <c r="N320" s="184"/>
      <c r="O320" s="184"/>
      <c r="P320" s="184"/>
      <c r="Q320" s="184"/>
      <c r="R320" s="187"/>
      <c r="T320" s="188"/>
      <c r="U320" s="184"/>
      <c r="V320" s="184"/>
      <c r="W320" s="184"/>
      <c r="X320" s="184"/>
      <c r="Y320" s="184"/>
      <c r="Z320" s="184"/>
      <c r="AA320" s="189"/>
      <c r="AT320" s="190" t="s">
        <v>186</v>
      </c>
      <c r="AU320" s="190" t="s">
        <v>89</v>
      </c>
      <c r="AV320" s="12" t="s">
        <v>89</v>
      </c>
      <c r="AW320" s="12" t="s">
        <v>187</v>
      </c>
      <c r="AX320" s="12" t="s">
        <v>78</v>
      </c>
      <c r="AY320" s="190" t="s">
        <v>179</v>
      </c>
    </row>
    <row r="321" spans="2:65" s="13" customFormat="1" ht="16.5" customHeight="1">
      <c r="B321" s="191"/>
      <c r="C321" s="192"/>
      <c r="D321" s="192"/>
      <c r="E321" s="193" t="s">
        <v>5</v>
      </c>
      <c r="F321" s="261" t="s">
        <v>188</v>
      </c>
      <c r="G321" s="262"/>
      <c r="H321" s="262"/>
      <c r="I321" s="262"/>
      <c r="J321" s="192"/>
      <c r="K321" s="194">
        <v>2412.04</v>
      </c>
      <c r="L321" s="192"/>
      <c r="M321" s="192"/>
      <c r="N321" s="192"/>
      <c r="O321" s="192"/>
      <c r="P321" s="192"/>
      <c r="Q321" s="192"/>
      <c r="R321" s="195"/>
      <c r="T321" s="196"/>
      <c r="U321" s="192"/>
      <c r="V321" s="192"/>
      <c r="W321" s="192"/>
      <c r="X321" s="192"/>
      <c r="Y321" s="192"/>
      <c r="Z321" s="192"/>
      <c r="AA321" s="197"/>
      <c r="AT321" s="198" t="s">
        <v>186</v>
      </c>
      <c r="AU321" s="198" t="s">
        <v>89</v>
      </c>
      <c r="AV321" s="13" t="s">
        <v>184</v>
      </c>
      <c r="AW321" s="13" t="s">
        <v>187</v>
      </c>
      <c r="AX321" s="13" t="s">
        <v>35</v>
      </c>
      <c r="AY321" s="198" t="s">
        <v>179</v>
      </c>
    </row>
    <row r="322" spans="2:65" s="1" customFormat="1" ht="25.5" customHeight="1">
      <c r="B322" s="140"/>
      <c r="C322" s="169" t="s">
        <v>293</v>
      </c>
      <c r="D322" s="169" t="s">
        <v>180</v>
      </c>
      <c r="E322" s="170" t="s">
        <v>350</v>
      </c>
      <c r="F322" s="264" t="s">
        <v>351</v>
      </c>
      <c r="G322" s="264"/>
      <c r="H322" s="264"/>
      <c r="I322" s="264"/>
      <c r="J322" s="171" t="s">
        <v>296</v>
      </c>
      <c r="K322" s="172">
        <v>1206.02</v>
      </c>
      <c r="L322" s="265">
        <v>0</v>
      </c>
      <c r="M322" s="265"/>
      <c r="N322" s="266">
        <f>ROUND(L322*K322,2)</f>
        <v>0</v>
      </c>
      <c r="O322" s="266"/>
      <c r="P322" s="266"/>
      <c r="Q322" s="266"/>
      <c r="R322" s="143"/>
      <c r="T322" s="173" t="s">
        <v>5</v>
      </c>
      <c r="U322" s="47" t="s">
        <v>43</v>
      </c>
      <c r="V322" s="39"/>
      <c r="W322" s="174">
        <f>V322*K322</f>
        <v>0</v>
      </c>
      <c r="X322" s="174">
        <v>0</v>
      </c>
      <c r="Y322" s="174">
        <f>X322*K322</f>
        <v>0</v>
      </c>
      <c r="Z322" s="174">
        <v>0</v>
      </c>
      <c r="AA322" s="175">
        <f>Z322*K322</f>
        <v>0</v>
      </c>
      <c r="AR322" s="22" t="s">
        <v>184</v>
      </c>
      <c r="AT322" s="22" t="s">
        <v>180</v>
      </c>
      <c r="AU322" s="22" t="s">
        <v>89</v>
      </c>
      <c r="AY322" s="22" t="s">
        <v>179</v>
      </c>
      <c r="BE322" s="117">
        <f>IF(U322="základní",N322,0)</f>
        <v>0</v>
      </c>
      <c r="BF322" s="117">
        <f>IF(U322="snížená",N322,0)</f>
        <v>0</v>
      </c>
      <c r="BG322" s="117">
        <f>IF(U322="zákl. přenesená",N322,0)</f>
        <v>0</v>
      </c>
      <c r="BH322" s="117">
        <f>IF(U322="sníž. přenesená",N322,0)</f>
        <v>0</v>
      </c>
      <c r="BI322" s="117">
        <f>IF(U322="nulová",N322,0)</f>
        <v>0</v>
      </c>
      <c r="BJ322" s="22" t="s">
        <v>35</v>
      </c>
      <c r="BK322" s="117">
        <f>ROUND(L322*K322,2)</f>
        <v>0</v>
      </c>
      <c r="BL322" s="22" t="s">
        <v>184</v>
      </c>
      <c r="BM322" s="22" t="s">
        <v>297</v>
      </c>
    </row>
    <row r="323" spans="2:65" s="12" customFormat="1" ht="16.5" customHeight="1">
      <c r="B323" s="183"/>
      <c r="C323" s="184"/>
      <c r="D323" s="184"/>
      <c r="E323" s="185" t="s">
        <v>5</v>
      </c>
      <c r="F323" s="258" t="s">
        <v>1318</v>
      </c>
      <c r="G323" s="259"/>
      <c r="H323" s="259"/>
      <c r="I323" s="259"/>
      <c r="J323" s="184"/>
      <c r="K323" s="186">
        <v>1206.02</v>
      </c>
      <c r="L323" s="184"/>
      <c r="M323" s="184"/>
      <c r="N323" s="184"/>
      <c r="O323" s="184"/>
      <c r="P323" s="184"/>
      <c r="Q323" s="184"/>
      <c r="R323" s="187"/>
      <c r="T323" s="188"/>
      <c r="U323" s="184"/>
      <c r="V323" s="184"/>
      <c r="W323" s="184"/>
      <c r="X323" s="184"/>
      <c r="Y323" s="184"/>
      <c r="Z323" s="184"/>
      <c r="AA323" s="189"/>
      <c r="AT323" s="190" t="s">
        <v>186</v>
      </c>
      <c r="AU323" s="190" t="s">
        <v>89</v>
      </c>
      <c r="AV323" s="12" t="s">
        <v>89</v>
      </c>
      <c r="AW323" s="12" t="s">
        <v>187</v>
      </c>
      <c r="AX323" s="12" t="s">
        <v>78</v>
      </c>
      <c r="AY323" s="190" t="s">
        <v>179</v>
      </c>
    </row>
    <row r="324" spans="2:65" s="13" customFormat="1" ht="16.5" customHeight="1">
      <c r="B324" s="191"/>
      <c r="C324" s="192"/>
      <c r="D324" s="192"/>
      <c r="E324" s="193" t="s">
        <v>5</v>
      </c>
      <c r="F324" s="261" t="s">
        <v>188</v>
      </c>
      <c r="G324" s="262"/>
      <c r="H324" s="262"/>
      <c r="I324" s="262"/>
      <c r="J324" s="192"/>
      <c r="K324" s="194">
        <v>1206.02</v>
      </c>
      <c r="L324" s="192"/>
      <c r="M324" s="192"/>
      <c r="N324" s="192"/>
      <c r="O324" s="192"/>
      <c r="P324" s="192"/>
      <c r="Q324" s="192"/>
      <c r="R324" s="195"/>
      <c r="T324" s="196"/>
      <c r="U324" s="192"/>
      <c r="V324" s="192"/>
      <c r="W324" s="192"/>
      <c r="X324" s="192"/>
      <c r="Y324" s="192"/>
      <c r="Z324" s="192"/>
      <c r="AA324" s="197"/>
      <c r="AT324" s="198" t="s">
        <v>186</v>
      </c>
      <c r="AU324" s="198" t="s">
        <v>89</v>
      </c>
      <c r="AV324" s="13" t="s">
        <v>184</v>
      </c>
      <c r="AW324" s="13" t="s">
        <v>187</v>
      </c>
      <c r="AX324" s="13" t="s">
        <v>35</v>
      </c>
      <c r="AY324" s="198" t="s">
        <v>179</v>
      </c>
    </row>
    <row r="325" spans="2:65" s="1" customFormat="1" ht="25.5" customHeight="1">
      <c r="B325" s="140"/>
      <c r="C325" s="169" t="s">
        <v>10</v>
      </c>
      <c r="D325" s="169" t="s">
        <v>180</v>
      </c>
      <c r="E325" s="170" t="s">
        <v>1319</v>
      </c>
      <c r="F325" s="264" t="s">
        <v>1320</v>
      </c>
      <c r="G325" s="264"/>
      <c r="H325" s="264"/>
      <c r="I325" s="264"/>
      <c r="J325" s="171" t="s">
        <v>296</v>
      </c>
      <c r="K325" s="172">
        <v>4.3499999999999996</v>
      </c>
      <c r="L325" s="265">
        <v>0</v>
      </c>
      <c r="M325" s="265"/>
      <c r="N325" s="266">
        <f>ROUND(L325*K325,2)</f>
        <v>0</v>
      </c>
      <c r="O325" s="266"/>
      <c r="P325" s="266"/>
      <c r="Q325" s="266"/>
      <c r="R325" s="143"/>
      <c r="T325" s="173" t="s">
        <v>5</v>
      </c>
      <c r="U325" s="47" t="s">
        <v>43</v>
      </c>
      <c r="V325" s="39"/>
      <c r="W325" s="174">
        <f>V325*K325</f>
        <v>0</v>
      </c>
      <c r="X325" s="174">
        <v>0</v>
      </c>
      <c r="Y325" s="174">
        <f>X325*K325</f>
        <v>0</v>
      </c>
      <c r="Z325" s="174">
        <v>0</v>
      </c>
      <c r="AA325" s="175">
        <f>Z325*K325</f>
        <v>0</v>
      </c>
      <c r="AR325" s="22" t="s">
        <v>184</v>
      </c>
      <c r="AT325" s="22" t="s">
        <v>180</v>
      </c>
      <c r="AU325" s="22" t="s">
        <v>89</v>
      </c>
      <c r="AY325" s="22" t="s">
        <v>179</v>
      </c>
      <c r="BE325" s="117">
        <f>IF(U325="základní",N325,0)</f>
        <v>0</v>
      </c>
      <c r="BF325" s="117">
        <f>IF(U325="snížená",N325,0)</f>
        <v>0</v>
      </c>
      <c r="BG325" s="117">
        <f>IF(U325="zákl. přenesená",N325,0)</f>
        <v>0</v>
      </c>
      <c r="BH325" s="117">
        <f>IF(U325="sníž. přenesená",N325,0)</f>
        <v>0</v>
      </c>
      <c r="BI325" s="117">
        <f>IF(U325="nulová",N325,0)</f>
        <v>0</v>
      </c>
      <c r="BJ325" s="22" t="s">
        <v>35</v>
      </c>
      <c r="BK325" s="117">
        <f>ROUND(L325*K325,2)</f>
        <v>0</v>
      </c>
      <c r="BL325" s="22" t="s">
        <v>184</v>
      </c>
      <c r="BM325" s="22" t="s">
        <v>314</v>
      </c>
    </row>
    <row r="326" spans="2:65" s="1" customFormat="1" ht="38.25" customHeight="1">
      <c r="B326" s="140"/>
      <c r="C326" s="169" t="s">
        <v>329</v>
      </c>
      <c r="D326" s="169" t="s">
        <v>180</v>
      </c>
      <c r="E326" s="170" t="s">
        <v>1321</v>
      </c>
      <c r="F326" s="264" t="s">
        <v>1322</v>
      </c>
      <c r="G326" s="264"/>
      <c r="H326" s="264"/>
      <c r="I326" s="264"/>
      <c r="J326" s="171" t="s">
        <v>296</v>
      </c>
      <c r="K326" s="172">
        <v>2.1749999999999998</v>
      </c>
      <c r="L326" s="265">
        <v>0</v>
      </c>
      <c r="M326" s="265"/>
      <c r="N326" s="266">
        <f>ROUND(L326*K326,2)</f>
        <v>0</v>
      </c>
      <c r="O326" s="266"/>
      <c r="P326" s="266"/>
      <c r="Q326" s="266"/>
      <c r="R326" s="143"/>
      <c r="T326" s="173" t="s">
        <v>5</v>
      </c>
      <c r="U326" s="47" t="s">
        <v>43</v>
      </c>
      <c r="V326" s="39"/>
      <c r="W326" s="174">
        <f>V326*K326</f>
        <v>0</v>
      </c>
      <c r="X326" s="174">
        <v>0</v>
      </c>
      <c r="Y326" s="174">
        <f>X326*K326</f>
        <v>0</v>
      </c>
      <c r="Z326" s="174">
        <v>0</v>
      </c>
      <c r="AA326" s="175">
        <f>Z326*K326</f>
        <v>0</v>
      </c>
      <c r="AR326" s="22" t="s">
        <v>184</v>
      </c>
      <c r="AT326" s="22" t="s">
        <v>180</v>
      </c>
      <c r="AU326" s="22" t="s">
        <v>89</v>
      </c>
      <c r="AY326" s="22" t="s">
        <v>179</v>
      </c>
      <c r="BE326" s="117">
        <f>IF(U326="základní",N326,0)</f>
        <v>0</v>
      </c>
      <c r="BF326" s="117">
        <f>IF(U326="snížená",N326,0)</f>
        <v>0</v>
      </c>
      <c r="BG326" s="117">
        <f>IF(U326="zákl. přenesená",N326,0)</f>
        <v>0</v>
      </c>
      <c r="BH326" s="117">
        <f>IF(U326="sníž. přenesená",N326,0)</f>
        <v>0</v>
      </c>
      <c r="BI326" s="117">
        <f>IF(U326="nulová",N326,0)</f>
        <v>0</v>
      </c>
      <c r="BJ326" s="22" t="s">
        <v>35</v>
      </c>
      <c r="BK326" s="117">
        <f>ROUND(L326*K326,2)</f>
        <v>0</v>
      </c>
      <c r="BL326" s="22" t="s">
        <v>184</v>
      </c>
      <c r="BM326" s="22" t="s">
        <v>332</v>
      </c>
    </row>
    <row r="327" spans="2:65" s="12" customFormat="1" ht="16.5" customHeight="1">
      <c r="B327" s="183"/>
      <c r="C327" s="184"/>
      <c r="D327" s="184"/>
      <c r="E327" s="185" t="s">
        <v>5</v>
      </c>
      <c r="F327" s="258" t="s">
        <v>1323</v>
      </c>
      <c r="G327" s="259"/>
      <c r="H327" s="259"/>
      <c r="I327" s="259"/>
      <c r="J327" s="184"/>
      <c r="K327" s="186">
        <v>2.1749999999999998</v>
      </c>
      <c r="L327" s="184"/>
      <c r="M327" s="184"/>
      <c r="N327" s="184"/>
      <c r="O327" s="184"/>
      <c r="P327" s="184"/>
      <c r="Q327" s="184"/>
      <c r="R327" s="187"/>
      <c r="T327" s="188"/>
      <c r="U327" s="184"/>
      <c r="V327" s="184"/>
      <c r="W327" s="184"/>
      <c r="X327" s="184"/>
      <c r="Y327" s="184"/>
      <c r="Z327" s="184"/>
      <c r="AA327" s="189"/>
      <c r="AT327" s="190" t="s">
        <v>186</v>
      </c>
      <c r="AU327" s="190" t="s">
        <v>89</v>
      </c>
      <c r="AV327" s="12" t="s">
        <v>89</v>
      </c>
      <c r="AW327" s="12" t="s">
        <v>187</v>
      </c>
      <c r="AX327" s="12" t="s">
        <v>78</v>
      </c>
      <c r="AY327" s="190" t="s">
        <v>179</v>
      </c>
    </row>
    <row r="328" spans="2:65" s="13" customFormat="1" ht="16.5" customHeight="1">
      <c r="B328" s="191"/>
      <c r="C328" s="192"/>
      <c r="D328" s="192"/>
      <c r="E328" s="193" t="s">
        <v>5</v>
      </c>
      <c r="F328" s="261" t="s">
        <v>188</v>
      </c>
      <c r="G328" s="262"/>
      <c r="H328" s="262"/>
      <c r="I328" s="262"/>
      <c r="J328" s="192"/>
      <c r="K328" s="194">
        <v>2.1749999999999998</v>
      </c>
      <c r="L328" s="192"/>
      <c r="M328" s="192"/>
      <c r="N328" s="192"/>
      <c r="O328" s="192"/>
      <c r="P328" s="192"/>
      <c r="Q328" s="192"/>
      <c r="R328" s="195"/>
      <c r="T328" s="196"/>
      <c r="U328" s="192"/>
      <c r="V328" s="192"/>
      <c r="W328" s="192"/>
      <c r="X328" s="192"/>
      <c r="Y328" s="192"/>
      <c r="Z328" s="192"/>
      <c r="AA328" s="197"/>
      <c r="AT328" s="198" t="s">
        <v>186</v>
      </c>
      <c r="AU328" s="198" t="s">
        <v>89</v>
      </c>
      <c r="AV328" s="13" t="s">
        <v>184</v>
      </c>
      <c r="AW328" s="13" t="s">
        <v>187</v>
      </c>
      <c r="AX328" s="13" t="s">
        <v>35</v>
      </c>
      <c r="AY328" s="198" t="s">
        <v>179</v>
      </c>
    </row>
    <row r="329" spans="2:65" s="1" customFormat="1" ht="25.5" customHeight="1">
      <c r="B329" s="140"/>
      <c r="C329" s="169" t="s">
        <v>243</v>
      </c>
      <c r="D329" s="169" t="s">
        <v>180</v>
      </c>
      <c r="E329" s="170" t="s">
        <v>355</v>
      </c>
      <c r="F329" s="264" t="s">
        <v>356</v>
      </c>
      <c r="G329" s="264"/>
      <c r="H329" s="264"/>
      <c r="I329" s="264"/>
      <c r="J329" s="171" t="s">
        <v>191</v>
      </c>
      <c r="K329" s="172">
        <v>2563.1999999999998</v>
      </c>
      <c r="L329" s="265">
        <v>0</v>
      </c>
      <c r="M329" s="265"/>
      <c r="N329" s="266">
        <f>ROUND(L329*K329,2)</f>
        <v>0</v>
      </c>
      <c r="O329" s="266"/>
      <c r="P329" s="266"/>
      <c r="Q329" s="266"/>
      <c r="R329" s="143"/>
      <c r="T329" s="173" t="s">
        <v>5</v>
      </c>
      <c r="U329" s="47" t="s">
        <v>43</v>
      </c>
      <c r="V329" s="39"/>
      <c r="W329" s="174">
        <f>V329*K329</f>
        <v>0</v>
      </c>
      <c r="X329" s="174">
        <v>0</v>
      </c>
      <c r="Y329" s="174">
        <f>X329*K329</f>
        <v>0</v>
      </c>
      <c r="Z329" s="174">
        <v>0</v>
      </c>
      <c r="AA329" s="175">
        <f>Z329*K329</f>
        <v>0</v>
      </c>
      <c r="AR329" s="22" t="s">
        <v>184</v>
      </c>
      <c r="AT329" s="22" t="s">
        <v>180</v>
      </c>
      <c r="AU329" s="22" t="s">
        <v>89</v>
      </c>
      <c r="AY329" s="22" t="s">
        <v>179</v>
      </c>
      <c r="BE329" s="117">
        <f>IF(U329="základní",N329,0)</f>
        <v>0</v>
      </c>
      <c r="BF329" s="117">
        <f>IF(U329="snížená",N329,0)</f>
        <v>0</v>
      </c>
      <c r="BG329" s="117">
        <f>IF(U329="zákl. přenesená",N329,0)</f>
        <v>0</v>
      </c>
      <c r="BH329" s="117">
        <f>IF(U329="sníž. přenesená",N329,0)</f>
        <v>0</v>
      </c>
      <c r="BI329" s="117">
        <f>IF(U329="nulová",N329,0)</f>
        <v>0</v>
      </c>
      <c r="BJ329" s="22" t="s">
        <v>35</v>
      </c>
      <c r="BK329" s="117">
        <f>ROUND(L329*K329,2)</f>
        <v>0</v>
      </c>
      <c r="BL329" s="22" t="s">
        <v>184</v>
      </c>
      <c r="BM329" s="22" t="s">
        <v>352</v>
      </c>
    </row>
    <row r="330" spans="2:65" s="11" customFormat="1" ht="25.5" customHeight="1">
      <c r="B330" s="176"/>
      <c r="C330" s="177"/>
      <c r="D330" s="177"/>
      <c r="E330" s="178" t="s">
        <v>5</v>
      </c>
      <c r="F330" s="303" t="s">
        <v>1185</v>
      </c>
      <c r="G330" s="304"/>
      <c r="H330" s="304"/>
      <c r="I330" s="304"/>
      <c r="J330" s="177"/>
      <c r="K330" s="178" t="s">
        <v>5</v>
      </c>
      <c r="L330" s="177"/>
      <c r="M330" s="177"/>
      <c r="N330" s="177"/>
      <c r="O330" s="177"/>
      <c r="P330" s="177"/>
      <c r="Q330" s="177"/>
      <c r="R330" s="179"/>
      <c r="T330" s="180"/>
      <c r="U330" s="177"/>
      <c r="V330" s="177"/>
      <c r="W330" s="177"/>
      <c r="X330" s="177"/>
      <c r="Y330" s="177"/>
      <c r="Z330" s="177"/>
      <c r="AA330" s="181"/>
      <c r="AT330" s="182" t="s">
        <v>186</v>
      </c>
      <c r="AU330" s="182" t="s">
        <v>89</v>
      </c>
      <c r="AV330" s="11" t="s">
        <v>35</v>
      </c>
      <c r="AW330" s="11" t="s">
        <v>187</v>
      </c>
      <c r="AX330" s="11" t="s">
        <v>78</v>
      </c>
      <c r="AY330" s="182" t="s">
        <v>179</v>
      </c>
    </row>
    <row r="331" spans="2:65" s="12" customFormat="1" ht="16.5" customHeight="1">
      <c r="B331" s="183"/>
      <c r="C331" s="184"/>
      <c r="D331" s="184"/>
      <c r="E331" s="185" t="s">
        <v>5</v>
      </c>
      <c r="F331" s="277" t="s">
        <v>1324</v>
      </c>
      <c r="G331" s="278"/>
      <c r="H331" s="278"/>
      <c r="I331" s="278"/>
      <c r="J331" s="184"/>
      <c r="K331" s="186">
        <v>421.2</v>
      </c>
      <c r="L331" s="184"/>
      <c r="M331" s="184"/>
      <c r="N331" s="184"/>
      <c r="O331" s="184"/>
      <c r="P331" s="184"/>
      <c r="Q331" s="184"/>
      <c r="R331" s="187"/>
      <c r="T331" s="188"/>
      <c r="U331" s="184"/>
      <c r="V331" s="184"/>
      <c r="W331" s="184"/>
      <c r="X331" s="184"/>
      <c r="Y331" s="184"/>
      <c r="Z331" s="184"/>
      <c r="AA331" s="189"/>
      <c r="AT331" s="190" t="s">
        <v>186</v>
      </c>
      <c r="AU331" s="190" t="s">
        <v>89</v>
      </c>
      <c r="AV331" s="12" t="s">
        <v>89</v>
      </c>
      <c r="AW331" s="12" t="s">
        <v>187</v>
      </c>
      <c r="AX331" s="12" t="s">
        <v>78</v>
      </c>
      <c r="AY331" s="190" t="s">
        <v>179</v>
      </c>
    </row>
    <row r="332" spans="2:65" s="12" customFormat="1" ht="16.5" customHeight="1">
      <c r="B332" s="183"/>
      <c r="C332" s="184"/>
      <c r="D332" s="184"/>
      <c r="E332" s="185" t="s">
        <v>5</v>
      </c>
      <c r="F332" s="277" t="s">
        <v>1325</v>
      </c>
      <c r="G332" s="278"/>
      <c r="H332" s="278"/>
      <c r="I332" s="278"/>
      <c r="J332" s="184"/>
      <c r="K332" s="186">
        <v>82.8</v>
      </c>
      <c r="L332" s="184"/>
      <c r="M332" s="184"/>
      <c r="N332" s="184"/>
      <c r="O332" s="184"/>
      <c r="P332" s="184"/>
      <c r="Q332" s="184"/>
      <c r="R332" s="187"/>
      <c r="T332" s="188"/>
      <c r="U332" s="184"/>
      <c r="V332" s="184"/>
      <c r="W332" s="184"/>
      <c r="X332" s="184"/>
      <c r="Y332" s="184"/>
      <c r="Z332" s="184"/>
      <c r="AA332" s="189"/>
      <c r="AT332" s="190" t="s">
        <v>186</v>
      </c>
      <c r="AU332" s="190" t="s">
        <v>89</v>
      </c>
      <c r="AV332" s="12" t="s">
        <v>89</v>
      </c>
      <c r="AW332" s="12" t="s">
        <v>187</v>
      </c>
      <c r="AX332" s="12" t="s">
        <v>78</v>
      </c>
      <c r="AY332" s="190" t="s">
        <v>179</v>
      </c>
    </row>
    <row r="333" spans="2:65" s="12" customFormat="1" ht="16.5" customHeight="1">
      <c r="B333" s="183"/>
      <c r="C333" s="184"/>
      <c r="D333" s="184"/>
      <c r="E333" s="185" t="s">
        <v>5</v>
      </c>
      <c r="F333" s="277" t="s">
        <v>1326</v>
      </c>
      <c r="G333" s="278"/>
      <c r="H333" s="278"/>
      <c r="I333" s="278"/>
      <c r="J333" s="184"/>
      <c r="K333" s="186">
        <v>34.200000000000003</v>
      </c>
      <c r="L333" s="184"/>
      <c r="M333" s="184"/>
      <c r="N333" s="184"/>
      <c r="O333" s="184"/>
      <c r="P333" s="184"/>
      <c r="Q333" s="184"/>
      <c r="R333" s="187"/>
      <c r="T333" s="188"/>
      <c r="U333" s="184"/>
      <c r="V333" s="184"/>
      <c r="W333" s="184"/>
      <c r="X333" s="184"/>
      <c r="Y333" s="184"/>
      <c r="Z333" s="184"/>
      <c r="AA333" s="189"/>
      <c r="AT333" s="190" t="s">
        <v>186</v>
      </c>
      <c r="AU333" s="190" t="s">
        <v>89</v>
      </c>
      <c r="AV333" s="12" t="s">
        <v>89</v>
      </c>
      <c r="AW333" s="12" t="s">
        <v>187</v>
      </c>
      <c r="AX333" s="12" t="s">
        <v>78</v>
      </c>
      <c r="AY333" s="190" t="s">
        <v>179</v>
      </c>
    </row>
    <row r="334" spans="2:65" s="12" customFormat="1" ht="16.5" customHeight="1">
      <c r="B334" s="183"/>
      <c r="C334" s="184"/>
      <c r="D334" s="184"/>
      <c r="E334" s="185" t="s">
        <v>5</v>
      </c>
      <c r="F334" s="277" t="s">
        <v>1327</v>
      </c>
      <c r="G334" s="278"/>
      <c r="H334" s="278"/>
      <c r="I334" s="278"/>
      <c r="J334" s="184"/>
      <c r="K334" s="186">
        <v>34.200000000000003</v>
      </c>
      <c r="L334" s="184"/>
      <c r="M334" s="184"/>
      <c r="N334" s="184"/>
      <c r="O334" s="184"/>
      <c r="P334" s="184"/>
      <c r="Q334" s="184"/>
      <c r="R334" s="187"/>
      <c r="T334" s="188"/>
      <c r="U334" s="184"/>
      <c r="V334" s="184"/>
      <c r="W334" s="184"/>
      <c r="X334" s="184"/>
      <c r="Y334" s="184"/>
      <c r="Z334" s="184"/>
      <c r="AA334" s="189"/>
      <c r="AT334" s="190" t="s">
        <v>186</v>
      </c>
      <c r="AU334" s="190" t="s">
        <v>89</v>
      </c>
      <c r="AV334" s="12" t="s">
        <v>89</v>
      </c>
      <c r="AW334" s="12" t="s">
        <v>187</v>
      </c>
      <c r="AX334" s="12" t="s">
        <v>78</v>
      </c>
      <c r="AY334" s="190" t="s">
        <v>179</v>
      </c>
    </row>
    <row r="335" spans="2:65" s="12" customFormat="1" ht="16.5" customHeight="1">
      <c r="B335" s="183"/>
      <c r="C335" s="184"/>
      <c r="D335" s="184"/>
      <c r="E335" s="185" t="s">
        <v>5</v>
      </c>
      <c r="F335" s="277" t="s">
        <v>1328</v>
      </c>
      <c r="G335" s="278"/>
      <c r="H335" s="278"/>
      <c r="I335" s="278"/>
      <c r="J335" s="184"/>
      <c r="K335" s="186">
        <v>221.4</v>
      </c>
      <c r="L335" s="184"/>
      <c r="M335" s="184"/>
      <c r="N335" s="184"/>
      <c r="O335" s="184"/>
      <c r="P335" s="184"/>
      <c r="Q335" s="184"/>
      <c r="R335" s="187"/>
      <c r="T335" s="188"/>
      <c r="U335" s="184"/>
      <c r="V335" s="184"/>
      <c r="W335" s="184"/>
      <c r="X335" s="184"/>
      <c r="Y335" s="184"/>
      <c r="Z335" s="184"/>
      <c r="AA335" s="189"/>
      <c r="AT335" s="190" t="s">
        <v>186</v>
      </c>
      <c r="AU335" s="190" t="s">
        <v>89</v>
      </c>
      <c r="AV335" s="12" t="s">
        <v>89</v>
      </c>
      <c r="AW335" s="12" t="s">
        <v>187</v>
      </c>
      <c r="AX335" s="12" t="s">
        <v>78</v>
      </c>
      <c r="AY335" s="190" t="s">
        <v>179</v>
      </c>
    </row>
    <row r="336" spans="2:65" s="12" customFormat="1" ht="16.5" customHeight="1">
      <c r="B336" s="183"/>
      <c r="C336" s="184"/>
      <c r="D336" s="184"/>
      <c r="E336" s="185" t="s">
        <v>5</v>
      </c>
      <c r="F336" s="277" t="s">
        <v>1329</v>
      </c>
      <c r="G336" s="278"/>
      <c r="H336" s="278"/>
      <c r="I336" s="278"/>
      <c r="J336" s="184"/>
      <c r="K336" s="186">
        <v>19.8</v>
      </c>
      <c r="L336" s="184"/>
      <c r="M336" s="184"/>
      <c r="N336" s="184"/>
      <c r="O336" s="184"/>
      <c r="P336" s="184"/>
      <c r="Q336" s="184"/>
      <c r="R336" s="187"/>
      <c r="T336" s="188"/>
      <c r="U336" s="184"/>
      <c r="V336" s="184"/>
      <c r="W336" s="184"/>
      <c r="X336" s="184"/>
      <c r="Y336" s="184"/>
      <c r="Z336" s="184"/>
      <c r="AA336" s="189"/>
      <c r="AT336" s="190" t="s">
        <v>186</v>
      </c>
      <c r="AU336" s="190" t="s">
        <v>89</v>
      </c>
      <c r="AV336" s="12" t="s">
        <v>89</v>
      </c>
      <c r="AW336" s="12" t="s">
        <v>187</v>
      </c>
      <c r="AX336" s="12" t="s">
        <v>78</v>
      </c>
      <c r="AY336" s="190" t="s">
        <v>179</v>
      </c>
    </row>
    <row r="337" spans="2:65" s="12" customFormat="1" ht="16.5" customHeight="1">
      <c r="B337" s="183"/>
      <c r="C337" s="184"/>
      <c r="D337" s="184"/>
      <c r="E337" s="185" t="s">
        <v>5</v>
      </c>
      <c r="F337" s="277" t="s">
        <v>1330</v>
      </c>
      <c r="G337" s="278"/>
      <c r="H337" s="278"/>
      <c r="I337" s="278"/>
      <c r="J337" s="184"/>
      <c r="K337" s="186">
        <v>178.2</v>
      </c>
      <c r="L337" s="184"/>
      <c r="M337" s="184"/>
      <c r="N337" s="184"/>
      <c r="O337" s="184"/>
      <c r="P337" s="184"/>
      <c r="Q337" s="184"/>
      <c r="R337" s="187"/>
      <c r="T337" s="188"/>
      <c r="U337" s="184"/>
      <c r="V337" s="184"/>
      <c r="W337" s="184"/>
      <c r="X337" s="184"/>
      <c r="Y337" s="184"/>
      <c r="Z337" s="184"/>
      <c r="AA337" s="189"/>
      <c r="AT337" s="190" t="s">
        <v>186</v>
      </c>
      <c r="AU337" s="190" t="s">
        <v>89</v>
      </c>
      <c r="AV337" s="12" t="s">
        <v>89</v>
      </c>
      <c r="AW337" s="12" t="s">
        <v>187</v>
      </c>
      <c r="AX337" s="12" t="s">
        <v>78</v>
      </c>
      <c r="AY337" s="190" t="s">
        <v>179</v>
      </c>
    </row>
    <row r="338" spans="2:65" s="12" customFormat="1" ht="16.5" customHeight="1">
      <c r="B338" s="183"/>
      <c r="C338" s="184"/>
      <c r="D338" s="184"/>
      <c r="E338" s="185" t="s">
        <v>5</v>
      </c>
      <c r="F338" s="277" t="s">
        <v>1331</v>
      </c>
      <c r="G338" s="278"/>
      <c r="H338" s="278"/>
      <c r="I338" s="278"/>
      <c r="J338" s="184"/>
      <c r="K338" s="186">
        <v>127.8</v>
      </c>
      <c r="L338" s="184"/>
      <c r="M338" s="184"/>
      <c r="N338" s="184"/>
      <c r="O338" s="184"/>
      <c r="P338" s="184"/>
      <c r="Q338" s="184"/>
      <c r="R338" s="187"/>
      <c r="T338" s="188"/>
      <c r="U338" s="184"/>
      <c r="V338" s="184"/>
      <c r="W338" s="184"/>
      <c r="X338" s="184"/>
      <c r="Y338" s="184"/>
      <c r="Z338" s="184"/>
      <c r="AA338" s="189"/>
      <c r="AT338" s="190" t="s">
        <v>186</v>
      </c>
      <c r="AU338" s="190" t="s">
        <v>89</v>
      </c>
      <c r="AV338" s="12" t="s">
        <v>89</v>
      </c>
      <c r="AW338" s="12" t="s">
        <v>187</v>
      </c>
      <c r="AX338" s="12" t="s">
        <v>78</v>
      </c>
      <c r="AY338" s="190" t="s">
        <v>179</v>
      </c>
    </row>
    <row r="339" spans="2:65" s="12" customFormat="1" ht="16.5" customHeight="1">
      <c r="B339" s="183"/>
      <c r="C339" s="184"/>
      <c r="D339" s="184"/>
      <c r="E339" s="185" t="s">
        <v>5</v>
      </c>
      <c r="F339" s="277" t="s">
        <v>1332</v>
      </c>
      <c r="G339" s="278"/>
      <c r="H339" s="278"/>
      <c r="I339" s="278"/>
      <c r="J339" s="184"/>
      <c r="K339" s="186">
        <v>151.19999999999999</v>
      </c>
      <c r="L339" s="184"/>
      <c r="M339" s="184"/>
      <c r="N339" s="184"/>
      <c r="O339" s="184"/>
      <c r="P339" s="184"/>
      <c r="Q339" s="184"/>
      <c r="R339" s="187"/>
      <c r="T339" s="188"/>
      <c r="U339" s="184"/>
      <c r="V339" s="184"/>
      <c r="W339" s="184"/>
      <c r="X339" s="184"/>
      <c r="Y339" s="184"/>
      <c r="Z339" s="184"/>
      <c r="AA339" s="189"/>
      <c r="AT339" s="190" t="s">
        <v>186</v>
      </c>
      <c r="AU339" s="190" t="s">
        <v>89</v>
      </c>
      <c r="AV339" s="12" t="s">
        <v>89</v>
      </c>
      <c r="AW339" s="12" t="s">
        <v>187</v>
      </c>
      <c r="AX339" s="12" t="s">
        <v>78</v>
      </c>
      <c r="AY339" s="190" t="s">
        <v>179</v>
      </c>
    </row>
    <row r="340" spans="2:65" s="12" customFormat="1" ht="16.5" customHeight="1">
      <c r="B340" s="183"/>
      <c r="C340" s="184"/>
      <c r="D340" s="184"/>
      <c r="E340" s="185" t="s">
        <v>5</v>
      </c>
      <c r="F340" s="277" t="s">
        <v>1333</v>
      </c>
      <c r="G340" s="278"/>
      <c r="H340" s="278"/>
      <c r="I340" s="278"/>
      <c r="J340" s="184"/>
      <c r="K340" s="186">
        <v>167.4</v>
      </c>
      <c r="L340" s="184"/>
      <c r="M340" s="184"/>
      <c r="N340" s="184"/>
      <c r="O340" s="184"/>
      <c r="P340" s="184"/>
      <c r="Q340" s="184"/>
      <c r="R340" s="187"/>
      <c r="T340" s="188"/>
      <c r="U340" s="184"/>
      <c r="V340" s="184"/>
      <c r="W340" s="184"/>
      <c r="X340" s="184"/>
      <c r="Y340" s="184"/>
      <c r="Z340" s="184"/>
      <c r="AA340" s="189"/>
      <c r="AT340" s="190" t="s">
        <v>186</v>
      </c>
      <c r="AU340" s="190" t="s">
        <v>89</v>
      </c>
      <c r="AV340" s="12" t="s">
        <v>89</v>
      </c>
      <c r="AW340" s="12" t="s">
        <v>187</v>
      </c>
      <c r="AX340" s="12" t="s">
        <v>78</v>
      </c>
      <c r="AY340" s="190" t="s">
        <v>179</v>
      </c>
    </row>
    <row r="341" spans="2:65" s="12" customFormat="1" ht="16.5" customHeight="1">
      <c r="B341" s="183"/>
      <c r="C341" s="184"/>
      <c r="D341" s="184"/>
      <c r="E341" s="185" t="s">
        <v>5</v>
      </c>
      <c r="F341" s="277" t="s">
        <v>1334</v>
      </c>
      <c r="G341" s="278"/>
      <c r="H341" s="278"/>
      <c r="I341" s="278"/>
      <c r="J341" s="184"/>
      <c r="K341" s="186">
        <v>61.2</v>
      </c>
      <c r="L341" s="184"/>
      <c r="M341" s="184"/>
      <c r="N341" s="184"/>
      <c r="O341" s="184"/>
      <c r="P341" s="184"/>
      <c r="Q341" s="184"/>
      <c r="R341" s="187"/>
      <c r="T341" s="188"/>
      <c r="U341" s="184"/>
      <c r="V341" s="184"/>
      <c r="W341" s="184"/>
      <c r="X341" s="184"/>
      <c r="Y341" s="184"/>
      <c r="Z341" s="184"/>
      <c r="AA341" s="189"/>
      <c r="AT341" s="190" t="s">
        <v>186</v>
      </c>
      <c r="AU341" s="190" t="s">
        <v>89</v>
      </c>
      <c r="AV341" s="12" t="s">
        <v>89</v>
      </c>
      <c r="AW341" s="12" t="s">
        <v>187</v>
      </c>
      <c r="AX341" s="12" t="s">
        <v>78</v>
      </c>
      <c r="AY341" s="190" t="s">
        <v>179</v>
      </c>
    </row>
    <row r="342" spans="2:65" s="12" customFormat="1" ht="16.5" customHeight="1">
      <c r="B342" s="183"/>
      <c r="C342" s="184"/>
      <c r="D342" s="184"/>
      <c r="E342" s="185" t="s">
        <v>5</v>
      </c>
      <c r="F342" s="277" t="s">
        <v>1335</v>
      </c>
      <c r="G342" s="278"/>
      <c r="H342" s="278"/>
      <c r="I342" s="278"/>
      <c r="J342" s="184"/>
      <c r="K342" s="186">
        <v>97.2</v>
      </c>
      <c r="L342" s="184"/>
      <c r="M342" s="184"/>
      <c r="N342" s="184"/>
      <c r="O342" s="184"/>
      <c r="P342" s="184"/>
      <c r="Q342" s="184"/>
      <c r="R342" s="187"/>
      <c r="T342" s="188"/>
      <c r="U342" s="184"/>
      <c r="V342" s="184"/>
      <c r="W342" s="184"/>
      <c r="X342" s="184"/>
      <c r="Y342" s="184"/>
      <c r="Z342" s="184"/>
      <c r="AA342" s="189"/>
      <c r="AT342" s="190" t="s">
        <v>186</v>
      </c>
      <c r="AU342" s="190" t="s">
        <v>89</v>
      </c>
      <c r="AV342" s="12" t="s">
        <v>89</v>
      </c>
      <c r="AW342" s="12" t="s">
        <v>187</v>
      </c>
      <c r="AX342" s="12" t="s">
        <v>78</v>
      </c>
      <c r="AY342" s="190" t="s">
        <v>179</v>
      </c>
    </row>
    <row r="343" spans="2:65" s="12" customFormat="1" ht="16.5" customHeight="1">
      <c r="B343" s="183"/>
      <c r="C343" s="184"/>
      <c r="D343" s="184"/>
      <c r="E343" s="185" t="s">
        <v>5</v>
      </c>
      <c r="F343" s="277" t="s">
        <v>1336</v>
      </c>
      <c r="G343" s="278"/>
      <c r="H343" s="278"/>
      <c r="I343" s="278"/>
      <c r="J343" s="184"/>
      <c r="K343" s="186">
        <v>171</v>
      </c>
      <c r="L343" s="184"/>
      <c r="M343" s="184"/>
      <c r="N343" s="184"/>
      <c r="O343" s="184"/>
      <c r="P343" s="184"/>
      <c r="Q343" s="184"/>
      <c r="R343" s="187"/>
      <c r="T343" s="188"/>
      <c r="U343" s="184"/>
      <c r="V343" s="184"/>
      <c r="W343" s="184"/>
      <c r="X343" s="184"/>
      <c r="Y343" s="184"/>
      <c r="Z343" s="184"/>
      <c r="AA343" s="189"/>
      <c r="AT343" s="190" t="s">
        <v>186</v>
      </c>
      <c r="AU343" s="190" t="s">
        <v>89</v>
      </c>
      <c r="AV343" s="12" t="s">
        <v>89</v>
      </c>
      <c r="AW343" s="12" t="s">
        <v>187</v>
      </c>
      <c r="AX343" s="12" t="s">
        <v>78</v>
      </c>
      <c r="AY343" s="190" t="s">
        <v>179</v>
      </c>
    </row>
    <row r="344" spans="2:65" s="12" customFormat="1" ht="16.5" customHeight="1">
      <c r="B344" s="183"/>
      <c r="C344" s="184"/>
      <c r="D344" s="184"/>
      <c r="E344" s="185" t="s">
        <v>5</v>
      </c>
      <c r="F344" s="277" t="s">
        <v>1337</v>
      </c>
      <c r="G344" s="278"/>
      <c r="H344" s="278"/>
      <c r="I344" s="278"/>
      <c r="J344" s="184"/>
      <c r="K344" s="186">
        <v>309.60000000000002</v>
      </c>
      <c r="L344" s="184"/>
      <c r="M344" s="184"/>
      <c r="N344" s="184"/>
      <c r="O344" s="184"/>
      <c r="P344" s="184"/>
      <c r="Q344" s="184"/>
      <c r="R344" s="187"/>
      <c r="T344" s="188"/>
      <c r="U344" s="184"/>
      <c r="V344" s="184"/>
      <c r="W344" s="184"/>
      <c r="X344" s="184"/>
      <c r="Y344" s="184"/>
      <c r="Z344" s="184"/>
      <c r="AA344" s="189"/>
      <c r="AT344" s="190" t="s">
        <v>186</v>
      </c>
      <c r="AU344" s="190" t="s">
        <v>89</v>
      </c>
      <c r="AV344" s="12" t="s">
        <v>89</v>
      </c>
      <c r="AW344" s="12" t="s">
        <v>187</v>
      </c>
      <c r="AX344" s="12" t="s">
        <v>78</v>
      </c>
      <c r="AY344" s="190" t="s">
        <v>179</v>
      </c>
    </row>
    <row r="345" spans="2:65" s="12" customFormat="1" ht="16.5" customHeight="1">
      <c r="B345" s="183"/>
      <c r="C345" s="184"/>
      <c r="D345" s="184"/>
      <c r="E345" s="185" t="s">
        <v>5</v>
      </c>
      <c r="F345" s="277" t="s">
        <v>1338</v>
      </c>
      <c r="G345" s="278"/>
      <c r="H345" s="278"/>
      <c r="I345" s="278"/>
      <c r="J345" s="184"/>
      <c r="K345" s="186">
        <v>52.2</v>
      </c>
      <c r="L345" s="184"/>
      <c r="M345" s="184"/>
      <c r="N345" s="184"/>
      <c r="O345" s="184"/>
      <c r="P345" s="184"/>
      <c r="Q345" s="184"/>
      <c r="R345" s="187"/>
      <c r="T345" s="188"/>
      <c r="U345" s="184"/>
      <c r="V345" s="184"/>
      <c r="W345" s="184"/>
      <c r="X345" s="184"/>
      <c r="Y345" s="184"/>
      <c r="Z345" s="184"/>
      <c r="AA345" s="189"/>
      <c r="AT345" s="190" t="s">
        <v>186</v>
      </c>
      <c r="AU345" s="190" t="s">
        <v>89</v>
      </c>
      <c r="AV345" s="12" t="s">
        <v>89</v>
      </c>
      <c r="AW345" s="12" t="s">
        <v>187</v>
      </c>
      <c r="AX345" s="12" t="s">
        <v>78</v>
      </c>
      <c r="AY345" s="190" t="s">
        <v>179</v>
      </c>
    </row>
    <row r="346" spans="2:65" s="12" customFormat="1" ht="16.5" customHeight="1">
      <c r="B346" s="183"/>
      <c r="C346" s="184"/>
      <c r="D346" s="184"/>
      <c r="E346" s="185" t="s">
        <v>5</v>
      </c>
      <c r="F346" s="277" t="s">
        <v>1339</v>
      </c>
      <c r="G346" s="278"/>
      <c r="H346" s="278"/>
      <c r="I346" s="278"/>
      <c r="J346" s="184"/>
      <c r="K346" s="186">
        <v>16.2</v>
      </c>
      <c r="L346" s="184"/>
      <c r="M346" s="184"/>
      <c r="N346" s="184"/>
      <c r="O346" s="184"/>
      <c r="P346" s="184"/>
      <c r="Q346" s="184"/>
      <c r="R346" s="187"/>
      <c r="T346" s="188"/>
      <c r="U346" s="184"/>
      <c r="V346" s="184"/>
      <c r="W346" s="184"/>
      <c r="X346" s="184"/>
      <c r="Y346" s="184"/>
      <c r="Z346" s="184"/>
      <c r="AA346" s="189"/>
      <c r="AT346" s="190" t="s">
        <v>186</v>
      </c>
      <c r="AU346" s="190" t="s">
        <v>89</v>
      </c>
      <c r="AV346" s="12" t="s">
        <v>89</v>
      </c>
      <c r="AW346" s="12" t="s">
        <v>187</v>
      </c>
      <c r="AX346" s="12" t="s">
        <v>78</v>
      </c>
      <c r="AY346" s="190" t="s">
        <v>179</v>
      </c>
    </row>
    <row r="347" spans="2:65" s="12" customFormat="1" ht="16.5" customHeight="1">
      <c r="B347" s="183"/>
      <c r="C347" s="184"/>
      <c r="D347" s="184"/>
      <c r="E347" s="185" t="s">
        <v>5</v>
      </c>
      <c r="F347" s="277" t="s">
        <v>1340</v>
      </c>
      <c r="G347" s="278"/>
      <c r="H347" s="278"/>
      <c r="I347" s="278"/>
      <c r="J347" s="184"/>
      <c r="K347" s="186">
        <v>403.2</v>
      </c>
      <c r="L347" s="184"/>
      <c r="M347" s="184"/>
      <c r="N347" s="184"/>
      <c r="O347" s="184"/>
      <c r="P347" s="184"/>
      <c r="Q347" s="184"/>
      <c r="R347" s="187"/>
      <c r="T347" s="188"/>
      <c r="U347" s="184"/>
      <c r="V347" s="184"/>
      <c r="W347" s="184"/>
      <c r="X347" s="184"/>
      <c r="Y347" s="184"/>
      <c r="Z347" s="184"/>
      <c r="AA347" s="189"/>
      <c r="AT347" s="190" t="s">
        <v>186</v>
      </c>
      <c r="AU347" s="190" t="s">
        <v>89</v>
      </c>
      <c r="AV347" s="12" t="s">
        <v>89</v>
      </c>
      <c r="AW347" s="12" t="s">
        <v>187</v>
      </c>
      <c r="AX347" s="12" t="s">
        <v>78</v>
      </c>
      <c r="AY347" s="190" t="s">
        <v>179</v>
      </c>
    </row>
    <row r="348" spans="2:65" s="12" customFormat="1" ht="16.5" customHeight="1">
      <c r="B348" s="183"/>
      <c r="C348" s="184"/>
      <c r="D348" s="184"/>
      <c r="E348" s="185" t="s">
        <v>5</v>
      </c>
      <c r="F348" s="277" t="s">
        <v>1341</v>
      </c>
      <c r="G348" s="278"/>
      <c r="H348" s="278"/>
      <c r="I348" s="278"/>
      <c r="J348" s="184"/>
      <c r="K348" s="186">
        <v>14.4</v>
      </c>
      <c r="L348" s="184"/>
      <c r="M348" s="184"/>
      <c r="N348" s="184"/>
      <c r="O348" s="184"/>
      <c r="P348" s="184"/>
      <c r="Q348" s="184"/>
      <c r="R348" s="187"/>
      <c r="T348" s="188"/>
      <c r="U348" s="184"/>
      <c r="V348" s="184"/>
      <c r="W348" s="184"/>
      <c r="X348" s="184"/>
      <c r="Y348" s="184"/>
      <c r="Z348" s="184"/>
      <c r="AA348" s="189"/>
      <c r="AT348" s="190" t="s">
        <v>186</v>
      </c>
      <c r="AU348" s="190" t="s">
        <v>89</v>
      </c>
      <c r="AV348" s="12" t="s">
        <v>89</v>
      </c>
      <c r="AW348" s="12" t="s">
        <v>187</v>
      </c>
      <c r="AX348" s="12" t="s">
        <v>78</v>
      </c>
      <c r="AY348" s="190" t="s">
        <v>179</v>
      </c>
    </row>
    <row r="349" spans="2:65" s="13" customFormat="1" ht="16.5" customHeight="1">
      <c r="B349" s="191"/>
      <c r="C349" s="192"/>
      <c r="D349" s="192"/>
      <c r="E349" s="193" t="s">
        <v>5</v>
      </c>
      <c r="F349" s="261" t="s">
        <v>188</v>
      </c>
      <c r="G349" s="262"/>
      <c r="H349" s="262"/>
      <c r="I349" s="262"/>
      <c r="J349" s="192"/>
      <c r="K349" s="194">
        <v>2563.1999999999998</v>
      </c>
      <c r="L349" s="192"/>
      <c r="M349" s="192"/>
      <c r="N349" s="192"/>
      <c r="O349" s="192"/>
      <c r="P349" s="192"/>
      <c r="Q349" s="192"/>
      <c r="R349" s="195"/>
      <c r="T349" s="196"/>
      <c r="U349" s="192"/>
      <c r="V349" s="192"/>
      <c r="W349" s="192"/>
      <c r="X349" s="192"/>
      <c r="Y349" s="192"/>
      <c r="Z349" s="192"/>
      <c r="AA349" s="197"/>
      <c r="AT349" s="198" t="s">
        <v>186</v>
      </c>
      <c r="AU349" s="198" t="s">
        <v>89</v>
      </c>
      <c r="AV349" s="13" t="s">
        <v>184</v>
      </c>
      <c r="AW349" s="13" t="s">
        <v>187</v>
      </c>
      <c r="AX349" s="13" t="s">
        <v>35</v>
      </c>
      <c r="AY349" s="198" t="s">
        <v>179</v>
      </c>
    </row>
    <row r="350" spans="2:65" s="1" customFormat="1" ht="25.5" customHeight="1">
      <c r="B350" s="140"/>
      <c r="C350" s="169" t="s">
        <v>354</v>
      </c>
      <c r="D350" s="169" t="s">
        <v>180</v>
      </c>
      <c r="E350" s="170" t="s">
        <v>373</v>
      </c>
      <c r="F350" s="264" t="s">
        <v>374</v>
      </c>
      <c r="G350" s="264"/>
      <c r="H350" s="264"/>
      <c r="I350" s="264"/>
      <c r="J350" s="171" t="s">
        <v>191</v>
      </c>
      <c r="K350" s="172">
        <v>2563.1999999999998</v>
      </c>
      <c r="L350" s="265">
        <v>0</v>
      </c>
      <c r="M350" s="265"/>
      <c r="N350" s="266">
        <f>ROUND(L350*K350,2)</f>
        <v>0</v>
      </c>
      <c r="O350" s="266"/>
      <c r="P350" s="266"/>
      <c r="Q350" s="266"/>
      <c r="R350" s="143"/>
      <c r="T350" s="173" t="s">
        <v>5</v>
      </c>
      <c r="U350" s="47" t="s">
        <v>43</v>
      </c>
      <c r="V350" s="39"/>
      <c r="W350" s="174">
        <f>V350*K350</f>
        <v>0</v>
      </c>
      <c r="X350" s="174">
        <v>0</v>
      </c>
      <c r="Y350" s="174">
        <f>X350*K350</f>
        <v>0</v>
      </c>
      <c r="Z350" s="174">
        <v>0</v>
      </c>
      <c r="AA350" s="175">
        <f>Z350*K350</f>
        <v>0</v>
      </c>
      <c r="AR350" s="22" t="s">
        <v>184</v>
      </c>
      <c r="AT350" s="22" t="s">
        <v>180</v>
      </c>
      <c r="AU350" s="22" t="s">
        <v>89</v>
      </c>
      <c r="AY350" s="22" t="s">
        <v>179</v>
      </c>
      <c r="BE350" s="117">
        <f>IF(U350="základní",N350,0)</f>
        <v>0</v>
      </c>
      <c r="BF350" s="117">
        <f>IF(U350="snížená",N350,0)</f>
        <v>0</v>
      </c>
      <c r="BG350" s="117">
        <f>IF(U350="zákl. přenesená",N350,0)</f>
        <v>0</v>
      </c>
      <c r="BH350" s="117">
        <f>IF(U350="sníž. přenesená",N350,0)</f>
        <v>0</v>
      </c>
      <c r="BI350" s="117">
        <f>IF(U350="nulová",N350,0)</f>
        <v>0</v>
      </c>
      <c r="BJ350" s="22" t="s">
        <v>35</v>
      </c>
      <c r="BK350" s="117">
        <f>ROUND(L350*K350,2)</f>
        <v>0</v>
      </c>
      <c r="BL350" s="22" t="s">
        <v>184</v>
      </c>
      <c r="BM350" s="22" t="s">
        <v>357</v>
      </c>
    </row>
    <row r="351" spans="2:65" s="12" customFormat="1" ht="16.5" customHeight="1">
      <c r="B351" s="183"/>
      <c r="C351" s="184"/>
      <c r="D351" s="184"/>
      <c r="E351" s="185" t="s">
        <v>5</v>
      </c>
      <c r="F351" s="258" t="s">
        <v>1342</v>
      </c>
      <c r="G351" s="259"/>
      <c r="H351" s="259"/>
      <c r="I351" s="259"/>
      <c r="J351" s="184"/>
      <c r="K351" s="186">
        <v>2563.1999999999998</v>
      </c>
      <c r="L351" s="184"/>
      <c r="M351" s="184"/>
      <c r="N351" s="184"/>
      <c r="O351" s="184"/>
      <c r="P351" s="184"/>
      <c r="Q351" s="184"/>
      <c r="R351" s="187"/>
      <c r="T351" s="188"/>
      <c r="U351" s="184"/>
      <c r="V351" s="184"/>
      <c r="W351" s="184"/>
      <c r="X351" s="184"/>
      <c r="Y351" s="184"/>
      <c r="Z351" s="184"/>
      <c r="AA351" s="189"/>
      <c r="AT351" s="190" t="s">
        <v>186</v>
      </c>
      <c r="AU351" s="190" t="s">
        <v>89</v>
      </c>
      <c r="AV351" s="12" t="s">
        <v>89</v>
      </c>
      <c r="AW351" s="12" t="s">
        <v>187</v>
      </c>
      <c r="AX351" s="12" t="s">
        <v>78</v>
      </c>
      <c r="AY351" s="190" t="s">
        <v>179</v>
      </c>
    </row>
    <row r="352" spans="2:65" s="13" customFormat="1" ht="16.5" customHeight="1">
      <c r="B352" s="191"/>
      <c r="C352" s="192"/>
      <c r="D352" s="192"/>
      <c r="E352" s="193" t="s">
        <v>5</v>
      </c>
      <c r="F352" s="261" t="s">
        <v>188</v>
      </c>
      <c r="G352" s="262"/>
      <c r="H352" s="262"/>
      <c r="I352" s="262"/>
      <c r="J352" s="192"/>
      <c r="K352" s="194">
        <v>2563.1999999999998</v>
      </c>
      <c r="L352" s="192"/>
      <c r="M352" s="192"/>
      <c r="N352" s="192"/>
      <c r="O352" s="192"/>
      <c r="P352" s="192"/>
      <c r="Q352" s="192"/>
      <c r="R352" s="195"/>
      <c r="T352" s="196"/>
      <c r="U352" s="192"/>
      <c r="V352" s="192"/>
      <c r="W352" s="192"/>
      <c r="X352" s="192"/>
      <c r="Y352" s="192"/>
      <c r="Z352" s="192"/>
      <c r="AA352" s="197"/>
      <c r="AT352" s="198" t="s">
        <v>186</v>
      </c>
      <c r="AU352" s="198" t="s">
        <v>89</v>
      </c>
      <c r="AV352" s="13" t="s">
        <v>184</v>
      </c>
      <c r="AW352" s="13" t="s">
        <v>187</v>
      </c>
      <c r="AX352" s="13" t="s">
        <v>35</v>
      </c>
      <c r="AY352" s="198" t="s">
        <v>179</v>
      </c>
    </row>
    <row r="353" spans="2:65" s="1" customFormat="1" ht="25.5" customHeight="1">
      <c r="B353" s="140"/>
      <c r="C353" s="169" t="s">
        <v>252</v>
      </c>
      <c r="D353" s="169" t="s">
        <v>180</v>
      </c>
      <c r="E353" s="170" t="s">
        <v>378</v>
      </c>
      <c r="F353" s="264" t="s">
        <v>379</v>
      </c>
      <c r="G353" s="264"/>
      <c r="H353" s="264"/>
      <c r="I353" s="264"/>
      <c r="J353" s="171" t="s">
        <v>183</v>
      </c>
      <c r="K353" s="172">
        <v>10</v>
      </c>
      <c r="L353" s="265">
        <v>0</v>
      </c>
      <c r="M353" s="265"/>
      <c r="N353" s="266">
        <f>ROUND(L353*K353,2)</f>
        <v>0</v>
      </c>
      <c r="O353" s="266"/>
      <c r="P353" s="266"/>
      <c r="Q353" s="266"/>
      <c r="R353" s="143"/>
      <c r="T353" s="173" t="s">
        <v>5</v>
      </c>
      <c r="U353" s="47" t="s">
        <v>43</v>
      </c>
      <c r="V353" s="39"/>
      <c r="W353" s="174">
        <f>V353*K353</f>
        <v>0</v>
      </c>
      <c r="X353" s="174">
        <v>0</v>
      </c>
      <c r="Y353" s="174">
        <f>X353*K353</f>
        <v>0</v>
      </c>
      <c r="Z353" s="174">
        <v>0</v>
      </c>
      <c r="AA353" s="175">
        <f>Z353*K353</f>
        <v>0</v>
      </c>
      <c r="AR353" s="22" t="s">
        <v>184</v>
      </c>
      <c r="AT353" s="22" t="s">
        <v>180</v>
      </c>
      <c r="AU353" s="22" t="s">
        <v>89</v>
      </c>
      <c r="AY353" s="22" t="s">
        <v>179</v>
      </c>
      <c r="BE353" s="117">
        <f>IF(U353="základní",N353,0)</f>
        <v>0</v>
      </c>
      <c r="BF353" s="117">
        <f>IF(U353="snížená",N353,0)</f>
        <v>0</v>
      </c>
      <c r="BG353" s="117">
        <f>IF(U353="zákl. přenesená",N353,0)</f>
        <v>0</v>
      </c>
      <c r="BH353" s="117">
        <f>IF(U353="sníž. přenesená",N353,0)</f>
        <v>0</v>
      </c>
      <c r="BI353" s="117">
        <f>IF(U353="nulová",N353,0)</f>
        <v>0</v>
      </c>
      <c r="BJ353" s="22" t="s">
        <v>35</v>
      </c>
      <c r="BK353" s="117">
        <f>ROUND(L353*K353,2)</f>
        <v>0</v>
      </c>
      <c r="BL353" s="22" t="s">
        <v>184</v>
      </c>
      <c r="BM353" s="22" t="s">
        <v>375</v>
      </c>
    </row>
    <row r="354" spans="2:65" s="12" customFormat="1" ht="16.5" customHeight="1">
      <c r="B354" s="183"/>
      <c r="C354" s="184"/>
      <c r="D354" s="184"/>
      <c r="E354" s="185" t="s">
        <v>5</v>
      </c>
      <c r="F354" s="258" t="s">
        <v>213</v>
      </c>
      <c r="G354" s="259"/>
      <c r="H354" s="259"/>
      <c r="I354" s="259"/>
      <c r="J354" s="184"/>
      <c r="K354" s="186">
        <v>10</v>
      </c>
      <c r="L354" s="184"/>
      <c r="M354" s="184"/>
      <c r="N354" s="184"/>
      <c r="O354" s="184"/>
      <c r="P354" s="184"/>
      <c r="Q354" s="184"/>
      <c r="R354" s="187"/>
      <c r="T354" s="188"/>
      <c r="U354" s="184"/>
      <c r="V354" s="184"/>
      <c r="W354" s="184"/>
      <c r="X354" s="184"/>
      <c r="Y354" s="184"/>
      <c r="Z354" s="184"/>
      <c r="AA354" s="189"/>
      <c r="AT354" s="190" t="s">
        <v>186</v>
      </c>
      <c r="AU354" s="190" t="s">
        <v>89</v>
      </c>
      <c r="AV354" s="12" t="s">
        <v>89</v>
      </c>
      <c r="AW354" s="12" t="s">
        <v>187</v>
      </c>
      <c r="AX354" s="12" t="s">
        <v>78</v>
      </c>
      <c r="AY354" s="190" t="s">
        <v>179</v>
      </c>
    </row>
    <row r="355" spans="2:65" s="13" customFormat="1" ht="16.5" customHeight="1">
      <c r="B355" s="191"/>
      <c r="C355" s="192"/>
      <c r="D355" s="192"/>
      <c r="E355" s="193" t="s">
        <v>5</v>
      </c>
      <c r="F355" s="261" t="s">
        <v>188</v>
      </c>
      <c r="G355" s="262"/>
      <c r="H355" s="262"/>
      <c r="I355" s="262"/>
      <c r="J355" s="192"/>
      <c r="K355" s="194">
        <v>10</v>
      </c>
      <c r="L355" s="192"/>
      <c r="M355" s="192"/>
      <c r="N355" s="192"/>
      <c r="O355" s="192"/>
      <c r="P355" s="192"/>
      <c r="Q355" s="192"/>
      <c r="R355" s="195"/>
      <c r="T355" s="196"/>
      <c r="U355" s="192"/>
      <c r="V355" s="192"/>
      <c r="W355" s="192"/>
      <c r="X355" s="192"/>
      <c r="Y355" s="192"/>
      <c r="Z355" s="192"/>
      <c r="AA355" s="197"/>
      <c r="AT355" s="198" t="s">
        <v>186</v>
      </c>
      <c r="AU355" s="198" t="s">
        <v>89</v>
      </c>
      <c r="AV355" s="13" t="s">
        <v>184</v>
      </c>
      <c r="AW355" s="13" t="s">
        <v>187</v>
      </c>
      <c r="AX355" s="13" t="s">
        <v>35</v>
      </c>
      <c r="AY355" s="198" t="s">
        <v>179</v>
      </c>
    </row>
    <row r="356" spans="2:65" s="1" customFormat="1" ht="25.5" customHeight="1">
      <c r="B356" s="140"/>
      <c r="C356" s="169" t="s">
        <v>377</v>
      </c>
      <c r="D356" s="169" t="s">
        <v>180</v>
      </c>
      <c r="E356" s="170" t="s">
        <v>381</v>
      </c>
      <c r="F356" s="264" t="s">
        <v>382</v>
      </c>
      <c r="G356" s="264"/>
      <c r="H356" s="264"/>
      <c r="I356" s="264"/>
      <c r="J356" s="171" t="s">
        <v>183</v>
      </c>
      <c r="K356" s="172">
        <v>100</v>
      </c>
      <c r="L356" s="265">
        <v>0</v>
      </c>
      <c r="M356" s="265"/>
      <c r="N356" s="266">
        <f>ROUND(L356*K356,2)</f>
        <v>0</v>
      </c>
      <c r="O356" s="266"/>
      <c r="P356" s="266"/>
      <c r="Q356" s="266"/>
      <c r="R356" s="143"/>
      <c r="T356" s="173" t="s">
        <v>5</v>
      </c>
      <c r="U356" s="47" t="s">
        <v>43</v>
      </c>
      <c r="V356" s="39"/>
      <c r="W356" s="174">
        <f>V356*K356</f>
        <v>0</v>
      </c>
      <c r="X356" s="174">
        <v>0</v>
      </c>
      <c r="Y356" s="174">
        <f>X356*K356</f>
        <v>0</v>
      </c>
      <c r="Z356" s="174">
        <v>0</v>
      </c>
      <c r="AA356" s="175">
        <f>Z356*K356</f>
        <v>0</v>
      </c>
      <c r="AR356" s="22" t="s">
        <v>184</v>
      </c>
      <c r="AT356" s="22" t="s">
        <v>180</v>
      </c>
      <c r="AU356" s="22" t="s">
        <v>89</v>
      </c>
      <c r="AY356" s="22" t="s">
        <v>179</v>
      </c>
      <c r="BE356" s="117">
        <f>IF(U356="základní",N356,0)</f>
        <v>0</v>
      </c>
      <c r="BF356" s="117">
        <f>IF(U356="snížená",N356,0)</f>
        <v>0</v>
      </c>
      <c r="BG356" s="117">
        <f>IF(U356="zákl. přenesená",N356,0)</f>
        <v>0</v>
      </c>
      <c r="BH356" s="117">
        <f>IF(U356="sníž. přenesená",N356,0)</f>
        <v>0</v>
      </c>
      <c r="BI356" s="117">
        <f>IF(U356="nulová",N356,0)</f>
        <v>0</v>
      </c>
      <c r="BJ356" s="22" t="s">
        <v>35</v>
      </c>
      <c r="BK356" s="117">
        <f>ROUND(L356*K356,2)</f>
        <v>0</v>
      </c>
      <c r="BL356" s="22" t="s">
        <v>184</v>
      </c>
      <c r="BM356" s="22" t="s">
        <v>380</v>
      </c>
    </row>
    <row r="357" spans="2:65" s="12" customFormat="1" ht="16.5" customHeight="1">
      <c r="B357" s="183"/>
      <c r="C357" s="184"/>
      <c r="D357" s="184"/>
      <c r="E357" s="185" t="s">
        <v>5</v>
      </c>
      <c r="F357" s="258" t="s">
        <v>1343</v>
      </c>
      <c r="G357" s="259"/>
      <c r="H357" s="259"/>
      <c r="I357" s="259"/>
      <c r="J357" s="184"/>
      <c r="K357" s="186">
        <v>100</v>
      </c>
      <c r="L357" s="184"/>
      <c r="M357" s="184"/>
      <c r="N357" s="184"/>
      <c r="O357" s="184"/>
      <c r="P357" s="184"/>
      <c r="Q357" s="184"/>
      <c r="R357" s="187"/>
      <c r="T357" s="188"/>
      <c r="U357" s="184"/>
      <c r="V357" s="184"/>
      <c r="W357" s="184"/>
      <c r="X357" s="184"/>
      <c r="Y357" s="184"/>
      <c r="Z357" s="184"/>
      <c r="AA357" s="189"/>
      <c r="AT357" s="190" t="s">
        <v>186</v>
      </c>
      <c r="AU357" s="190" t="s">
        <v>89</v>
      </c>
      <c r="AV357" s="12" t="s">
        <v>89</v>
      </c>
      <c r="AW357" s="12" t="s">
        <v>187</v>
      </c>
      <c r="AX357" s="12" t="s">
        <v>78</v>
      </c>
      <c r="AY357" s="190" t="s">
        <v>179</v>
      </c>
    </row>
    <row r="358" spans="2:65" s="13" customFormat="1" ht="16.5" customHeight="1">
      <c r="B358" s="191"/>
      <c r="C358" s="192"/>
      <c r="D358" s="192"/>
      <c r="E358" s="193" t="s">
        <v>5</v>
      </c>
      <c r="F358" s="261" t="s">
        <v>188</v>
      </c>
      <c r="G358" s="262"/>
      <c r="H358" s="262"/>
      <c r="I358" s="262"/>
      <c r="J358" s="192"/>
      <c r="K358" s="194">
        <v>100</v>
      </c>
      <c r="L358" s="192"/>
      <c r="M358" s="192"/>
      <c r="N358" s="192"/>
      <c r="O358" s="192"/>
      <c r="P358" s="192"/>
      <c r="Q358" s="192"/>
      <c r="R358" s="195"/>
      <c r="T358" s="196"/>
      <c r="U358" s="192"/>
      <c r="V358" s="192"/>
      <c r="W358" s="192"/>
      <c r="X358" s="192"/>
      <c r="Y358" s="192"/>
      <c r="Z358" s="192"/>
      <c r="AA358" s="197"/>
      <c r="AT358" s="198" t="s">
        <v>186</v>
      </c>
      <c r="AU358" s="198" t="s">
        <v>89</v>
      </c>
      <c r="AV358" s="13" t="s">
        <v>184</v>
      </c>
      <c r="AW358" s="13" t="s">
        <v>187</v>
      </c>
      <c r="AX358" s="13" t="s">
        <v>35</v>
      </c>
      <c r="AY358" s="198" t="s">
        <v>179</v>
      </c>
    </row>
    <row r="359" spans="2:65" s="1" customFormat="1" ht="25.5" customHeight="1">
      <c r="B359" s="140"/>
      <c r="C359" s="169" t="s">
        <v>257</v>
      </c>
      <c r="D359" s="169" t="s">
        <v>180</v>
      </c>
      <c r="E359" s="170" t="s">
        <v>387</v>
      </c>
      <c r="F359" s="264" t="s">
        <v>388</v>
      </c>
      <c r="G359" s="264"/>
      <c r="H359" s="264"/>
      <c r="I359" s="264"/>
      <c r="J359" s="171" t="s">
        <v>183</v>
      </c>
      <c r="K359" s="172">
        <v>100</v>
      </c>
      <c r="L359" s="265">
        <v>0</v>
      </c>
      <c r="M359" s="265"/>
      <c r="N359" s="266">
        <f>ROUND(L359*K359,2)</f>
        <v>0</v>
      </c>
      <c r="O359" s="266"/>
      <c r="P359" s="266"/>
      <c r="Q359" s="266"/>
      <c r="R359" s="143"/>
      <c r="T359" s="173" t="s">
        <v>5</v>
      </c>
      <c r="U359" s="47" t="s">
        <v>43</v>
      </c>
      <c r="V359" s="39"/>
      <c r="W359" s="174">
        <f>V359*K359</f>
        <v>0</v>
      </c>
      <c r="X359" s="174">
        <v>0</v>
      </c>
      <c r="Y359" s="174">
        <f>X359*K359</f>
        <v>0</v>
      </c>
      <c r="Z359" s="174">
        <v>0</v>
      </c>
      <c r="AA359" s="175">
        <f>Z359*K359</f>
        <v>0</v>
      </c>
      <c r="AR359" s="22" t="s">
        <v>184</v>
      </c>
      <c r="AT359" s="22" t="s">
        <v>180</v>
      </c>
      <c r="AU359" s="22" t="s">
        <v>89</v>
      </c>
      <c r="AY359" s="22" t="s">
        <v>179</v>
      </c>
      <c r="BE359" s="117">
        <f>IF(U359="základní",N359,0)</f>
        <v>0</v>
      </c>
      <c r="BF359" s="117">
        <f>IF(U359="snížená",N359,0)</f>
        <v>0</v>
      </c>
      <c r="BG359" s="117">
        <f>IF(U359="zákl. přenesená",N359,0)</f>
        <v>0</v>
      </c>
      <c r="BH359" s="117">
        <f>IF(U359="sníž. přenesená",N359,0)</f>
        <v>0</v>
      </c>
      <c r="BI359" s="117">
        <f>IF(U359="nulová",N359,0)</f>
        <v>0</v>
      </c>
      <c r="BJ359" s="22" t="s">
        <v>35</v>
      </c>
      <c r="BK359" s="117">
        <f>ROUND(L359*K359,2)</f>
        <v>0</v>
      </c>
      <c r="BL359" s="22" t="s">
        <v>184</v>
      </c>
      <c r="BM359" s="22" t="s">
        <v>383</v>
      </c>
    </row>
    <row r="360" spans="2:65" s="11" customFormat="1" ht="25.5" customHeight="1">
      <c r="B360" s="176"/>
      <c r="C360" s="177"/>
      <c r="D360" s="177"/>
      <c r="E360" s="178" t="s">
        <v>5</v>
      </c>
      <c r="F360" s="303" t="s">
        <v>1185</v>
      </c>
      <c r="G360" s="304"/>
      <c r="H360" s="304"/>
      <c r="I360" s="304"/>
      <c r="J360" s="177"/>
      <c r="K360" s="178" t="s">
        <v>5</v>
      </c>
      <c r="L360" s="177"/>
      <c r="M360" s="177"/>
      <c r="N360" s="177"/>
      <c r="O360" s="177"/>
      <c r="P360" s="177"/>
      <c r="Q360" s="177"/>
      <c r="R360" s="179"/>
      <c r="T360" s="180"/>
      <c r="U360" s="177"/>
      <c r="V360" s="177"/>
      <c r="W360" s="177"/>
      <c r="X360" s="177"/>
      <c r="Y360" s="177"/>
      <c r="Z360" s="177"/>
      <c r="AA360" s="181"/>
      <c r="AT360" s="182" t="s">
        <v>186</v>
      </c>
      <c r="AU360" s="182" t="s">
        <v>89</v>
      </c>
      <c r="AV360" s="11" t="s">
        <v>35</v>
      </c>
      <c r="AW360" s="11" t="s">
        <v>187</v>
      </c>
      <c r="AX360" s="11" t="s">
        <v>78</v>
      </c>
      <c r="AY360" s="182" t="s">
        <v>179</v>
      </c>
    </row>
    <row r="361" spans="2:65" s="12" customFormat="1" ht="16.5" customHeight="1">
      <c r="B361" s="183"/>
      <c r="C361" s="184"/>
      <c r="D361" s="184"/>
      <c r="E361" s="185" t="s">
        <v>5</v>
      </c>
      <c r="F361" s="277" t="s">
        <v>1344</v>
      </c>
      <c r="G361" s="278"/>
      <c r="H361" s="278"/>
      <c r="I361" s="278"/>
      <c r="J361" s="184"/>
      <c r="K361" s="186">
        <v>20</v>
      </c>
      <c r="L361" s="184"/>
      <c r="M361" s="184"/>
      <c r="N361" s="184"/>
      <c r="O361" s="184"/>
      <c r="P361" s="184"/>
      <c r="Q361" s="184"/>
      <c r="R361" s="187"/>
      <c r="T361" s="188"/>
      <c r="U361" s="184"/>
      <c r="V361" s="184"/>
      <c r="W361" s="184"/>
      <c r="X361" s="184"/>
      <c r="Y361" s="184"/>
      <c r="Z361" s="184"/>
      <c r="AA361" s="189"/>
      <c r="AT361" s="190" t="s">
        <v>186</v>
      </c>
      <c r="AU361" s="190" t="s">
        <v>89</v>
      </c>
      <c r="AV361" s="12" t="s">
        <v>89</v>
      </c>
      <c r="AW361" s="12" t="s">
        <v>187</v>
      </c>
      <c r="AX361" s="12" t="s">
        <v>78</v>
      </c>
      <c r="AY361" s="190" t="s">
        <v>179</v>
      </c>
    </row>
    <row r="362" spans="2:65" s="12" customFormat="1" ht="16.5" customHeight="1">
      <c r="B362" s="183"/>
      <c r="C362" s="184"/>
      <c r="D362" s="184"/>
      <c r="E362" s="185" t="s">
        <v>5</v>
      </c>
      <c r="F362" s="277" t="s">
        <v>1345</v>
      </c>
      <c r="G362" s="278"/>
      <c r="H362" s="278"/>
      <c r="I362" s="278"/>
      <c r="J362" s="184"/>
      <c r="K362" s="186">
        <v>20</v>
      </c>
      <c r="L362" s="184"/>
      <c r="M362" s="184"/>
      <c r="N362" s="184"/>
      <c r="O362" s="184"/>
      <c r="P362" s="184"/>
      <c r="Q362" s="184"/>
      <c r="R362" s="187"/>
      <c r="T362" s="188"/>
      <c r="U362" s="184"/>
      <c r="V362" s="184"/>
      <c r="W362" s="184"/>
      <c r="X362" s="184"/>
      <c r="Y362" s="184"/>
      <c r="Z362" s="184"/>
      <c r="AA362" s="189"/>
      <c r="AT362" s="190" t="s">
        <v>186</v>
      </c>
      <c r="AU362" s="190" t="s">
        <v>89</v>
      </c>
      <c r="AV362" s="12" t="s">
        <v>89</v>
      </c>
      <c r="AW362" s="12" t="s">
        <v>187</v>
      </c>
      <c r="AX362" s="12" t="s">
        <v>78</v>
      </c>
      <c r="AY362" s="190" t="s">
        <v>179</v>
      </c>
    </row>
    <row r="363" spans="2:65" s="12" customFormat="1" ht="16.5" customHeight="1">
      <c r="B363" s="183"/>
      <c r="C363" s="184"/>
      <c r="D363" s="184"/>
      <c r="E363" s="185" t="s">
        <v>5</v>
      </c>
      <c r="F363" s="277" t="s">
        <v>1346</v>
      </c>
      <c r="G363" s="278"/>
      <c r="H363" s="278"/>
      <c r="I363" s="278"/>
      <c r="J363" s="184"/>
      <c r="K363" s="186">
        <v>20</v>
      </c>
      <c r="L363" s="184"/>
      <c r="M363" s="184"/>
      <c r="N363" s="184"/>
      <c r="O363" s="184"/>
      <c r="P363" s="184"/>
      <c r="Q363" s="184"/>
      <c r="R363" s="187"/>
      <c r="T363" s="188"/>
      <c r="U363" s="184"/>
      <c r="V363" s="184"/>
      <c r="W363" s="184"/>
      <c r="X363" s="184"/>
      <c r="Y363" s="184"/>
      <c r="Z363" s="184"/>
      <c r="AA363" s="189"/>
      <c r="AT363" s="190" t="s">
        <v>186</v>
      </c>
      <c r="AU363" s="190" t="s">
        <v>89</v>
      </c>
      <c r="AV363" s="12" t="s">
        <v>89</v>
      </c>
      <c r="AW363" s="12" t="s">
        <v>187</v>
      </c>
      <c r="AX363" s="12" t="s">
        <v>78</v>
      </c>
      <c r="AY363" s="190" t="s">
        <v>179</v>
      </c>
    </row>
    <row r="364" spans="2:65" s="12" customFormat="1" ht="16.5" customHeight="1">
      <c r="B364" s="183"/>
      <c r="C364" s="184"/>
      <c r="D364" s="184"/>
      <c r="E364" s="185" t="s">
        <v>5</v>
      </c>
      <c r="F364" s="277" t="s">
        <v>1347</v>
      </c>
      <c r="G364" s="278"/>
      <c r="H364" s="278"/>
      <c r="I364" s="278"/>
      <c r="J364" s="184"/>
      <c r="K364" s="186">
        <v>40</v>
      </c>
      <c r="L364" s="184"/>
      <c r="M364" s="184"/>
      <c r="N364" s="184"/>
      <c r="O364" s="184"/>
      <c r="P364" s="184"/>
      <c r="Q364" s="184"/>
      <c r="R364" s="187"/>
      <c r="T364" s="188"/>
      <c r="U364" s="184"/>
      <c r="V364" s="184"/>
      <c r="W364" s="184"/>
      <c r="X364" s="184"/>
      <c r="Y364" s="184"/>
      <c r="Z364" s="184"/>
      <c r="AA364" s="189"/>
      <c r="AT364" s="190" t="s">
        <v>186</v>
      </c>
      <c r="AU364" s="190" t="s">
        <v>89</v>
      </c>
      <c r="AV364" s="12" t="s">
        <v>89</v>
      </c>
      <c r="AW364" s="12" t="s">
        <v>187</v>
      </c>
      <c r="AX364" s="12" t="s">
        <v>78</v>
      </c>
      <c r="AY364" s="190" t="s">
        <v>179</v>
      </c>
    </row>
    <row r="365" spans="2:65" s="13" customFormat="1" ht="16.5" customHeight="1">
      <c r="B365" s="191"/>
      <c r="C365" s="192"/>
      <c r="D365" s="192"/>
      <c r="E365" s="193" t="s">
        <v>5</v>
      </c>
      <c r="F365" s="261" t="s">
        <v>188</v>
      </c>
      <c r="G365" s="262"/>
      <c r="H365" s="262"/>
      <c r="I365" s="262"/>
      <c r="J365" s="192"/>
      <c r="K365" s="194">
        <v>100</v>
      </c>
      <c r="L365" s="192"/>
      <c r="M365" s="192"/>
      <c r="N365" s="192"/>
      <c r="O365" s="192"/>
      <c r="P365" s="192"/>
      <c r="Q365" s="192"/>
      <c r="R365" s="195"/>
      <c r="T365" s="196"/>
      <c r="U365" s="192"/>
      <c r="V365" s="192"/>
      <c r="W365" s="192"/>
      <c r="X365" s="192"/>
      <c r="Y365" s="192"/>
      <c r="Z365" s="192"/>
      <c r="AA365" s="197"/>
      <c r="AT365" s="198" t="s">
        <v>186</v>
      </c>
      <c r="AU365" s="198" t="s">
        <v>89</v>
      </c>
      <c r="AV365" s="13" t="s">
        <v>184</v>
      </c>
      <c r="AW365" s="13" t="s">
        <v>187</v>
      </c>
      <c r="AX365" s="13" t="s">
        <v>35</v>
      </c>
      <c r="AY365" s="198" t="s">
        <v>179</v>
      </c>
    </row>
    <row r="366" spans="2:65" s="1" customFormat="1" ht="25.5" customHeight="1">
      <c r="B366" s="140"/>
      <c r="C366" s="169" t="s">
        <v>386</v>
      </c>
      <c r="D366" s="169" t="s">
        <v>180</v>
      </c>
      <c r="E366" s="170" t="s">
        <v>408</v>
      </c>
      <c r="F366" s="264" t="s">
        <v>409</v>
      </c>
      <c r="G366" s="264"/>
      <c r="H366" s="264"/>
      <c r="I366" s="264"/>
      <c r="J366" s="171" t="s">
        <v>191</v>
      </c>
      <c r="K366" s="172">
        <v>44.42</v>
      </c>
      <c r="L366" s="265">
        <v>0</v>
      </c>
      <c r="M366" s="265"/>
      <c r="N366" s="266">
        <f>ROUND(L366*K366,2)</f>
        <v>0</v>
      </c>
      <c r="O366" s="266"/>
      <c r="P366" s="266"/>
      <c r="Q366" s="266"/>
      <c r="R366" s="143"/>
      <c r="T366" s="173" t="s">
        <v>5</v>
      </c>
      <c r="U366" s="47" t="s">
        <v>43</v>
      </c>
      <c r="V366" s="39"/>
      <c r="W366" s="174">
        <f>V366*K366</f>
        <v>0</v>
      </c>
      <c r="X366" s="174">
        <v>0</v>
      </c>
      <c r="Y366" s="174">
        <f>X366*K366</f>
        <v>0</v>
      </c>
      <c r="Z366" s="174">
        <v>0</v>
      </c>
      <c r="AA366" s="175">
        <f>Z366*K366</f>
        <v>0</v>
      </c>
      <c r="AR366" s="22" t="s">
        <v>184</v>
      </c>
      <c r="AT366" s="22" t="s">
        <v>180</v>
      </c>
      <c r="AU366" s="22" t="s">
        <v>89</v>
      </c>
      <c r="AY366" s="22" t="s">
        <v>179</v>
      </c>
      <c r="BE366" s="117">
        <f>IF(U366="základní",N366,0)</f>
        <v>0</v>
      </c>
      <c r="BF366" s="117">
        <f>IF(U366="snížená",N366,0)</f>
        <v>0</v>
      </c>
      <c r="BG366" s="117">
        <f>IF(U366="zákl. přenesená",N366,0)</f>
        <v>0</v>
      </c>
      <c r="BH366" s="117">
        <f>IF(U366="sníž. přenesená",N366,0)</f>
        <v>0</v>
      </c>
      <c r="BI366" s="117">
        <f>IF(U366="nulová",N366,0)</f>
        <v>0</v>
      </c>
      <c r="BJ366" s="22" t="s">
        <v>35</v>
      </c>
      <c r="BK366" s="117">
        <f>ROUND(L366*K366,2)</f>
        <v>0</v>
      </c>
      <c r="BL366" s="22" t="s">
        <v>184</v>
      </c>
      <c r="BM366" s="22" t="s">
        <v>389</v>
      </c>
    </row>
    <row r="367" spans="2:65" s="12" customFormat="1" ht="16.5" customHeight="1">
      <c r="B367" s="183"/>
      <c r="C367" s="184"/>
      <c r="D367" s="184"/>
      <c r="E367" s="185" t="s">
        <v>5</v>
      </c>
      <c r="F367" s="258" t="s">
        <v>1348</v>
      </c>
      <c r="G367" s="259"/>
      <c r="H367" s="259"/>
      <c r="I367" s="259"/>
      <c r="J367" s="184"/>
      <c r="K367" s="186">
        <v>44.42</v>
      </c>
      <c r="L367" s="184"/>
      <c r="M367" s="184"/>
      <c r="N367" s="184"/>
      <c r="O367" s="184"/>
      <c r="P367" s="184"/>
      <c r="Q367" s="184"/>
      <c r="R367" s="187"/>
      <c r="T367" s="188"/>
      <c r="U367" s="184"/>
      <c r="V367" s="184"/>
      <c r="W367" s="184"/>
      <c r="X367" s="184"/>
      <c r="Y367" s="184"/>
      <c r="Z367" s="184"/>
      <c r="AA367" s="189"/>
      <c r="AT367" s="190" t="s">
        <v>186</v>
      </c>
      <c r="AU367" s="190" t="s">
        <v>89</v>
      </c>
      <c r="AV367" s="12" t="s">
        <v>89</v>
      </c>
      <c r="AW367" s="12" t="s">
        <v>187</v>
      </c>
      <c r="AX367" s="12" t="s">
        <v>78</v>
      </c>
      <c r="AY367" s="190" t="s">
        <v>179</v>
      </c>
    </row>
    <row r="368" spans="2:65" s="13" customFormat="1" ht="16.5" customHeight="1">
      <c r="B368" s="191"/>
      <c r="C368" s="192"/>
      <c r="D368" s="192"/>
      <c r="E368" s="193" t="s">
        <v>5</v>
      </c>
      <c r="F368" s="261" t="s">
        <v>188</v>
      </c>
      <c r="G368" s="262"/>
      <c r="H368" s="262"/>
      <c r="I368" s="262"/>
      <c r="J368" s="192"/>
      <c r="K368" s="194">
        <v>44.42</v>
      </c>
      <c r="L368" s="192"/>
      <c r="M368" s="192"/>
      <c r="N368" s="192"/>
      <c r="O368" s="192"/>
      <c r="P368" s="192"/>
      <c r="Q368" s="192"/>
      <c r="R368" s="195"/>
      <c r="T368" s="196"/>
      <c r="U368" s="192"/>
      <c r="V368" s="192"/>
      <c r="W368" s="192"/>
      <c r="X368" s="192"/>
      <c r="Y368" s="192"/>
      <c r="Z368" s="192"/>
      <c r="AA368" s="197"/>
      <c r="AT368" s="198" t="s">
        <v>186</v>
      </c>
      <c r="AU368" s="198" t="s">
        <v>89</v>
      </c>
      <c r="AV368" s="13" t="s">
        <v>184</v>
      </c>
      <c r="AW368" s="13" t="s">
        <v>187</v>
      </c>
      <c r="AX368" s="13" t="s">
        <v>35</v>
      </c>
      <c r="AY368" s="198" t="s">
        <v>179</v>
      </c>
    </row>
    <row r="369" spans="2:65" s="1" customFormat="1" ht="38.25" customHeight="1">
      <c r="B369" s="140"/>
      <c r="C369" s="169" t="s">
        <v>261</v>
      </c>
      <c r="D369" s="169" t="s">
        <v>180</v>
      </c>
      <c r="E369" s="170" t="s">
        <v>413</v>
      </c>
      <c r="F369" s="264" t="s">
        <v>414</v>
      </c>
      <c r="G369" s="264"/>
      <c r="H369" s="264"/>
      <c r="I369" s="264"/>
      <c r="J369" s="171" t="s">
        <v>183</v>
      </c>
      <c r="K369" s="172">
        <v>300</v>
      </c>
      <c r="L369" s="265">
        <v>0</v>
      </c>
      <c r="M369" s="265"/>
      <c r="N369" s="266">
        <f>ROUND(L369*K369,2)</f>
        <v>0</v>
      </c>
      <c r="O369" s="266"/>
      <c r="P369" s="266"/>
      <c r="Q369" s="266"/>
      <c r="R369" s="143"/>
      <c r="T369" s="173" t="s">
        <v>5</v>
      </c>
      <c r="U369" s="47" t="s">
        <v>43</v>
      </c>
      <c r="V369" s="39"/>
      <c r="W369" s="174">
        <f>V369*K369</f>
        <v>0</v>
      </c>
      <c r="X369" s="174">
        <v>0</v>
      </c>
      <c r="Y369" s="174">
        <f>X369*K369</f>
        <v>0</v>
      </c>
      <c r="Z369" s="174">
        <v>0</v>
      </c>
      <c r="AA369" s="175">
        <f>Z369*K369</f>
        <v>0</v>
      </c>
      <c r="AR369" s="22" t="s">
        <v>184</v>
      </c>
      <c r="AT369" s="22" t="s">
        <v>180</v>
      </c>
      <c r="AU369" s="22" t="s">
        <v>89</v>
      </c>
      <c r="AY369" s="22" t="s">
        <v>179</v>
      </c>
      <c r="BE369" s="117">
        <f>IF(U369="základní",N369,0)</f>
        <v>0</v>
      </c>
      <c r="BF369" s="117">
        <f>IF(U369="snížená",N369,0)</f>
        <v>0</v>
      </c>
      <c r="BG369" s="117">
        <f>IF(U369="zákl. přenesená",N369,0)</f>
        <v>0</v>
      </c>
      <c r="BH369" s="117">
        <f>IF(U369="sníž. přenesená",N369,0)</f>
        <v>0</v>
      </c>
      <c r="BI369" s="117">
        <f>IF(U369="nulová",N369,0)</f>
        <v>0</v>
      </c>
      <c r="BJ369" s="22" t="s">
        <v>35</v>
      </c>
      <c r="BK369" s="117">
        <f>ROUND(L369*K369,2)</f>
        <v>0</v>
      </c>
      <c r="BL369" s="22" t="s">
        <v>184</v>
      </c>
      <c r="BM369" s="22" t="s">
        <v>394</v>
      </c>
    </row>
    <row r="370" spans="2:65" s="12" customFormat="1" ht="16.5" customHeight="1">
      <c r="B370" s="183"/>
      <c r="C370" s="184"/>
      <c r="D370" s="184"/>
      <c r="E370" s="185" t="s">
        <v>5</v>
      </c>
      <c r="F370" s="258" t="s">
        <v>420</v>
      </c>
      <c r="G370" s="259"/>
      <c r="H370" s="259"/>
      <c r="I370" s="259"/>
      <c r="J370" s="184"/>
      <c r="K370" s="186">
        <v>300</v>
      </c>
      <c r="L370" s="184"/>
      <c r="M370" s="184"/>
      <c r="N370" s="184"/>
      <c r="O370" s="184"/>
      <c r="P370" s="184"/>
      <c r="Q370" s="184"/>
      <c r="R370" s="187"/>
      <c r="T370" s="188"/>
      <c r="U370" s="184"/>
      <c r="V370" s="184"/>
      <c r="W370" s="184"/>
      <c r="X370" s="184"/>
      <c r="Y370" s="184"/>
      <c r="Z370" s="184"/>
      <c r="AA370" s="189"/>
      <c r="AT370" s="190" t="s">
        <v>186</v>
      </c>
      <c r="AU370" s="190" t="s">
        <v>89</v>
      </c>
      <c r="AV370" s="12" t="s">
        <v>89</v>
      </c>
      <c r="AW370" s="12" t="s">
        <v>187</v>
      </c>
      <c r="AX370" s="12" t="s">
        <v>78</v>
      </c>
      <c r="AY370" s="190" t="s">
        <v>179</v>
      </c>
    </row>
    <row r="371" spans="2:65" s="13" customFormat="1" ht="16.5" customHeight="1">
      <c r="B371" s="191"/>
      <c r="C371" s="192"/>
      <c r="D371" s="192"/>
      <c r="E371" s="193" t="s">
        <v>5</v>
      </c>
      <c r="F371" s="261" t="s">
        <v>188</v>
      </c>
      <c r="G371" s="262"/>
      <c r="H371" s="262"/>
      <c r="I371" s="262"/>
      <c r="J371" s="192"/>
      <c r="K371" s="194">
        <v>300</v>
      </c>
      <c r="L371" s="192"/>
      <c r="M371" s="192"/>
      <c r="N371" s="192"/>
      <c r="O371" s="192"/>
      <c r="P371" s="192"/>
      <c r="Q371" s="192"/>
      <c r="R371" s="195"/>
      <c r="T371" s="196"/>
      <c r="U371" s="192"/>
      <c r="V371" s="192"/>
      <c r="W371" s="192"/>
      <c r="X371" s="192"/>
      <c r="Y371" s="192"/>
      <c r="Z371" s="192"/>
      <c r="AA371" s="197"/>
      <c r="AT371" s="198" t="s">
        <v>186</v>
      </c>
      <c r="AU371" s="198" t="s">
        <v>89</v>
      </c>
      <c r="AV371" s="13" t="s">
        <v>184</v>
      </c>
      <c r="AW371" s="13" t="s">
        <v>187</v>
      </c>
      <c r="AX371" s="13" t="s">
        <v>35</v>
      </c>
      <c r="AY371" s="198" t="s">
        <v>179</v>
      </c>
    </row>
    <row r="372" spans="2:65" s="1" customFormat="1" ht="38.25" customHeight="1">
      <c r="B372" s="140"/>
      <c r="C372" s="169" t="s">
        <v>396</v>
      </c>
      <c r="D372" s="169" t="s">
        <v>180</v>
      </c>
      <c r="E372" s="170" t="s">
        <v>417</v>
      </c>
      <c r="F372" s="264" t="s">
        <v>418</v>
      </c>
      <c r="G372" s="264"/>
      <c r="H372" s="264"/>
      <c r="I372" s="264"/>
      <c r="J372" s="171" t="s">
        <v>183</v>
      </c>
      <c r="K372" s="172">
        <v>300</v>
      </c>
      <c r="L372" s="265">
        <v>0</v>
      </c>
      <c r="M372" s="265"/>
      <c r="N372" s="266">
        <f>ROUND(L372*K372,2)</f>
        <v>0</v>
      </c>
      <c r="O372" s="266"/>
      <c r="P372" s="266"/>
      <c r="Q372" s="266"/>
      <c r="R372" s="143"/>
      <c r="T372" s="173" t="s">
        <v>5</v>
      </c>
      <c r="U372" s="47" t="s">
        <v>43</v>
      </c>
      <c r="V372" s="39"/>
      <c r="W372" s="174">
        <f>V372*K372</f>
        <v>0</v>
      </c>
      <c r="X372" s="174">
        <v>0</v>
      </c>
      <c r="Y372" s="174">
        <f>X372*K372</f>
        <v>0</v>
      </c>
      <c r="Z372" s="174">
        <v>0</v>
      </c>
      <c r="AA372" s="175">
        <f>Z372*K372</f>
        <v>0</v>
      </c>
      <c r="AR372" s="22" t="s">
        <v>184</v>
      </c>
      <c r="AT372" s="22" t="s">
        <v>180</v>
      </c>
      <c r="AU372" s="22" t="s">
        <v>89</v>
      </c>
      <c r="AY372" s="22" t="s">
        <v>179</v>
      </c>
      <c r="BE372" s="117">
        <f>IF(U372="základní",N372,0)</f>
        <v>0</v>
      </c>
      <c r="BF372" s="117">
        <f>IF(U372="snížená",N372,0)</f>
        <v>0</v>
      </c>
      <c r="BG372" s="117">
        <f>IF(U372="zákl. přenesená",N372,0)</f>
        <v>0</v>
      </c>
      <c r="BH372" s="117">
        <f>IF(U372="sníž. přenesená",N372,0)</f>
        <v>0</v>
      </c>
      <c r="BI372" s="117">
        <f>IF(U372="nulová",N372,0)</f>
        <v>0</v>
      </c>
      <c r="BJ372" s="22" t="s">
        <v>35</v>
      </c>
      <c r="BK372" s="117">
        <f>ROUND(L372*K372,2)</f>
        <v>0</v>
      </c>
      <c r="BL372" s="22" t="s">
        <v>184</v>
      </c>
      <c r="BM372" s="22" t="s">
        <v>399</v>
      </c>
    </row>
    <row r="373" spans="2:65" s="12" customFormat="1" ht="16.5" customHeight="1">
      <c r="B373" s="183"/>
      <c r="C373" s="184"/>
      <c r="D373" s="184"/>
      <c r="E373" s="185" t="s">
        <v>5</v>
      </c>
      <c r="F373" s="258" t="s">
        <v>420</v>
      </c>
      <c r="G373" s="259"/>
      <c r="H373" s="259"/>
      <c r="I373" s="259"/>
      <c r="J373" s="184"/>
      <c r="K373" s="186">
        <v>300</v>
      </c>
      <c r="L373" s="184"/>
      <c r="M373" s="184"/>
      <c r="N373" s="184"/>
      <c r="O373" s="184"/>
      <c r="P373" s="184"/>
      <c r="Q373" s="184"/>
      <c r="R373" s="187"/>
      <c r="T373" s="188"/>
      <c r="U373" s="184"/>
      <c r="V373" s="184"/>
      <c r="W373" s="184"/>
      <c r="X373" s="184"/>
      <c r="Y373" s="184"/>
      <c r="Z373" s="184"/>
      <c r="AA373" s="189"/>
      <c r="AT373" s="190" t="s">
        <v>186</v>
      </c>
      <c r="AU373" s="190" t="s">
        <v>89</v>
      </c>
      <c r="AV373" s="12" t="s">
        <v>89</v>
      </c>
      <c r="AW373" s="12" t="s">
        <v>187</v>
      </c>
      <c r="AX373" s="12" t="s">
        <v>78</v>
      </c>
      <c r="AY373" s="190" t="s">
        <v>179</v>
      </c>
    </row>
    <row r="374" spans="2:65" s="13" customFormat="1" ht="16.5" customHeight="1">
      <c r="B374" s="191"/>
      <c r="C374" s="192"/>
      <c r="D374" s="192"/>
      <c r="E374" s="193" t="s">
        <v>5</v>
      </c>
      <c r="F374" s="261" t="s">
        <v>188</v>
      </c>
      <c r="G374" s="262"/>
      <c r="H374" s="262"/>
      <c r="I374" s="262"/>
      <c r="J374" s="192"/>
      <c r="K374" s="194">
        <v>300</v>
      </c>
      <c r="L374" s="192"/>
      <c r="M374" s="192"/>
      <c r="N374" s="192"/>
      <c r="O374" s="192"/>
      <c r="P374" s="192"/>
      <c r="Q374" s="192"/>
      <c r="R374" s="195"/>
      <c r="T374" s="196"/>
      <c r="U374" s="192"/>
      <c r="V374" s="192"/>
      <c r="W374" s="192"/>
      <c r="X374" s="192"/>
      <c r="Y374" s="192"/>
      <c r="Z374" s="192"/>
      <c r="AA374" s="197"/>
      <c r="AT374" s="198" t="s">
        <v>186</v>
      </c>
      <c r="AU374" s="198" t="s">
        <v>89</v>
      </c>
      <c r="AV374" s="13" t="s">
        <v>184</v>
      </c>
      <c r="AW374" s="13" t="s">
        <v>187</v>
      </c>
      <c r="AX374" s="13" t="s">
        <v>35</v>
      </c>
      <c r="AY374" s="198" t="s">
        <v>179</v>
      </c>
    </row>
    <row r="375" spans="2:65" s="1" customFormat="1" ht="38.25" customHeight="1">
      <c r="B375" s="140"/>
      <c r="C375" s="169" t="s">
        <v>266</v>
      </c>
      <c r="D375" s="169" t="s">
        <v>180</v>
      </c>
      <c r="E375" s="170" t="s">
        <v>426</v>
      </c>
      <c r="F375" s="264" t="s">
        <v>427</v>
      </c>
      <c r="G375" s="264"/>
      <c r="H375" s="264"/>
      <c r="I375" s="264"/>
      <c r="J375" s="171" t="s">
        <v>183</v>
      </c>
      <c r="K375" s="172">
        <v>30</v>
      </c>
      <c r="L375" s="265">
        <v>0</v>
      </c>
      <c r="M375" s="265"/>
      <c r="N375" s="266">
        <f>ROUND(L375*K375,2)</f>
        <v>0</v>
      </c>
      <c r="O375" s="266"/>
      <c r="P375" s="266"/>
      <c r="Q375" s="266"/>
      <c r="R375" s="143"/>
      <c r="T375" s="173" t="s">
        <v>5</v>
      </c>
      <c r="U375" s="47" t="s">
        <v>43</v>
      </c>
      <c r="V375" s="39"/>
      <c r="W375" s="174">
        <f>V375*K375</f>
        <v>0</v>
      </c>
      <c r="X375" s="174">
        <v>0</v>
      </c>
      <c r="Y375" s="174">
        <f>X375*K375</f>
        <v>0</v>
      </c>
      <c r="Z375" s="174">
        <v>0</v>
      </c>
      <c r="AA375" s="175">
        <f>Z375*K375</f>
        <v>0</v>
      </c>
      <c r="AR375" s="22" t="s">
        <v>184</v>
      </c>
      <c r="AT375" s="22" t="s">
        <v>180</v>
      </c>
      <c r="AU375" s="22" t="s">
        <v>89</v>
      </c>
      <c r="AY375" s="22" t="s">
        <v>179</v>
      </c>
      <c r="BE375" s="117">
        <f>IF(U375="základní",N375,0)</f>
        <v>0</v>
      </c>
      <c r="BF375" s="117">
        <f>IF(U375="snížená",N375,0)</f>
        <v>0</v>
      </c>
      <c r="BG375" s="117">
        <f>IF(U375="zákl. přenesená",N375,0)</f>
        <v>0</v>
      </c>
      <c r="BH375" s="117">
        <f>IF(U375="sníž. přenesená",N375,0)</f>
        <v>0</v>
      </c>
      <c r="BI375" s="117">
        <f>IF(U375="nulová",N375,0)</f>
        <v>0</v>
      </c>
      <c r="BJ375" s="22" t="s">
        <v>35</v>
      </c>
      <c r="BK375" s="117">
        <f>ROUND(L375*K375,2)</f>
        <v>0</v>
      </c>
      <c r="BL375" s="22" t="s">
        <v>184</v>
      </c>
      <c r="BM375" s="22" t="s">
        <v>403</v>
      </c>
    </row>
    <row r="376" spans="2:65" s="12" customFormat="1" ht="16.5" customHeight="1">
      <c r="B376" s="183"/>
      <c r="C376" s="184"/>
      <c r="D376" s="184"/>
      <c r="E376" s="185" t="s">
        <v>5</v>
      </c>
      <c r="F376" s="258" t="s">
        <v>1349</v>
      </c>
      <c r="G376" s="259"/>
      <c r="H376" s="259"/>
      <c r="I376" s="259"/>
      <c r="J376" s="184"/>
      <c r="K376" s="186">
        <v>30</v>
      </c>
      <c r="L376" s="184"/>
      <c r="M376" s="184"/>
      <c r="N376" s="184"/>
      <c r="O376" s="184"/>
      <c r="P376" s="184"/>
      <c r="Q376" s="184"/>
      <c r="R376" s="187"/>
      <c r="T376" s="188"/>
      <c r="U376" s="184"/>
      <c r="V376" s="184"/>
      <c r="W376" s="184"/>
      <c r="X376" s="184"/>
      <c r="Y376" s="184"/>
      <c r="Z376" s="184"/>
      <c r="AA376" s="189"/>
      <c r="AT376" s="190" t="s">
        <v>186</v>
      </c>
      <c r="AU376" s="190" t="s">
        <v>89</v>
      </c>
      <c r="AV376" s="12" t="s">
        <v>89</v>
      </c>
      <c r="AW376" s="12" t="s">
        <v>187</v>
      </c>
      <c r="AX376" s="12" t="s">
        <v>78</v>
      </c>
      <c r="AY376" s="190" t="s">
        <v>179</v>
      </c>
    </row>
    <row r="377" spans="2:65" s="13" customFormat="1" ht="16.5" customHeight="1">
      <c r="B377" s="191"/>
      <c r="C377" s="192"/>
      <c r="D377" s="192"/>
      <c r="E377" s="193" t="s">
        <v>5</v>
      </c>
      <c r="F377" s="261" t="s">
        <v>188</v>
      </c>
      <c r="G377" s="262"/>
      <c r="H377" s="262"/>
      <c r="I377" s="262"/>
      <c r="J377" s="192"/>
      <c r="K377" s="194">
        <v>30</v>
      </c>
      <c r="L377" s="192"/>
      <c r="M377" s="192"/>
      <c r="N377" s="192"/>
      <c r="O377" s="192"/>
      <c r="P377" s="192"/>
      <c r="Q377" s="192"/>
      <c r="R377" s="195"/>
      <c r="T377" s="196"/>
      <c r="U377" s="192"/>
      <c r="V377" s="192"/>
      <c r="W377" s="192"/>
      <c r="X377" s="192"/>
      <c r="Y377" s="192"/>
      <c r="Z377" s="192"/>
      <c r="AA377" s="197"/>
      <c r="AT377" s="198" t="s">
        <v>186</v>
      </c>
      <c r="AU377" s="198" t="s">
        <v>89</v>
      </c>
      <c r="AV377" s="13" t="s">
        <v>184</v>
      </c>
      <c r="AW377" s="13" t="s">
        <v>187</v>
      </c>
      <c r="AX377" s="13" t="s">
        <v>35</v>
      </c>
      <c r="AY377" s="198" t="s">
        <v>179</v>
      </c>
    </row>
    <row r="378" spans="2:65" s="1" customFormat="1" ht="38.25" customHeight="1">
      <c r="B378" s="140"/>
      <c r="C378" s="169" t="s">
        <v>404</v>
      </c>
      <c r="D378" s="169" t="s">
        <v>180</v>
      </c>
      <c r="E378" s="170" t="s">
        <v>1350</v>
      </c>
      <c r="F378" s="264" t="s">
        <v>1351</v>
      </c>
      <c r="G378" s="264"/>
      <c r="H378" s="264"/>
      <c r="I378" s="264"/>
      <c r="J378" s="171" t="s">
        <v>183</v>
      </c>
      <c r="K378" s="172">
        <v>15</v>
      </c>
      <c r="L378" s="265">
        <v>0</v>
      </c>
      <c r="M378" s="265"/>
      <c r="N378" s="266">
        <f>ROUND(L378*K378,2)</f>
        <v>0</v>
      </c>
      <c r="O378" s="266"/>
      <c r="P378" s="266"/>
      <c r="Q378" s="266"/>
      <c r="R378" s="143"/>
      <c r="T378" s="173" t="s">
        <v>5</v>
      </c>
      <c r="U378" s="47" t="s">
        <v>43</v>
      </c>
      <c r="V378" s="39"/>
      <c r="W378" s="174">
        <f>V378*K378</f>
        <v>0</v>
      </c>
      <c r="X378" s="174">
        <v>0</v>
      </c>
      <c r="Y378" s="174">
        <f>X378*K378</f>
        <v>0</v>
      </c>
      <c r="Z378" s="174">
        <v>0</v>
      </c>
      <c r="AA378" s="175">
        <f>Z378*K378</f>
        <v>0</v>
      </c>
      <c r="AR378" s="22" t="s">
        <v>184</v>
      </c>
      <c r="AT378" s="22" t="s">
        <v>180</v>
      </c>
      <c r="AU378" s="22" t="s">
        <v>89</v>
      </c>
      <c r="AY378" s="22" t="s">
        <v>179</v>
      </c>
      <c r="BE378" s="117">
        <f>IF(U378="základní",N378,0)</f>
        <v>0</v>
      </c>
      <c r="BF378" s="117">
        <f>IF(U378="snížená",N378,0)</f>
        <v>0</v>
      </c>
      <c r="BG378" s="117">
        <f>IF(U378="zákl. přenesená",N378,0)</f>
        <v>0</v>
      </c>
      <c r="BH378" s="117">
        <f>IF(U378="sníž. přenesená",N378,0)</f>
        <v>0</v>
      </c>
      <c r="BI378" s="117">
        <f>IF(U378="nulová",N378,0)</f>
        <v>0</v>
      </c>
      <c r="BJ378" s="22" t="s">
        <v>35</v>
      </c>
      <c r="BK378" s="117">
        <f>ROUND(L378*K378,2)</f>
        <v>0</v>
      </c>
      <c r="BL378" s="22" t="s">
        <v>184</v>
      </c>
      <c r="BM378" s="22" t="s">
        <v>407</v>
      </c>
    </row>
    <row r="379" spans="2:65" s="12" customFormat="1" ht="16.5" customHeight="1">
      <c r="B379" s="183"/>
      <c r="C379" s="184"/>
      <c r="D379" s="184"/>
      <c r="E379" s="185" t="s">
        <v>5</v>
      </c>
      <c r="F379" s="258" t="s">
        <v>1352</v>
      </c>
      <c r="G379" s="259"/>
      <c r="H379" s="259"/>
      <c r="I379" s="259"/>
      <c r="J379" s="184"/>
      <c r="K379" s="186">
        <v>15</v>
      </c>
      <c r="L379" s="184"/>
      <c r="M379" s="184"/>
      <c r="N379" s="184"/>
      <c r="O379" s="184"/>
      <c r="P379" s="184"/>
      <c r="Q379" s="184"/>
      <c r="R379" s="187"/>
      <c r="T379" s="188"/>
      <c r="U379" s="184"/>
      <c r="V379" s="184"/>
      <c r="W379" s="184"/>
      <c r="X379" s="184"/>
      <c r="Y379" s="184"/>
      <c r="Z379" s="184"/>
      <c r="AA379" s="189"/>
      <c r="AT379" s="190" t="s">
        <v>186</v>
      </c>
      <c r="AU379" s="190" t="s">
        <v>89</v>
      </c>
      <c r="AV379" s="12" t="s">
        <v>89</v>
      </c>
      <c r="AW379" s="12" t="s">
        <v>187</v>
      </c>
      <c r="AX379" s="12" t="s">
        <v>78</v>
      </c>
      <c r="AY379" s="190" t="s">
        <v>179</v>
      </c>
    </row>
    <row r="380" spans="2:65" s="13" customFormat="1" ht="16.5" customHeight="1">
      <c r="B380" s="191"/>
      <c r="C380" s="192"/>
      <c r="D380" s="192"/>
      <c r="E380" s="193" t="s">
        <v>5</v>
      </c>
      <c r="F380" s="261" t="s">
        <v>188</v>
      </c>
      <c r="G380" s="262"/>
      <c r="H380" s="262"/>
      <c r="I380" s="262"/>
      <c r="J380" s="192"/>
      <c r="K380" s="194">
        <v>15</v>
      </c>
      <c r="L380" s="192"/>
      <c r="M380" s="192"/>
      <c r="N380" s="192"/>
      <c r="O380" s="192"/>
      <c r="P380" s="192"/>
      <c r="Q380" s="192"/>
      <c r="R380" s="195"/>
      <c r="T380" s="196"/>
      <c r="U380" s="192"/>
      <c r="V380" s="192"/>
      <c r="W380" s="192"/>
      <c r="X380" s="192"/>
      <c r="Y380" s="192"/>
      <c r="Z380" s="192"/>
      <c r="AA380" s="197"/>
      <c r="AT380" s="198" t="s">
        <v>186</v>
      </c>
      <c r="AU380" s="198" t="s">
        <v>89</v>
      </c>
      <c r="AV380" s="13" t="s">
        <v>184</v>
      </c>
      <c r="AW380" s="13" t="s">
        <v>187</v>
      </c>
      <c r="AX380" s="13" t="s">
        <v>35</v>
      </c>
      <c r="AY380" s="198" t="s">
        <v>179</v>
      </c>
    </row>
    <row r="381" spans="2:65" s="1" customFormat="1" ht="25.5" customHeight="1">
      <c r="B381" s="140"/>
      <c r="C381" s="169" t="s">
        <v>271</v>
      </c>
      <c r="D381" s="169" t="s">
        <v>180</v>
      </c>
      <c r="E381" s="170" t="s">
        <v>431</v>
      </c>
      <c r="F381" s="264" t="s">
        <v>432</v>
      </c>
      <c r="G381" s="264"/>
      <c r="H381" s="264"/>
      <c r="I381" s="264"/>
      <c r="J381" s="171" t="s">
        <v>296</v>
      </c>
      <c r="K381" s="172">
        <v>756.34799999999996</v>
      </c>
      <c r="L381" s="265">
        <v>0</v>
      </c>
      <c r="M381" s="265"/>
      <c r="N381" s="266">
        <f>ROUND(L381*K381,2)</f>
        <v>0</v>
      </c>
      <c r="O381" s="266"/>
      <c r="P381" s="266"/>
      <c r="Q381" s="266"/>
      <c r="R381" s="143"/>
      <c r="T381" s="173" t="s">
        <v>5</v>
      </c>
      <c r="U381" s="47" t="s">
        <v>43</v>
      </c>
      <c r="V381" s="39"/>
      <c r="W381" s="174">
        <f>V381*K381</f>
        <v>0</v>
      </c>
      <c r="X381" s="174">
        <v>0</v>
      </c>
      <c r="Y381" s="174">
        <f>X381*K381</f>
        <v>0</v>
      </c>
      <c r="Z381" s="174">
        <v>0</v>
      </c>
      <c r="AA381" s="175">
        <f>Z381*K381</f>
        <v>0</v>
      </c>
      <c r="AR381" s="22" t="s">
        <v>184</v>
      </c>
      <c r="AT381" s="22" t="s">
        <v>180</v>
      </c>
      <c r="AU381" s="22" t="s">
        <v>89</v>
      </c>
      <c r="AY381" s="22" t="s">
        <v>179</v>
      </c>
      <c r="BE381" s="117">
        <f>IF(U381="základní",N381,0)</f>
        <v>0</v>
      </c>
      <c r="BF381" s="117">
        <f>IF(U381="snížená",N381,0)</f>
        <v>0</v>
      </c>
      <c r="BG381" s="117">
        <f>IF(U381="zákl. přenesená",N381,0)</f>
        <v>0</v>
      </c>
      <c r="BH381" s="117">
        <f>IF(U381="sníž. přenesená",N381,0)</f>
        <v>0</v>
      </c>
      <c r="BI381" s="117">
        <f>IF(U381="nulová",N381,0)</f>
        <v>0</v>
      </c>
      <c r="BJ381" s="22" t="s">
        <v>35</v>
      </c>
      <c r="BK381" s="117">
        <f>ROUND(L381*K381,2)</f>
        <v>0</v>
      </c>
      <c r="BL381" s="22" t="s">
        <v>184</v>
      </c>
      <c r="BM381" s="22" t="s">
        <v>410</v>
      </c>
    </row>
    <row r="382" spans="2:65" s="12" customFormat="1" ht="16.5" customHeight="1">
      <c r="B382" s="183"/>
      <c r="C382" s="184"/>
      <c r="D382" s="184"/>
      <c r="E382" s="185" t="s">
        <v>5</v>
      </c>
      <c r="F382" s="258" t="s">
        <v>1353</v>
      </c>
      <c r="G382" s="259"/>
      <c r="H382" s="259"/>
      <c r="I382" s="259"/>
      <c r="J382" s="184"/>
      <c r="K382" s="186">
        <v>2416.34</v>
      </c>
      <c r="L382" s="184"/>
      <c r="M382" s="184"/>
      <c r="N382" s="184"/>
      <c r="O382" s="184"/>
      <c r="P382" s="184"/>
      <c r="Q382" s="184"/>
      <c r="R382" s="187"/>
      <c r="T382" s="188"/>
      <c r="U382" s="184"/>
      <c r="V382" s="184"/>
      <c r="W382" s="184"/>
      <c r="X382" s="184"/>
      <c r="Y382" s="184"/>
      <c r="Z382" s="184"/>
      <c r="AA382" s="189"/>
      <c r="AT382" s="190" t="s">
        <v>186</v>
      </c>
      <c r="AU382" s="190" t="s">
        <v>89</v>
      </c>
      <c r="AV382" s="12" t="s">
        <v>89</v>
      </c>
      <c r="AW382" s="12" t="s">
        <v>187</v>
      </c>
      <c r="AX382" s="12" t="s">
        <v>78</v>
      </c>
      <c r="AY382" s="190" t="s">
        <v>179</v>
      </c>
    </row>
    <row r="383" spans="2:65" s="12" customFormat="1" ht="16.5" customHeight="1">
      <c r="B383" s="183"/>
      <c r="C383" s="184"/>
      <c r="D383" s="184"/>
      <c r="E383" s="185" t="s">
        <v>5</v>
      </c>
      <c r="F383" s="277" t="s">
        <v>1354</v>
      </c>
      <c r="G383" s="278"/>
      <c r="H383" s="278"/>
      <c r="I383" s="278"/>
      <c r="J383" s="184"/>
      <c r="K383" s="186">
        <v>-1659.992</v>
      </c>
      <c r="L383" s="184"/>
      <c r="M383" s="184"/>
      <c r="N383" s="184"/>
      <c r="O383" s="184"/>
      <c r="P383" s="184"/>
      <c r="Q383" s="184"/>
      <c r="R383" s="187"/>
      <c r="T383" s="188"/>
      <c r="U383" s="184"/>
      <c r="V383" s="184"/>
      <c r="W383" s="184"/>
      <c r="X383" s="184"/>
      <c r="Y383" s="184"/>
      <c r="Z383" s="184"/>
      <c r="AA383" s="189"/>
      <c r="AT383" s="190" t="s">
        <v>186</v>
      </c>
      <c r="AU383" s="190" t="s">
        <v>89</v>
      </c>
      <c r="AV383" s="12" t="s">
        <v>89</v>
      </c>
      <c r="AW383" s="12" t="s">
        <v>187</v>
      </c>
      <c r="AX383" s="12" t="s">
        <v>78</v>
      </c>
      <c r="AY383" s="190" t="s">
        <v>179</v>
      </c>
    </row>
    <row r="384" spans="2:65" s="13" customFormat="1" ht="16.5" customHeight="1">
      <c r="B384" s="191"/>
      <c r="C384" s="192"/>
      <c r="D384" s="192"/>
      <c r="E384" s="193" t="s">
        <v>5</v>
      </c>
      <c r="F384" s="261" t="s">
        <v>188</v>
      </c>
      <c r="G384" s="262"/>
      <c r="H384" s="262"/>
      <c r="I384" s="262"/>
      <c r="J384" s="192"/>
      <c r="K384" s="194">
        <v>756.34799999999996</v>
      </c>
      <c r="L384" s="192"/>
      <c r="M384" s="192"/>
      <c r="N384" s="192"/>
      <c r="O384" s="192"/>
      <c r="P384" s="192"/>
      <c r="Q384" s="192"/>
      <c r="R384" s="195"/>
      <c r="T384" s="196"/>
      <c r="U384" s="192"/>
      <c r="V384" s="192"/>
      <c r="W384" s="192"/>
      <c r="X384" s="192"/>
      <c r="Y384" s="192"/>
      <c r="Z384" s="192"/>
      <c r="AA384" s="197"/>
      <c r="AT384" s="198" t="s">
        <v>186</v>
      </c>
      <c r="AU384" s="198" t="s">
        <v>89</v>
      </c>
      <c r="AV384" s="13" t="s">
        <v>184</v>
      </c>
      <c r="AW384" s="13" t="s">
        <v>187</v>
      </c>
      <c r="AX384" s="13" t="s">
        <v>35</v>
      </c>
      <c r="AY384" s="198" t="s">
        <v>179</v>
      </c>
    </row>
    <row r="385" spans="2:65" s="1" customFormat="1" ht="38.25" customHeight="1">
      <c r="B385" s="140"/>
      <c r="C385" s="169" t="s">
        <v>412</v>
      </c>
      <c r="D385" s="169" t="s">
        <v>180</v>
      </c>
      <c r="E385" s="170" t="s">
        <v>436</v>
      </c>
      <c r="F385" s="264" t="s">
        <v>437</v>
      </c>
      <c r="G385" s="264"/>
      <c r="H385" s="264"/>
      <c r="I385" s="264"/>
      <c r="J385" s="171" t="s">
        <v>296</v>
      </c>
      <c r="K385" s="172">
        <v>14370.611999999999</v>
      </c>
      <c r="L385" s="265">
        <v>0</v>
      </c>
      <c r="M385" s="265"/>
      <c r="N385" s="266">
        <f>ROUND(L385*K385,2)</f>
        <v>0</v>
      </c>
      <c r="O385" s="266"/>
      <c r="P385" s="266"/>
      <c r="Q385" s="266"/>
      <c r="R385" s="143"/>
      <c r="T385" s="173" t="s">
        <v>5</v>
      </c>
      <c r="U385" s="47" t="s">
        <v>43</v>
      </c>
      <c r="V385" s="39"/>
      <c r="W385" s="174">
        <f>V385*K385</f>
        <v>0</v>
      </c>
      <c r="X385" s="174">
        <v>0</v>
      </c>
      <c r="Y385" s="174">
        <f>X385*K385</f>
        <v>0</v>
      </c>
      <c r="Z385" s="174">
        <v>0</v>
      </c>
      <c r="AA385" s="175">
        <f>Z385*K385</f>
        <v>0</v>
      </c>
      <c r="AR385" s="22" t="s">
        <v>184</v>
      </c>
      <c r="AT385" s="22" t="s">
        <v>180</v>
      </c>
      <c r="AU385" s="22" t="s">
        <v>89</v>
      </c>
      <c r="AY385" s="22" t="s">
        <v>179</v>
      </c>
      <c r="BE385" s="117">
        <f>IF(U385="základní",N385,0)</f>
        <v>0</v>
      </c>
      <c r="BF385" s="117">
        <f>IF(U385="snížená",N385,0)</f>
        <v>0</v>
      </c>
      <c r="BG385" s="117">
        <f>IF(U385="zákl. přenesená",N385,0)</f>
        <v>0</v>
      </c>
      <c r="BH385" s="117">
        <f>IF(U385="sníž. přenesená",N385,0)</f>
        <v>0</v>
      </c>
      <c r="BI385" s="117">
        <f>IF(U385="nulová",N385,0)</f>
        <v>0</v>
      </c>
      <c r="BJ385" s="22" t="s">
        <v>35</v>
      </c>
      <c r="BK385" s="117">
        <f>ROUND(L385*K385,2)</f>
        <v>0</v>
      </c>
      <c r="BL385" s="22" t="s">
        <v>184</v>
      </c>
      <c r="BM385" s="22" t="s">
        <v>415</v>
      </c>
    </row>
    <row r="386" spans="2:65" s="12" customFormat="1" ht="16.5" customHeight="1">
      <c r="B386" s="183"/>
      <c r="C386" s="184"/>
      <c r="D386" s="184"/>
      <c r="E386" s="185" t="s">
        <v>5</v>
      </c>
      <c r="F386" s="258" t="s">
        <v>1355</v>
      </c>
      <c r="G386" s="259"/>
      <c r="H386" s="259"/>
      <c r="I386" s="259"/>
      <c r="J386" s="184"/>
      <c r="K386" s="186">
        <v>14370.611999999999</v>
      </c>
      <c r="L386" s="184"/>
      <c r="M386" s="184"/>
      <c r="N386" s="184"/>
      <c r="O386" s="184"/>
      <c r="P386" s="184"/>
      <c r="Q386" s="184"/>
      <c r="R386" s="187"/>
      <c r="T386" s="188"/>
      <c r="U386" s="184"/>
      <c r="V386" s="184"/>
      <c r="W386" s="184"/>
      <c r="X386" s="184"/>
      <c r="Y386" s="184"/>
      <c r="Z386" s="184"/>
      <c r="AA386" s="189"/>
      <c r="AT386" s="190" t="s">
        <v>186</v>
      </c>
      <c r="AU386" s="190" t="s">
        <v>89</v>
      </c>
      <c r="AV386" s="12" t="s">
        <v>89</v>
      </c>
      <c r="AW386" s="12" t="s">
        <v>187</v>
      </c>
      <c r="AX386" s="12" t="s">
        <v>78</v>
      </c>
      <c r="AY386" s="190" t="s">
        <v>179</v>
      </c>
    </row>
    <row r="387" spans="2:65" s="13" customFormat="1" ht="16.5" customHeight="1">
      <c r="B387" s="191"/>
      <c r="C387" s="192"/>
      <c r="D387" s="192"/>
      <c r="E387" s="193" t="s">
        <v>5</v>
      </c>
      <c r="F387" s="261" t="s">
        <v>188</v>
      </c>
      <c r="G387" s="262"/>
      <c r="H387" s="262"/>
      <c r="I387" s="262"/>
      <c r="J387" s="192"/>
      <c r="K387" s="194">
        <v>14370.611999999999</v>
      </c>
      <c r="L387" s="192"/>
      <c r="M387" s="192"/>
      <c r="N387" s="192"/>
      <c r="O387" s="192"/>
      <c r="P387" s="192"/>
      <c r="Q387" s="192"/>
      <c r="R387" s="195"/>
      <c r="T387" s="196"/>
      <c r="U387" s="192"/>
      <c r="V387" s="192"/>
      <c r="W387" s="192"/>
      <c r="X387" s="192"/>
      <c r="Y387" s="192"/>
      <c r="Z387" s="192"/>
      <c r="AA387" s="197"/>
      <c r="AT387" s="198" t="s">
        <v>186</v>
      </c>
      <c r="AU387" s="198" t="s">
        <v>89</v>
      </c>
      <c r="AV387" s="13" t="s">
        <v>184</v>
      </c>
      <c r="AW387" s="13" t="s">
        <v>187</v>
      </c>
      <c r="AX387" s="13" t="s">
        <v>35</v>
      </c>
      <c r="AY387" s="198" t="s">
        <v>179</v>
      </c>
    </row>
    <row r="388" spans="2:65" s="1" customFormat="1" ht="25.5" customHeight="1">
      <c r="B388" s="140"/>
      <c r="C388" s="169" t="s">
        <v>281</v>
      </c>
      <c r="D388" s="169" t="s">
        <v>180</v>
      </c>
      <c r="E388" s="170" t="s">
        <v>441</v>
      </c>
      <c r="F388" s="264" t="s">
        <v>442</v>
      </c>
      <c r="G388" s="264"/>
      <c r="H388" s="264"/>
      <c r="I388" s="264"/>
      <c r="J388" s="171" t="s">
        <v>296</v>
      </c>
      <c r="K388" s="172">
        <v>756.34799999999996</v>
      </c>
      <c r="L388" s="265">
        <v>0</v>
      </c>
      <c r="M388" s="265"/>
      <c r="N388" s="266">
        <f>ROUND(L388*K388,2)</f>
        <v>0</v>
      </c>
      <c r="O388" s="266"/>
      <c r="P388" s="266"/>
      <c r="Q388" s="266"/>
      <c r="R388" s="143"/>
      <c r="T388" s="173" t="s">
        <v>5</v>
      </c>
      <c r="U388" s="47" t="s">
        <v>43</v>
      </c>
      <c r="V388" s="39"/>
      <c r="W388" s="174">
        <f>V388*K388</f>
        <v>0</v>
      </c>
      <c r="X388" s="174">
        <v>0</v>
      </c>
      <c r="Y388" s="174">
        <f>X388*K388</f>
        <v>0</v>
      </c>
      <c r="Z388" s="174">
        <v>0</v>
      </c>
      <c r="AA388" s="175">
        <f>Z388*K388</f>
        <v>0</v>
      </c>
      <c r="AR388" s="22" t="s">
        <v>184</v>
      </c>
      <c r="AT388" s="22" t="s">
        <v>180</v>
      </c>
      <c r="AU388" s="22" t="s">
        <v>89</v>
      </c>
      <c r="AY388" s="22" t="s">
        <v>179</v>
      </c>
      <c r="BE388" s="117">
        <f>IF(U388="základní",N388,0)</f>
        <v>0</v>
      </c>
      <c r="BF388" s="117">
        <f>IF(U388="snížená",N388,0)</f>
        <v>0</v>
      </c>
      <c r="BG388" s="117">
        <f>IF(U388="zákl. přenesená",N388,0)</f>
        <v>0</v>
      </c>
      <c r="BH388" s="117">
        <f>IF(U388="sníž. přenesená",N388,0)</f>
        <v>0</v>
      </c>
      <c r="BI388" s="117">
        <f>IF(U388="nulová",N388,0)</f>
        <v>0</v>
      </c>
      <c r="BJ388" s="22" t="s">
        <v>35</v>
      </c>
      <c r="BK388" s="117">
        <f>ROUND(L388*K388,2)</f>
        <v>0</v>
      </c>
      <c r="BL388" s="22" t="s">
        <v>184</v>
      </c>
      <c r="BM388" s="22" t="s">
        <v>419</v>
      </c>
    </row>
    <row r="389" spans="2:65" s="12" customFormat="1" ht="16.5" customHeight="1">
      <c r="B389" s="183"/>
      <c r="C389" s="184"/>
      <c r="D389" s="184"/>
      <c r="E389" s="185" t="s">
        <v>5</v>
      </c>
      <c r="F389" s="258" t="s">
        <v>1356</v>
      </c>
      <c r="G389" s="259"/>
      <c r="H389" s="259"/>
      <c r="I389" s="259"/>
      <c r="J389" s="184"/>
      <c r="K389" s="186">
        <v>756.34799999999996</v>
      </c>
      <c r="L389" s="184"/>
      <c r="M389" s="184"/>
      <c r="N389" s="184"/>
      <c r="O389" s="184"/>
      <c r="P389" s="184"/>
      <c r="Q389" s="184"/>
      <c r="R389" s="187"/>
      <c r="T389" s="188"/>
      <c r="U389" s="184"/>
      <c r="V389" s="184"/>
      <c r="W389" s="184"/>
      <c r="X389" s="184"/>
      <c r="Y389" s="184"/>
      <c r="Z389" s="184"/>
      <c r="AA389" s="189"/>
      <c r="AT389" s="190" t="s">
        <v>186</v>
      </c>
      <c r="AU389" s="190" t="s">
        <v>89</v>
      </c>
      <c r="AV389" s="12" t="s">
        <v>89</v>
      </c>
      <c r="AW389" s="12" t="s">
        <v>187</v>
      </c>
      <c r="AX389" s="12" t="s">
        <v>78</v>
      </c>
      <c r="AY389" s="190" t="s">
        <v>179</v>
      </c>
    </row>
    <row r="390" spans="2:65" s="13" customFormat="1" ht="16.5" customHeight="1">
      <c r="B390" s="191"/>
      <c r="C390" s="192"/>
      <c r="D390" s="192"/>
      <c r="E390" s="193" t="s">
        <v>5</v>
      </c>
      <c r="F390" s="261" t="s">
        <v>188</v>
      </c>
      <c r="G390" s="262"/>
      <c r="H390" s="262"/>
      <c r="I390" s="262"/>
      <c r="J390" s="192"/>
      <c r="K390" s="194">
        <v>756.34799999999996</v>
      </c>
      <c r="L390" s="192"/>
      <c r="M390" s="192"/>
      <c r="N390" s="192"/>
      <c r="O390" s="192"/>
      <c r="P390" s="192"/>
      <c r="Q390" s="192"/>
      <c r="R390" s="195"/>
      <c r="T390" s="196"/>
      <c r="U390" s="192"/>
      <c r="V390" s="192"/>
      <c r="W390" s="192"/>
      <c r="X390" s="192"/>
      <c r="Y390" s="192"/>
      <c r="Z390" s="192"/>
      <c r="AA390" s="197"/>
      <c r="AT390" s="198" t="s">
        <v>186</v>
      </c>
      <c r="AU390" s="198" t="s">
        <v>89</v>
      </c>
      <c r="AV390" s="13" t="s">
        <v>184</v>
      </c>
      <c r="AW390" s="13" t="s">
        <v>187</v>
      </c>
      <c r="AX390" s="13" t="s">
        <v>35</v>
      </c>
      <c r="AY390" s="198" t="s">
        <v>179</v>
      </c>
    </row>
    <row r="391" spans="2:65" s="1" customFormat="1" ht="25.5" customHeight="1">
      <c r="B391" s="140"/>
      <c r="C391" s="169" t="s">
        <v>421</v>
      </c>
      <c r="D391" s="169" t="s">
        <v>180</v>
      </c>
      <c r="E391" s="170" t="s">
        <v>445</v>
      </c>
      <c r="F391" s="264" t="s">
        <v>446</v>
      </c>
      <c r="G391" s="264"/>
      <c r="H391" s="264"/>
      <c r="I391" s="264"/>
      <c r="J391" s="171" t="s">
        <v>447</v>
      </c>
      <c r="K391" s="172">
        <v>1210.1569999999999</v>
      </c>
      <c r="L391" s="265">
        <v>0</v>
      </c>
      <c r="M391" s="265"/>
      <c r="N391" s="266">
        <f>ROUND(L391*K391,2)</f>
        <v>0</v>
      </c>
      <c r="O391" s="266"/>
      <c r="P391" s="266"/>
      <c r="Q391" s="266"/>
      <c r="R391" s="143"/>
      <c r="T391" s="173" t="s">
        <v>5</v>
      </c>
      <c r="U391" s="47" t="s">
        <v>43</v>
      </c>
      <c r="V391" s="39"/>
      <c r="W391" s="174">
        <f>V391*K391</f>
        <v>0</v>
      </c>
      <c r="X391" s="174">
        <v>0</v>
      </c>
      <c r="Y391" s="174">
        <f>X391*K391</f>
        <v>0</v>
      </c>
      <c r="Z391" s="174">
        <v>0</v>
      </c>
      <c r="AA391" s="175">
        <f>Z391*K391</f>
        <v>0</v>
      </c>
      <c r="AR391" s="22" t="s">
        <v>184</v>
      </c>
      <c r="AT391" s="22" t="s">
        <v>180</v>
      </c>
      <c r="AU391" s="22" t="s">
        <v>89</v>
      </c>
      <c r="AY391" s="22" t="s">
        <v>179</v>
      </c>
      <c r="BE391" s="117">
        <f>IF(U391="základní",N391,0)</f>
        <v>0</v>
      </c>
      <c r="BF391" s="117">
        <f>IF(U391="snížená",N391,0)</f>
        <v>0</v>
      </c>
      <c r="BG391" s="117">
        <f>IF(U391="zákl. přenesená",N391,0)</f>
        <v>0</v>
      </c>
      <c r="BH391" s="117">
        <f>IF(U391="sníž. přenesená",N391,0)</f>
        <v>0</v>
      </c>
      <c r="BI391" s="117">
        <f>IF(U391="nulová",N391,0)</f>
        <v>0</v>
      </c>
      <c r="BJ391" s="22" t="s">
        <v>35</v>
      </c>
      <c r="BK391" s="117">
        <f>ROUND(L391*K391,2)</f>
        <v>0</v>
      </c>
      <c r="BL391" s="22" t="s">
        <v>184</v>
      </c>
      <c r="BM391" s="22" t="s">
        <v>424</v>
      </c>
    </row>
    <row r="392" spans="2:65" s="12" customFormat="1" ht="16.5" customHeight="1">
      <c r="B392" s="183"/>
      <c r="C392" s="184"/>
      <c r="D392" s="184"/>
      <c r="E392" s="185" t="s">
        <v>5</v>
      </c>
      <c r="F392" s="258" t="s">
        <v>1357</v>
      </c>
      <c r="G392" s="259"/>
      <c r="H392" s="259"/>
      <c r="I392" s="259"/>
      <c r="J392" s="184"/>
      <c r="K392" s="186">
        <v>1210.1568</v>
      </c>
      <c r="L392" s="184"/>
      <c r="M392" s="184"/>
      <c r="N392" s="184"/>
      <c r="O392" s="184"/>
      <c r="P392" s="184"/>
      <c r="Q392" s="184"/>
      <c r="R392" s="187"/>
      <c r="T392" s="188"/>
      <c r="U392" s="184"/>
      <c r="V392" s="184"/>
      <c r="W392" s="184"/>
      <c r="X392" s="184"/>
      <c r="Y392" s="184"/>
      <c r="Z392" s="184"/>
      <c r="AA392" s="189"/>
      <c r="AT392" s="190" t="s">
        <v>186</v>
      </c>
      <c r="AU392" s="190" t="s">
        <v>89</v>
      </c>
      <c r="AV392" s="12" t="s">
        <v>89</v>
      </c>
      <c r="AW392" s="12" t="s">
        <v>187</v>
      </c>
      <c r="AX392" s="12" t="s">
        <v>78</v>
      </c>
      <c r="AY392" s="190" t="s">
        <v>179</v>
      </c>
    </row>
    <row r="393" spans="2:65" s="13" customFormat="1" ht="16.5" customHeight="1">
      <c r="B393" s="191"/>
      <c r="C393" s="192"/>
      <c r="D393" s="192"/>
      <c r="E393" s="193" t="s">
        <v>5</v>
      </c>
      <c r="F393" s="261" t="s">
        <v>188</v>
      </c>
      <c r="G393" s="262"/>
      <c r="H393" s="262"/>
      <c r="I393" s="262"/>
      <c r="J393" s="192"/>
      <c r="K393" s="194">
        <v>1210.1568</v>
      </c>
      <c r="L393" s="192"/>
      <c r="M393" s="192"/>
      <c r="N393" s="192"/>
      <c r="O393" s="192"/>
      <c r="P393" s="192"/>
      <c r="Q393" s="192"/>
      <c r="R393" s="195"/>
      <c r="T393" s="196"/>
      <c r="U393" s="192"/>
      <c r="V393" s="192"/>
      <c r="W393" s="192"/>
      <c r="X393" s="192"/>
      <c r="Y393" s="192"/>
      <c r="Z393" s="192"/>
      <c r="AA393" s="197"/>
      <c r="AT393" s="198" t="s">
        <v>186</v>
      </c>
      <c r="AU393" s="198" t="s">
        <v>89</v>
      </c>
      <c r="AV393" s="13" t="s">
        <v>184</v>
      </c>
      <c r="AW393" s="13" t="s">
        <v>187</v>
      </c>
      <c r="AX393" s="13" t="s">
        <v>35</v>
      </c>
      <c r="AY393" s="198" t="s">
        <v>179</v>
      </c>
    </row>
    <row r="394" spans="2:65" s="1" customFormat="1" ht="25.5" customHeight="1">
      <c r="B394" s="140"/>
      <c r="C394" s="169" t="s">
        <v>286</v>
      </c>
      <c r="D394" s="169" t="s">
        <v>180</v>
      </c>
      <c r="E394" s="170" t="s">
        <v>451</v>
      </c>
      <c r="F394" s="264" t="s">
        <v>452</v>
      </c>
      <c r="G394" s="264"/>
      <c r="H394" s="264"/>
      <c r="I394" s="264"/>
      <c r="J394" s="171" t="s">
        <v>296</v>
      </c>
      <c r="K394" s="172">
        <v>1659.992</v>
      </c>
      <c r="L394" s="265">
        <v>0</v>
      </c>
      <c r="M394" s="265"/>
      <c r="N394" s="266">
        <f>ROUND(L394*K394,2)</f>
        <v>0</v>
      </c>
      <c r="O394" s="266"/>
      <c r="P394" s="266"/>
      <c r="Q394" s="266"/>
      <c r="R394" s="143"/>
      <c r="T394" s="173" t="s">
        <v>5</v>
      </c>
      <c r="U394" s="47" t="s">
        <v>43</v>
      </c>
      <c r="V394" s="39"/>
      <c r="W394" s="174">
        <f>V394*K394</f>
        <v>0</v>
      </c>
      <c r="X394" s="174">
        <v>0</v>
      </c>
      <c r="Y394" s="174">
        <f>X394*K394</f>
        <v>0</v>
      </c>
      <c r="Z394" s="174">
        <v>0</v>
      </c>
      <c r="AA394" s="175">
        <f>Z394*K394</f>
        <v>0</v>
      </c>
      <c r="AR394" s="22" t="s">
        <v>184</v>
      </c>
      <c r="AT394" s="22" t="s">
        <v>180</v>
      </c>
      <c r="AU394" s="22" t="s">
        <v>89</v>
      </c>
      <c r="AY394" s="22" t="s">
        <v>179</v>
      </c>
      <c r="BE394" s="117">
        <f>IF(U394="základní",N394,0)</f>
        <v>0</v>
      </c>
      <c r="BF394" s="117">
        <f>IF(U394="snížená",N394,0)</f>
        <v>0</v>
      </c>
      <c r="BG394" s="117">
        <f>IF(U394="zákl. přenesená",N394,0)</f>
        <v>0</v>
      </c>
      <c r="BH394" s="117">
        <f>IF(U394="sníž. přenesená",N394,0)</f>
        <v>0</v>
      </c>
      <c r="BI394" s="117">
        <f>IF(U394="nulová",N394,0)</f>
        <v>0</v>
      </c>
      <c r="BJ394" s="22" t="s">
        <v>35</v>
      </c>
      <c r="BK394" s="117">
        <f>ROUND(L394*K394,2)</f>
        <v>0</v>
      </c>
      <c r="BL394" s="22" t="s">
        <v>184</v>
      </c>
      <c r="BM394" s="22" t="s">
        <v>428</v>
      </c>
    </row>
    <row r="395" spans="2:65" s="11" customFormat="1" ht="25.5" customHeight="1">
      <c r="B395" s="176"/>
      <c r="C395" s="177"/>
      <c r="D395" s="177"/>
      <c r="E395" s="178" t="s">
        <v>5</v>
      </c>
      <c r="F395" s="303" t="s">
        <v>1358</v>
      </c>
      <c r="G395" s="304"/>
      <c r="H395" s="304"/>
      <c r="I395" s="304"/>
      <c r="J395" s="177"/>
      <c r="K395" s="178" t="s">
        <v>5</v>
      </c>
      <c r="L395" s="177"/>
      <c r="M395" s="177"/>
      <c r="N395" s="177"/>
      <c r="O395" s="177"/>
      <c r="P395" s="177"/>
      <c r="Q395" s="177"/>
      <c r="R395" s="179"/>
      <c r="T395" s="180"/>
      <c r="U395" s="177"/>
      <c r="V395" s="177"/>
      <c r="W395" s="177"/>
      <c r="X395" s="177"/>
      <c r="Y395" s="177"/>
      <c r="Z395" s="177"/>
      <c r="AA395" s="181"/>
      <c r="AT395" s="182" t="s">
        <v>186</v>
      </c>
      <c r="AU395" s="182" t="s">
        <v>89</v>
      </c>
      <c r="AV395" s="11" t="s">
        <v>35</v>
      </c>
      <c r="AW395" s="11" t="s">
        <v>187</v>
      </c>
      <c r="AX395" s="11" t="s">
        <v>78</v>
      </c>
      <c r="AY395" s="182" t="s">
        <v>179</v>
      </c>
    </row>
    <row r="396" spans="2:65" s="12" customFormat="1" ht="16.5" customHeight="1">
      <c r="B396" s="183"/>
      <c r="C396" s="184"/>
      <c r="D396" s="184"/>
      <c r="E396" s="185" t="s">
        <v>5</v>
      </c>
      <c r="F396" s="277" t="s">
        <v>1359</v>
      </c>
      <c r="G396" s="278"/>
      <c r="H396" s="278"/>
      <c r="I396" s="278"/>
      <c r="J396" s="184"/>
      <c r="K396" s="186">
        <v>5.38</v>
      </c>
      <c r="L396" s="184"/>
      <c r="M396" s="184"/>
      <c r="N396" s="184"/>
      <c r="O396" s="184"/>
      <c r="P396" s="184"/>
      <c r="Q396" s="184"/>
      <c r="R396" s="187"/>
      <c r="T396" s="188"/>
      <c r="U396" s="184"/>
      <c r="V396" s="184"/>
      <c r="W396" s="184"/>
      <c r="X396" s="184"/>
      <c r="Y396" s="184"/>
      <c r="Z396" s="184"/>
      <c r="AA396" s="189"/>
      <c r="AT396" s="190" t="s">
        <v>186</v>
      </c>
      <c r="AU396" s="190" t="s">
        <v>89</v>
      </c>
      <c r="AV396" s="12" t="s">
        <v>89</v>
      </c>
      <c r="AW396" s="12" t="s">
        <v>187</v>
      </c>
      <c r="AX396" s="12" t="s">
        <v>78</v>
      </c>
      <c r="AY396" s="190" t="s">
        <v>179</v>
      </c>
    </row>
    <row r="397" spans="2:65" s="12" customFormat="1" ht="16.5" customHeight="1">
      <c r="B397" s="183"/>
      <c r="C397" s="184"/>
      <c r="D397" s="184"/>
      <c r="E397" s="185" t="s">
        <v>5</v>
      </c>
      <c r="F397" s="277" t="s">
        <v>1360</v>
      </c>
      <c r="G397" s="278"/>
      <c r="H397" s="278"/>
      <c r="I397" s="278"/>
      <c r="J397" s="184"/>
      <c r="K397" s="186">
        <v>5.38</v>
      </c>
      <c r="L397" s="184"/>
      <c r="M397" s="184"/>
      <c r="N397" s="184"/>
      <c r="O397" s="184"/>
      <c r="P397" s="184"/>
      <c r="Q397" s="184"/>
      <c r="R397" s="187"/>
      <c r="T397" s="188"/>
      <c r="U397" s="184"/>
      <c r="V397" s="184"/>
      <c r="W397" s="184"/>
      <c r="X397" s="184"/>
      <c r="Y397" s="184"/>
      <c r="Z397" s="184"/>
      <c r="AA397" s="189"/>
      <c r="AT397" s="190" t="s">
        <v>186</v>
      </c>
      <c r="AU397" s="190" t="s">
        <v>89</v>
      </c>
      <c r="AV397" s="12" t="s">
        <v>89</v>
      </c>
      <c r="AW397" s="12" t="s">
        <v>187</v>
      </c>
      <c r="AX397" s="12" t="s">
        <v>78</v>
      </c>
      <c r="AY397" s="190" t="s">
        <v>179</v>
      </c>
    </row>
    <row r="398" spans="2:65" s="12" customFormat="1" ht="16.5" customHeight="1">
      <c r="B398" s="183"/>
      <c r="C398" s="184"/>
      <c r="D398" s="184"/>
      <c r="E398" s="185" t="s">
        <v>5</v>
      </c>
      <c r="F398" s="277" t="s">
        <v>1361</v>
      </c>
      <c r="G398" s="278"/>
      <c r="H398" s="278"/>
      <c r="I398" s="278"/>
      <c r="J398" s="184"/>
      <c r="K398" s="186">
        <v>1.3120000000000001</v>
      </c>
      <c r="L398" s="184"/>
      <c r="M398" s="184"/>
      <c r="N398" s="184"/>
      <c r="O398" s="184"/>
      <c r="P398" s="184"/>
      <c r="Q398" s="184"/>
      <c r="R398" s="187"/>
      <c r="T398" s="188"/>
      <c r="U398" s="184"/>
      <c r="V398" s="184"/>
      <c r="W398" s="184"/>
      <c r="X398" s="184"/>
      <c r="Y398" s="184"/>
      <c r="Z398" s="184"/>
      <c r="AA398" s="189"/>
      <c r="AT398" s="190" t="s">
        <v>186</v>
      </c>
      <c r="AU398" s="190" t="s">
        <v>89</v>
      </c>
      <c r="AV398" s="12" t="s">
        <v>89</v>
      </c>
      <c r="AW398" s="12" t="s">
        <v>187</v>
      </c>
      <c r="AX398" s="12" t="s">
        <v>78</v>
      </c>
      <c r="AY398" s="190" t="s">
        <v>179</v>
      </c>
    </row>
    <row r="399" spans="2:65" s="12" customFormat="1" ht="16.5" customHeight="1">
      <c r="B399" s="183"/>
      <c r="C399" s="184"/>
      <c r="D399" s="184"/>
      <c r="E399" s="185" t="s">
        <v>5</v>
      </c>
      <c r="F399" s="277" t="s">
        <v>1362</v>
      </c>
      <c r="G399" s="278"/>
      <c r="H399" s="278"/>
      <c r="I399" s="278"/>
      <c r="J399" s="184"/>
      <c r="K399" s="186">
        <v>2.56</v>
      </c>
      <c r="L399" s="184"/>
      <c r="M399" s="184"/>
      <c r="N399" s="184"/>
      <c r="O399" s="184"/>
      <c r="P399" s="184"/>
      <c r="Q399" s="184"/>
      <c r="R399" s="187"/>
      <c r="T399" s="188"/>
      <c r="U399" s="184"/>
      <c r="V399" s="184"/>
      <c r="W399" s="184"/>
      <c r="X399" s="184"/>
      <c r="Y399" s="184"/>
      <c r="Z399" s="184"/>
      <c r="AA399" s="189"/>
      <c r="AT399" s="190" t="s">
        <v>186</v>
      </c>
      <c r="AU399" s="190" t="s">
        <v>89</v>
      </c>
      <c r="AV399" s="12" t="s">
        <v>89</v>
      </c>
      <c r="AW399" s="12" t="s">
        <v>187</v>
      </c>
      <c r="AX399" s="12" t="s">
        <v>78</v>
      </c>
      <c r="AY399" s="190" t="s">
        <v>179</v>
      </c>
    </row>
    <row r="400" spans="2:65" s="12" customFormat="1" ht="16.5" customHeight="1">
      <c r="B400" s="183"/>
      <c r="C400" s="184"/>
      <c r="D400" s="184"/>
      <c r="E400" s="185" t="s">
        <v>5</v>
      </c>
      <c r="F400" s="277" t="s">
        <v>1363</v>
      </c>
      <c r="G400" s="278"/>
      <c r="H400" s="278"/>
      <c r="I400" s="278"/>
      <c r="J400" s="184"/>
      <c r="K400" s="186">
        <v>2.56</v>
      </c>
      <c r="L400" s="184"/>
      <c r="M400" s="184"/>
      <c r="N400" s="184"/>
      <c r="O400" s="184"/>
      <c r="P400" s="184"/>
      <c r="Q400" s="184"/>
      <c r="R400" s="187"/>
      <c r="T400" s="188"/>
      <c r="U400" s="184"/>
      <c r="V400" s="184"/>
      <c r="W400" s="184"/>
      <c r="X400" s="184"/>
      <c r="Y400" s="184"/>
      <c r="Z400" s="184"/>
      <c r="AA400" s="189"/>
      <c r="AT400" s="190" t="s">
        <v>186</v>
      </c>
      <c r="AU400" s="190" t="s">
        <v>89</v>
      </c>
      <c r="AV400" s="12" t="s">
        <v>89</v>
      </c>
      <c r="AW400" s="12" t="s">
        <v>187</v>
      </c>
      <c r="AX400" s="12" t="s">
        <v>78</v>
      </c>
      <c r="AY400" s="190" t="s">
        <v>179</v>
      </c>
    </row>
    <row r="401" spans="2:51" s="12" customFormat="1" ht="16.5" customHeight="1">
      <c r="B401" s="183"/>
      <c r="C401" s="184"/>
      <c r="D401" s="184"/>
      <c r="E401" s="185" t="s">
        <v>5</v>
      </c>
      <c r="F401" s="277" t="s">
        <v>1364</v>
      </c>
      <c r="G401" s="278"/>
      <c r="H401" s="278"/>
      <c r="I401" s="278"/>
      <c r="J401" s="184"/>
      <c r="K401" s="186">
        <v>257.39999999999998</v>
      </c>
      <c r="L401" s="184"/>
      <c r="M401" s="184"/>
      <c r="N401" s="184"/>
      <c r="O401" s="184"/>
      <c r="P401" s="184"/>
      <c r="Q401" s="184"/>
      <c r="R401" s="187"/>
      <c r="T401" s="188"/>
      <c r="U401" s="184"/>
      <c r="V401" s="184"/>
      <c r="W401" s="184"/>
      <c r="X401" s="184"/>
      <c r="Y401" s="184"/>
      <c r="Z401" s="184"/>
      <c r="AA401" s="189"/>
      <c r="AT401" s="190" t="s">
        <v>186</v>
      </c>
      <c r="AU401" s="190" t="s">
        <v>89</v>
      </c>
      <c r="AV401" s="12" t="s">
        <v>89</v>
      </c>
      <c r="AW401" s="12" t="s">
        <v>187</v>
      </c>
      <c r="AX401" s="12" t="s">
        <v>78</v>
      </c>
      <c r="AY401" s="190" t="s">
        <v>179</v>
      </c>
    </row>
    <row r="402" spans="2:51" s="12" customFormat="1" ht="16.5" customHeight="1">
      <c r="B402" s="183"/>
      <c r="C402" s="184"/>
      <c r="D402" s="184"/>
      <c r="E402" s="185" t="s">
        <v>5</v>
      </c>
      <c r="F402" s="277" t="s">
        <v>1365</v>
      </c>
      <c r="G402" s="278"/>
      <c r="H402" s="278"/>
      <c r="I402" s="278"/>
      <c r="J402" s="184"/>
      <c r="K402" s="186">
        <v>44.3</v>
      </c>
      <c r="L402" s="184"/>
      <c r="M402" s="184"/>
      <c r="N402" s="184"/>
      <c r="O402" s="184"/>
      <c r="P402" s="184"/>
      <c r="Q402" s="184"/>
      <c r="R402" s="187"/>
      <c r="T402" s="188"/>
      <c r="U402" s="184"/>
      <c r="V402" s="184"/>
      <c r="W402" s="184"/>
      <c r="X402" s="184"/>
      <c r="Y402" s="184"/>
      <c r="Z402" s="184"/>
      <c r="AA402" s="189"/>
      <c r="AT402" s="190" t="s">
        <v>186</v>
      </c>
      <c r="AU402" s="190" t="s">
        <v>89</v>
      </c>
      <c r="AV402" s="12" t="s">
        <v>89</v>
      </c>
      <c r="AW402" s="12" t="s">
        <v>187</v>
      </c>
      <c r="AX402" s="12" t="s">
        <v>78</v>
      </c>
      <c r="AY402" s="190" t="s">
        <v>179</v>
      </c>
    </row>
    <row r="403" spans="2:51" s="12" customFormat="1" ht="16.5" customHeight="1">
      <c r="B403" s="183"/>
      <c r="C403" s="184"/>
      <c r="D403" s="184"/>
      <c r="E403" s="185" t="s">
        <v>5</v>
      </c>
      <c r="F403" s="277" t="s">
        <v>1366</v>
      </c>
      <c r="G403" s="278"/>
      <c r="H403" s="278"/>
      <c r="I403" s="278"/>
      <c r="J403" s="184"/>
      <c r="K403" s="186">
        <v>26.06</v>
      </c>
      <c r="L403" s="184"/>
      <c r="M403" s="184"/>
      <c r="N403" s="184"/>
      <c r="O403" s="184"/>
      <c r="P403" s="184"/>
      <c r="Q403" s="184"/>
      <c r="R403" s="187"/>
      <c r="T403" s="188"/>
      <c r="U403" s="184"/>
      <c r="V403" s="184"/>
      <c r="W403" s="184"/>
      <c r="X403" s="184"/>
      <c r="Y403" s="184"/>
      <c r="Z403" s="184"/>
      <c r="AA403" s="189"/>
      <c r="AT403" s="190" t="s">
        <v>186</v>
      </c>
      <c r="AU403" s="190" t="s">
        <v>89</v>
      </c>
      <c r="AV403" s="12" t="s">
        <v>89</v>
      </c>
      <c r="AW403" s="12" t="s">
        <v>187</v>
      </c>
      <c r="AX403" s="12" t="s">
        <v>78</v>
      </c>
      <c r="AY403" s="190" t="s">
        <v>179</v>
      </c>
    </row>
    <row r="404" spans="2:51" s="12" customFormat="1" ht="16.5" customHeight="1">
      <c r="B404" s="183"/>
      <c r="C404" s="184"/>
      <c r="D404" s="184"/>
      <c r="E404" s="185" t="s">
        <v>5</v>
      </c>
      <c r="F404" s="277" t="s">
        <v>1367</v>
      </c>
      <c r="G404" s="278"/>
      <c r="H404" s="278"/>
      <c r="I404" s="278"/>
      <c r="J404" s="184"/>
      <c r="K404" s="186">
        <v>19</v>
      </c>
      <c r="L404" s="184"/>
      <c r="M404" s="184"/>
      <c r="N404" s="184"/>
      <c r="O404" s="184"/>
      <c r="P404" s="184"/>
      <c r="Q404" s="184"/>
      <c r="R404" s="187"/>
      <c r="T404" s="188"/>
      <c r="U404" s="184"/>
      <c r="V404" s="184"/>
      <c r="W404" s="184"/>
      <c r="X404" s="184"/>
      <c r="Y404" s="184"/>
      <c r="Z404" s="184"/>
      <c r="AA404" s="189"/>
      <c r="AT404" s="190" t="s">
        <v>186</v>
      </c>
      <c r="AU404" s="190" t="s">
        <v>89</v>
      </c>
      <c r="AV404" s="12" t="s">
        <v>89</v>
      </c>
      <c r="AW404" s="12" t="s">
        <v>187</v>
      </c>
      <c r="AX404" s="12" t="s">
        <v>78</v>
      </c>
      <c r="AY404" s="190" t="s">
        <v>179</v>
      </c>
    </row>
    <row r="405" spans="2:51" s="12" customFormat="1" ht="16.5" customHeight="1">
      <c r="B405" s="183"/>
      <c r="C405" s="184"/>
      <c r="D405" s="184"/>
      <c r="E405" s="185" t="s">
        <v>5</v>
      </c>
      <c r="F405" s="277" t="s">
        <v>1368</v>
      </c>
      <c r="G405" s="278"/>
      <c r="H405" s="278"/>
      <c r="I405" s="278"/>
      <c r="J405" s="184"/>
      <c r="K405" s="186">
        <v>152.22</v>
      </c>
      <c r="L405" s="184"/>
      <c r="M405" s="184"/>
      <c r="N405" s="184"/>
      <c r="O405" s="184"/>
      <c r="P405" s="184"/>
      <c r="Q405" s="184"/>
      <c r="R405" s="187"/>
      <c r="T405" s="188"/>
      <c r="U405" s="184"/>
      <c r="V405" s="184"/>
      <c r="W405" s="184"/>
      <c r="X405" s="184"/>
      <c r="Y405" s="184"/>
      <c r="Z405" s="184"/>
      <c r="AA405" s="189"/>
      <c r="AT405" s="190" t="s">
        <v>186</v>
      </c>
      <c r="AU405" s="190" t="s">
        <v>89</v>
      </c>
      <c r="AV405" s="12" t="s">
        <v>89</v>
      </c>
      <c r="AW405" s="12" t="s">
        <v>187</v>
      </c>
      <c r="AX405" s="12" t="s">
        <v>78</v>
      </c>
      <c r="AY405" s="190" t="s">
        <v>179</v>
      </c>
    </row>
    <row r="406" spans="2:51" s="12" customFormat="1" ht="16.5" customHeight="1">
      <c r="B406" s="183"/>
      <c r="C406" s="184"/>
      <c r="D406" s="184"/>
      <c r="E406" s="185" t="s">
        <v>5</v>
      </c>
      <c r="F406" s="277" t="s">
        <v>1369</v>
      </c>
      <c r="G406" s="278"/>
      <c r="H406" s="278"/>
      <c r="I406" s="278"/>
      <c r="J406" s="184"/>
      <c r="K406" s="186">
        <v>9.24</v>
      </c>
      <c r="L406" s="184"/>
      <c r="M406" s="184"/>
      <c r="N406" s="184"/>
      <c r="O406" s="184"/>
      <c r="P406" s="184"/>
      <c r="Q406" s="184"/>
      <c r="R406" s="187"/>
      <c r="T406" s="188"/>
      <c r="U406" s="184"/>
      <c r="V406" s="184"/>
      <c r="W406" s="184"/>
      <c r="X406" s="184"/>
      <c r="Y406" s="184"/>
      <c r="Z406" s="184"/>
      <c r="AA406" s="189"/>
      <c r="AT406" s="190" t="s">
        <v>186</v>
      </c>
      <c r="AU406" s="190" t="s">
        <v>89</v>
      </c>
      <c r="AV406" s="12" t="s">
        <v>89</v>
      </c>
      <c r="AW406" s="12" t="s">
        <v>187</v>
      </c>
      <c r="AX406" s="12" t="s">
        <v>78</v>
      </c>
      <c r="AY406" s="190" t="s">
        <v>179</v>
      </c>
    </row>
    <row r="407" spans="2:51" s="12" customFormat="1" ht="16.5" customHeight="1">
      <c r="B407" s="183"/>
      <c r="C407" s="184"/>
      <c r="D407" s="184"/>
      <c r="E407" s="185" t="s">
        <v>5</v>
      </c>
      <c r="F407" s="277" t="s">
        <v>1370</v>
      </c>
      <c r="G407" s="278"/>
      <c r="H407" s="278"/>
      <c r="I407" s="278"/>
      <c r="J407" s="184"/>
      <c r="K407" s="186">
        <v>148.5</v>
      </c>
      <c r="L407" s="184"/>
      <c r="M407" s="184"/>
      <c r="N407" s="184"/>
      <c r="O407" s="184"/>
      <c r="P407" s="184"/>
      <c r="Q407" s="184"/>
      <c r="R407" s="187"/>
      <c r="T407" s="188"/>
      <c r="U407" s="184"/>
      <c r="V407" s="184"/>
      <c r="W407" s="184"/>
      <c r="X407" s="184"/>
      <c r="Y407" s="184"/>
      <c r="Z407" s="184"/>
      <c r="AA407" s="189"/>
      <c r="AT407" s="190" t="s">
        <v>186</v>
      </c>
      <c r="AU407" s="190" t="s">
        <v>89</v>
      </c>
      <c r="AV407" s="12" t="s">
        <v>89</v>
      </c>
      <c r="AW407" s="12" t="s">
        <v>187</v>
      </c>
      <c r="AX407" s="12" t="s">
        <v>78</v>
      </c>
      <c r="AY407" s="190" t="s">
        <v>179</v>
      </c>
    </row>
    <row r="408" spans="2:51" s="12" customFormat="1" ht="16.5" customHeight="1">
      <c r="B408" s="183"/>
      <c r="C408" s="184"/>
      <c r="D408" s="184"/>
      <c r="E408" s="185" t="s">
        <v>5</v>
      </c>
      <c r="F408" s="277" t="s">
        <v>1371</v>
      </c>
      <c r="G408" s="278"/>
      <c r="H408" s="278"/>
      <c r="I408" s="278"/>
      <c r="J408" s="184"/>
      <c r="K408" s="186">
        <v>71</v>
      </c>
      <c r="L408" s="184"/>
      <c r="M408" s="184"/>
      <c r="N408" s="184"/>
      <c r="O408" s="184"/>
      <c r="P408" s="184"/>
      <c r="Q408" s="184"/>
      <c r="R408" s="187"/>
      <c r="T408" s="188"/>
      <c r="U408" s="184"/>
      <c r="V408" s="184"/>
      <c r="W408" s="184"/>
      <c r="X408" s="184"/>
      <c r="Y408" s="184"/>
      <c r="Z408" s="184"/>
      <c r="AA408" s="189"/>
      <c r="AT408" s="190" t="s">
        <v>186</v>
      </c>
      <c r="AU408" s="190" t="s">
        <v>89</v>
      </c>
      <c r="AV408" s="12" t="s">
        <v>89</v>
      </c>
      <c r="AW408" s="12" t="s">
        <v>187</v>
      </c>
      <c r="AX408" s="12" t="s">
        <v>78</v>
      </c>
      <c r="AY408" s="190" t="s">
        <v>179</v>
      </c>
    </row>
    <row r="409" spans="2:51" s="12" customFormat="1" ht="16.5" customHeight="1">
      <c r="B409" s="183"/>
      <c r="C409" s="184"/>
      <c r="D409" s="184"/>
      <c r="E409" s="185" t="s">
        <v>5</v>
      </c>
      <c r="F409" s="277" t="s">
        <v>1372</v>
      </c>
      <c r="G409" s="278"/>
      <c r="H409" s="278"/>
      <c r="I409" s="278"/>
      <c r="J409" s="184"/>
      <c r="K409" s="186">
        <v>80.16</v>
      </c>
      <c r="L409" s="184"/>
      <c r="M409" s="184"/>
      <c r="N409" s="184"/>
      <c r="O409" s="184"/>
      <c r="P409" s="184"/>
      <c r="Q409" s="184"/>
      <c r="R409" s="187"/>
      <c r="T409" s="188"/>
      <c r="U409" s="184"/>
      <c r="V409" s="184"/>
      <c r="W409" s="184"/>
      <c r="X409" s="184"/>
      <c r="Y409" s="184"/>
      <c r="Z409" s="184"/>
      <c r="AA409" s="189"/>
      <c r="AT409" s="190" t="s">
        <v>186</v>
      </c>
      <c r="AU409" s="190" t="s">
        <v>89</v>
      </c>
      <c r="AV409" s="12" t="s">
        <v>89</v>
      </c>
      <c r="AW409" s="12" t="s">
        <v>187</v>
      </c>
      <c r="AX409" s="12" t="s">
        <v>78</v>
      </c>
      <c r="AY409" s="190" t="s">
        <v>179</v>
      </c>
    </row>
    <row r="410" spans="2:51" s="12" customFormat="1" ht="16.5" customHeight="1">
      <c r="B410" s="183"/>
      <c r="C410" s="184"/>
      <c r="D410" s="184"/>
      <c r="E410" s="185" t="s">
        <v>5</v>
      </c>
      <c r="F410" s="277" t="s">
        <v>1373</v>
      </c>
      <c r="G410" s="278"/>
      <c r="H410" s="278"/>
      <c r="I410" s="278"/>
      <c r="J410" s="184"/>
      <c r="K410" s="186">
        <v>136.62</v>
      </c>
      <c r="L410" s="184"/>
      <c r="M410" s="184"/>
      <c r="N410" s="184"/>
      <c r="O410" s="184"/>
      <c r="P410" s="184"/>
      <c r="Q410" s="184"/>
      <c r="R410" s="187"/>
      <c r="T410" s="188"/>
      <c r="U410" s="184"/>
      <c r="V410" s="184"/>
      <c r="W410" s="184"/>
      <c r="X410" s="184"/>
      <c r="Y410" s="184"/>
      <c r="Z410" s="184"/>
      <c r="AA410" s="189"/>
      <c r="AT410" s="190" t="s">
        <v>186</v>
      </c>
      <c r="AU410" s="190" t="s">
        <v>89</v>
      </c>
      <c r="AV410" s="12" t="s">
        <v>89</v>
      </c>
      <c r="AW410" s="12" t="s">
        <v>187</v>
      </c>
      <c r="AX410" s="12" t="s">
        <v>78</v>
      </c>
      <c r="AY410" s="190" t="s">
        <v>179</v>
      </c>
    </row>
    <row r="411" spans="2:51" s="12" customFormat="1" ht="16.5" customHeight="1">
      <c r="B411" s="183"/>
      <c r="C411" s="184"/>
      <c r="D411" s="184"/>
      <c r="E411" s="185" t="s">
        <v>5</v>
      </c>
      <c r="F411" s="277" t="s">
        <v>1374</v>
      </c>
      <c r="G411" s="278"/>
      <c r="H411" s="278"/>
      <c r="I411" s="278"/>
      <c r="J411" s="184"/>
      <c r="K411" s="186">
        <v>31.76</v>
      </c>
      <c r="L411" s="184"/>
      <c r="M411" s="184"/>
      <c r="N411" s="184"/>
      <c r="O411" s="184"/>
      <c r="P411" s="184"/>
      <c r="Q411" s="184"/>
      <c r="R411" s="187"/>
      <c r="T411" s="188"/>
      <c r="U411" s="184"/>
      <c r="V411" s="184"/>
      <c r="W411" s="184"/>
      <c r="X411" s="184"/>
      <c r="Y411" s="184"/>
      <c r="Z411" s="184"/>
      <c r="AA411" s="189"/>
      <c r="AT411" s="190" t="s">
        <v>186</v>
      </c>
      <c r="AU411" s="190" t="s">
        <v>89</v>
      </c>
      <c r="AV411" s="12" t="s">
        <v>89</v>
      </c>
      <c r="AW411" s="12" t="s">
        <v>187</v>
      </c>
      <c r="AX411" s="12" t="s">
        <v>78</v>
      </c>
      <c r="AY411" s="190" t="s">
        <v>179</v>
      </c>
    </row>
    <row r="412" spans="2:51" s="12" customFormat="1" ht="16.5" customHeight="1">
      <c r="B412" s="183"/>
      <c r="C412" s="184"/>
      <c r="D412" s="184"/>
      <c r="E412" s="185" t="s">
        <v>5</v>
      </c>
      <c r="F412" s="277" t="s">
        <v>1375</v>
      </c>
      <c r="G412" s="278"/>
      <c r="H412" s="278"/>
      <c r="I412" s="278"/>
      <c r="J412" s="184"/>
      <c r="K412" s="186">
        <v>45.36</v>
      </c>
      <c r="L412" s="184"/>
      <c r="M412" s="184"/>
      <c r="N412" s="184"/>
      <c r="O412" s="184"/>
      <c r="P412" s="184"/>
      <c r="Q412" s="184"/>
      <c r="R412" s="187"/>
      <c r="T412" s="188"/>
      <c r="U412" s="184"/>
      <c r="V412" s="184"/>
      <c r="W412" s="184"/>
      <c r="X412" s="184"/>
      <c r="Y412" s="184"/>
      <c r="Z412" s="184"/>
      <c r="AA412" s="189"/>
      <c r="AT412" s="190" t="s">
        <v>186</v>
      </c>
      <c r="AU412" s="190" t="s">
        <v>89</v>
      </c>
      <c r="AV412" s="12" t="s">
        <v>89</v>
      </c>
      <c r="AW412" s="12" t="s">
        <v>187</v>
      </c>
      <c r="AX412" s="12" t="s">
        <v>78</v>
      </c>
      <c r="AY412" s="190" t="s">
        <v>179</v>
      </c>
    </row>
    <row r="413" spans="2:51" s="12" customFormat="1" ht="16.5" customHeight="1">
      <c r="B413" s="183"/>
      <c r="C413" s="184"/>
      <c r="D413" s="184"/>
      <c r="E413" s="185" t="s">
        <v>5</v>
      </c>
      <c r="F413" s="277" t="s">
        <v>1376</v>
      </c>
      <c r="G413" s="278"/>
      <c r="H413" s="278"/>
      <c r="I413" s="278"/>
      <c r="J413" s="184"/>
      <c r="K413" s="186">
        <v>135.12</v>
      </c>
      <c r="L413" s="184"/>
      <c r="M413" s="184"/>
      <c r="N413" s="184"/>
      <c r="O413" s="184"/>
      <c r="P413" s="184"/>
      <c r="Q413" s="184"/>
      <c r="R413" s="187"/>
      <c r="T413" s="188"/>
      <c r="U413" s="184"/>
      <c r="V413" s="184"/>
      <c r="W413" s="184"/>
      <c r="X413" s="184"/>
      <c r="Y413" s="184"/>
      <c r="Z413" s="184"/>
      <c r="AA413" s="189"/>
      <c r="AT413" s="190" t="s">
        <v>186</v>
      </c>
      <c r="AU413" s="190" t="s">
        <v>89</v>
      </c>
      <c r="AV413" s="12" t="s">
        <v>89</v>
      </c>
      <c r="AW413" s="12" t="s">
        <v>187</v>
      </c>
      <c r="AX413" s="12" t="s">
        <v>78</v>
      </c>
      <c r="AY413" s="190" t="s">
        <v>179</v>
      </c>
    </row>
    <row r="414" spans="2:51" s="12" customFormat="1" ht="16.5" customHeight="1">
      <c r="B414" s="183"/>
      <c r="C414" s="184"/>
      <c r="D414" s="184"/>
      <c r="E414" s="185" t="s">
        <v>5</v>
      </c>
      <c r="F414" s="277" t="s">
        <v>1377</v>
      </c>
      <c r="G414" s="278"/>
      <c r="H414" s="278"/>
      <c r="I414" s="278"/>
      <c r="J414" s="184"/>
      <c r="K414" s="186">
        <v>245.82</v>
      </c>
      <c r="L414" s="184"/>
      <c r="M414" s="184"/>
      <c r="N414" s="184"/>
      <c r="O414" s="184"/>
      <c r="P414" s="184"/>
      <c r="Q414" s="184"/>
      <c r="R414" s="187"/>
      <c r="T414" s="188"/>
      <c r="U414" s="184"/>
      <c r="V414" s="184"/>
      <c r="W414" s="184"/>
      <c r="X414" s="184"/>
      <c r="Y414" s="184"/>
      <c r="Z414" s="184"/>
      <c r="AA414" s="189"/>
      <c r="AT414" s="190" t="s">
        <v>186</v>
      </c>
      <c r="AU414" s="190" t="s">
        <v>89</v>
      </c>
      <c r="AV414" s="12" t="s">
        <v>89</v>
      </c>
      <c r="AW414" s="12" t="s">
        <v>187</v>
      </c>
      <c r="AX414" s="12" t="s">
        <v>78</v>
      </c>
      <c r="AY414" s="190" t="s">
        <v>179</v>
      </c>
    </row>
    <row r="415" spans="2:51" s="12" customFormat="1" ht="16.5" customHeight="1">
      <c r="B415" s="183"/>
      <c r="C415" s="184"/>
      <c r="D415" s="184"/>
      <c r="E415" s="185" t="s">
        <v>5</v>
      </c>
      <c r="F415" s="277" t="s">
        <v>1378</v>
      </c>
      <c r="G415" s="278"/>
      <c r="H415" s="278"/>
      <c r="I415" s="278"/>
      <c r="J415" s="184"/>
      <c r="K415" s="186">
        <v>26.08</v>
      </c>
      <c r="L415" s="184"/>
      <c r="M415" s="184"/>
      <c r="N415" s="184"/>
      <c r="O415" s="184"/>
      <c r="P415" s="184"/>
      <c r="Q415" s="184"/>
      <c r="R415" s="187"/>
      <c r="T415" s="188"/>
      <c r="U415" s="184"/>
      <c r="V415" s="184"/>
      <c r="W415" s="184"/>
      <c r="X415" s="184"/>
      <c r="Y415" s="184"/>
      <c r="Z415" s="184"/>
      <c r="AA415" s="189"/>
      <c r="AT415" s="190" t="s">
        <v>186</v>
      </c>
      <c r="AU415" s="190" t="s">
        <v>89</v>
      </c>
      <c r="AV415" s="12" t="s">
        <v>89</v>
      </c>
      <c r="AW415" s="12" t="s">
        <v>187</v>
      </c>
      <c r="AX415" s="12" t="s">
        <v>78</v>
      </c>
      <c r="AY415" s="190" t="s">
        <v>179</v>
      </c>
    </row>
    <row r="416" spans="2:51" s="12" customFormat="1" ht="16.5" customHeight="1">
      <c r="B416" s="183"/>
      <c r="C416" s="184"/>
      <c r="D416" s="184"/>
      <c r="E416" s="185" t="s">
        <v>5</v>
      </c>
      <c r="F416" s="277" t="s">
        <v>1379</v>
      </c>
      <c r="G416" s="278"/>
      <c r="H416" s="278"/>
      <c r="I416" s="278"/>
      <c r="J416" s="184"/>
      <c r="K416" s="186">
        <v>9</v>
      </c>
      <c r="L416" s="184"/>
      <c r="M416" s="184"/>
      <c r="N416" s="184"/>
      <c r="O416" s="184"/>
      <c r="P416" s="184"/>
      <c r="Q416" s="184"/>
      <c r="R416" s="187"/>
      <c r="T416" s="188"/>
      <c r="U416" s="184"/>
      <c r="V416" s="184"/>
      <c r="W416" s="184"/>
      <c r="X416" s="184"/>
      <c r="Y416" s="184"/>
      <c r="Z416" s="184"/>
      <c r="AA416" s="189"/>
      <c r="AT416" s="190" t="s">
        <v>186</v>
      </c>
      <c r="AU416" s="190" t="s">
        <v>89</v>
      </c>
      <c r="AV416" s="12" t="s">
        <v>89</v>
      </c>
      <c r="AW416" s="12" t="s">
        <v>187</v>
      </c>
      <c r="AX416" s="12" t="s">
        <v>78</v>
      </c>
      <c r="AY416" s="190" t="s">
        <v>179</v>
      </c>
    </row>
    <row r="417" spans="2:65" s="12" customFormat="1" ht="16.5" customHeight="1">
      <c r="B417" s="183"/>
      <c r="C417" s="184"/>
      <c r="D417" s="184"/>
      <c r="E417" s="185" t="s">
        <v>5</v>
      </c>
      <c r="F417" s="277" t="s">
        <v>1380</v>
      </c>
      <c r="G417" s="278"/>
      <c r="H417" s="278"/>
      <c r="I417" s="278"/>
      <c r="J417" s="184"/>
      <c r="K417" s="186">
        <v>196.8</v>
      </c>
      <c r="L417" s="184"/>
      <c r="M417" s="184"/>
      <c r="N417" s="184"/>
      <c r="O417" s="184"/>
      <c r="P417" s="184"/>
      <c r="Q417" s="184"/>
      <c r="R417" s="187"/>
      <c r="T417" s="188"/>
      <c r="U417" s="184"/>
      <c r="V417" s="184"/>
      <c r="W417" s="184"/>
      <c r="X417" s="184"/>
      <c r="Y417" s="184"/>
      <c r="Z417" s="184"/>
      <c r="AA417" s="189"/>
      <c r="AT417" s="190" t="s">
        <v>186</v>
      </c>
      <c r="AU417" s="190" t="s">
        <v>89</v>
      </c>
      <c r="AV417" s="12" t="s">
        <v>89</v>
      </c>
      <c r="AW417" s="12" t="s">
        <v>187</v>
      </c>
      <c r="AX417" s="12" t="s">
        <v>78</v>
      </c>
      <c r="AY417" s="190" t="s">
        <v>179</v>
      </c>
    </row>
    <row r="418" spans="2:65" s="12" customFormat="1" ht="16.5" customHeight="1">
      <c r="B418" s="183"/>
      <c r="C418" s="184"/>
      <c r="D418" s="184"/>
      <c r="E418" s="185" t="s">
        <v>5</v>
      </c>
      <c r="F418" s="277" t="s">
        <v>1381</v>
      </c>
      <c r="G418" s="278"/>
      <c r="H418" s="278"/>
      <c r="I418" s="278"/>
      <c r="J418" s="184"/>
      <c r="K418" s="186">
        <v>8.36</v>
      </c>
      <c r="L418" s="184"/>
      <c r="M418" s="184"/>
      <c r="N418" s="184"/>
      <c r="O418" s="184"/>
      <c r="P418" s="184"/>
      <c r="Q418" s="184"/>
      <c r="R418" s="187"/>
      <c r="T418" s="188"/>
      <c r="U418" s="184"/>
      <c r="V418" s="184"/>
      <c r="W418" s="184"/>
      <c r="X418" s="184"/>
      <c r="Y418" s="184"/>
      <c r="Z418" s="184"/>
      <c r="AA418" s="189"/>
      <c r="AT418" s="190" t="s">
        <v>186</v>
      </c>
      <c r="AU418" s="190" t="s">
        <v>89</v>
      </c>
      <c r="AV418" s="12" t="s">
        <v>89</v>
      </c>
      <c r="AW418" s="12" t="s">
        <v>187</v>
      </c>
      <c r="AX418" s="12" t="s">
        <v>78</v>
      </c>
      <c r="AY418" s="190" t="s">
        <v>179</v>
      </c>
    </row>
    <row r="419" spans="2:65" s="13" customFormat="1" ht="16.5" customHeight="1">
      <c r="B419" s="191"/>
      <c r="C419" s="192"/>
      <c r="D419" s="192"/>
      <c r="E419" s="193" t="s">
        <v>5</v>
      </c>
      <c r="F419" s="261" t="s">
        <v>188</v>
      </c>
      <c r="G419" s="262"/>
      <c r="H419" s="262"/>
      <c r="I419" s="262"/>
      <c r="J419" s="192"/>
      <c r="K419" s="194">
        <v>1659.992</v>
      </c>
      <c r="L419" s="192"/>
      <c r="M419" s="192"/>
      <c r="N419" s="192"/>
      <c r="O419" s="192"/>
      <c r="P419" s="192"/>
      <c r="Q419" s="192"/>
      <c r="R419" s="195"/>
      <c r="T419" s="196"/>
      <c r="U419" s="192"/>
      <c r="V419" s="192"/>
      <c r="W419" s="192"/>
      <c r="X419" s="192"/>
      <c r="Y419" s="192"/>
      <c r="Z419" s="192"/>
      <c r="AA419" s="197"/>
      <c r="AT419" s="198" t="s">
        <v>186</v>
      </c>
      <c r="AU419" s="198" t="s">
        <v>89</v>
      </c>
      <c r="AV419" s="13" t="s">
        <v>184</v>
      </c>
      <c r="AW419" s="13" t="s">
        <v>187</v>
      </c>
      <c r="AX419" s="13" t="s">
        <v>35</v>
      </c>
      <c r="AY419" s="198" t="s">
        <v>179</v>
      </c>
    </row>
    <row r="420" spans="2:65" s="1" customFormat="1" ht="38.25" customHeight="1">
      <c r="B420" s="140"/>
      <c r="C420" s="169" t="s">
        <v>430</v>
      </c>
      <c r="D420" s="169" t="s">
        <v>180</v>
      </c>
      <c r="E420" s="170" t="s">
        <v>454</v>
      </c>
      <c r="F420" s="264" t="s">
        <v>455</v>
      </c>
      <c r="G420" s="264"/>
      <c r="H420" s="264"/>
      <c r="I420" s="264"/>
      <c r="J420" s="171" t="s">
        <v>296</v>
      </c>
      <c r="K420" s="172">
        <v>226.375</v>
      </c>
      <c r="L420" s="265">
        <v>0</v>
      </c>
      <c r="M420" s="265"/>
      <c r="N420" s="266">
        <f>ROUND(L420*K420,2)</f>
        <v>0</v>
      </c>
      <c r="O420" s="266"/>
      <c r="P420" s="266"/>
      <c r="Q420" s="266"/>
      <c r="R420" s="143"/>
      <c r="T420" s="173" t="s">
        <v>5</v>
      </c>
      <c r="U420" s="47" t="s">
        <v>43</v>
      </c>
      <c r="V420" s="39"/>
      <c r="W420" s="174">
        <f>V420*K420</f>
        <v>0</v>
      </c>
      <c r="X420" s="174">
        <v>0</v>
      </c>
      <c r="Y420" s="174">
        <f>X420*K420</f>
        <v>0</v>
      </c>
      <c r="Z420" s="174">
        <v>0</v>
      </c>
      <c r="AA420" s="175">
        <f>Z420*K420</f>
        <v>0</v>
      </c>
      <c r="AR420" s="22" t="s">
        <v>184</v>
      </c>
      <c r="AT420" s="22" t="s">
        <v>180</v>
      </c>
      <c r="AU420" s="22" t="s">
        <v>89</v>
      </c>
      <c r="AY420" s="22" t="s">
        <v>179</v>
      </c>
      <c r="BE420" s="117">
        <f>IF(U420="základní",N420,0)</f>
        <v>0</v>
      </c>
      <c r="BF420" s="117">
        <f>IF(U420="snížená",N420,0)</f>
        <v>0</v>
      </c>
      <c r="BG420" s="117">
        <f>IF(U420="zákl. přenesená",N420,0)</f>
        <v>0</v>
      </c>
      <c r="BH420" s="117">
        <f>IF(U420="sníž. přenesená",N420,0)</f>
        <v>0</v>
      </c>
      <c r="BI420" s="117">
        <f>IF(U420="nulová",N420,0)</f>
        <v>0</v>
      </c>
      <c r="BJ420" s="22" t="s">
        <v>35</v>
      </c>
      <c r="BK420" s="117">
        <f>ROUND(L420*K420,2)</f>
        <v>0</v>
      </c>
      <c r="BL420" s="22" t="s">
        <v>184</v>
      </c>
      <c r="BM420" s="22" t="s">
        <v>433</v>
      </c>
    </row>
    <row r="421" spans="2:65" s="11" customFormat="1" ht="25.5" customHeight="1">
      <c r="B421" s="176"/>
      <c r="C421" s="177"/>
      <c r="D421" s="177"/>
      <c r="E421" s="178" t="s">
        <v>5</v>
      </c>
      <c r="F421" s="303" t="s">
        <v>1185</v>
      </c>
      <c r="G421" s="304"/>
      <c r="H421" s="304"/>
      <c r="I421" s="304"/>
      <c r="J421" s="177"/>
      <c r="K421" s="178" t="s">
        <v>5</v>
      </c>
      <c r="L421" s="177"/>
      <c r="M421" s="177"/>
      <c r="N421" s="177"/>
      <c r="O421" s="177"/>
      <c r="P421" s="177"/>
      <c r="Q421" s="177"/>
      <c r="R421" s="179"/>
      <c r="T421" s="180"/>
      <c r="U421" s="177"/>
      <c r="V421" s="177"/>
      <c r="W421" s="177"/>
      <c r="X421" s="177"/>
      <c r="Y421" s="177"/>
      <c r="Z421" s="177"/>
      <c r="AA421" s="181"/>
      <c r="AT421" s="182" t="s">
        <v>186</v>
      </c>
      <c r="AU421" s="182" t="s">
        <v>89</v>
      </c>
      <c r="AV421" s="11" t="s">
        <v>35</v>
      </c>
      <c r="AW421" s="11" t="s">
        <v>187</v>
      </c>
      <c r="AX421" s="11" t="s">
        <v>78</v>
      </c>
      <c r="AY421" s="182" t="s">
        <v>179</v>
      </c>
    </row>
    <row r="422" spans="2:65" s="12" customFormat="1" ht="16.5" customHeight="1">
      <c r="B422" s="183"/>
      <c r="C422" s="184"/>
      <c r="D422" s="184"/>
      <c r="E422" s="185" t="s">
        <v>5</v>
      </c>
      <c r="F422" s="277" t="s">
        <v>1382</v>
      </c>
      <c r="G422" s="278"/>
      <c r="H422" s="278"/>
      <c r="I422" s="278"/>
      <c r="J422" s="184"/>
      <c r="K422" s="186">
        <v>46.8</v>
      </c>
      <c r="L422" s="184"/>
      <c r="M422" s="184"/>
      <c r="N422" s="184"/>
      <c r="O422" s="184"/>
      <c r="P422" s="184"/>
      <c r="Q422" s="184"/>
      <c r="R422" s="187"/>
      <c r="T422" s="188"/>
      <c r="U422" s="184"/>
      <c r="V422" s="184"/>
      <c r="W422" s="184"/>
      <c r="X422" s="184"/>
      <c r="Y422" s="184"/>
      <c r="Z422" s="184"/>
      <c r="AA422" s="189"/>
      <c r="AT422" s="190" t="s">
        <v>186</v>
      </c>
      <c r="AU422" s="190" t="s">
        <v>89</v>
      </c>
      <c r="AV422" s="12" t="s">
        <v>89</v>
      </c>
      <c r="AW422" s="12" t="s">
        <v>187</v>
      </c>
      <c r="AX422" s="12" t="s">
        <v>78</v>
      </c>
      <c r="AY422" s="190" t="s">
        <v>179</v>
      </c>
    </row>
    <row r="423" spans="2:65" s="12" customFormat="1" ht="16.5" customHeight="1">
      <c r="B423" s="183"/>
      <c r="C423" s="184"/>
      <c r="D423" s="184"/>
      <c r="E423" s="185" t="s">
        <v>5</v>
      </c>
      <c r="F423" s="277" t="s">
        <v>1383</v>
      </c>
      <c r="G423" s="278"/>
      <c r="H423" s="278"/>
      <c r="I423" s="278"/>
      <c r="J423" s="184"/>
      <c r="K423" s="186">
        <v>4.5999999999999996</v>
      </c>
      <c r="L423" s="184"/>
      <c r="M423" s="184"/>
      <c r="N423" s="184"/>
      <c r="O423" s="184"/>
      <c r="P423" s="184"/>
      <c r="Q423" s="184"/>
      <c r="R423" s="187"/>
      <c r="T423" s="188"/>
      <c r="U423" s="184"/>
      <c r="V423" s="184"/>
      <c r="W423" s="184"/>
      <c r="X423" s="184"/>
      <c r="Y423" s="184"/>
      <c r="Z423" s="184"/>
      <c r="AA423" s="189"/>
      <c r="AT423" s="190" t="s">
        <v>186</v>
      </c>
      <c r="AU423" s="190" t="s">
        <v>89</v>
      </c>
      <c r="AV423" s="12" t="s">
        <v>89</v>
      </c>
      <c r="AW423" s="12" t="s">
        <v>187</v>
      </c>
      <c r="AX423" s="12" t="s">
        <v>78</v>
      </c>
      <c r="AY423" s="190" t="s">
        <v>179</v>
      </c>
    </row>
    <row r="424" spans="2:65" s="12" customFormat="1" ht="16.5" customHeight="1">
      <c r="B424" s="183"/>
      <c r="C424" s="184"/>
      <c r="D424" s="184"/>
      <c r="E424" s="185" t="s">
        <v>5</v>
      </c>
      <c r="F424" s="277" t="s">
        <v>1384</v>
      </c>
      <c r="G424" s="278"/>
      <c r="H424" s="278"/>
      <c r="I424" s="278"/>
      <c r="J424" s="184"/>
      <c r="K424" s="186">
        <v>4.2750000000000004</v>
      </c>
      <c r="L424" s="184"/>
      <c r="M424" s="184"/>
      <c r="N424" s="184"/>
      <c r="O424" s="184"/>
      <c r="P424" s="184"/>
      <c r="Q424" s="184"/>
      <c r="R424" s="187"/>
      <c r="T424" s="188"/>
      <c r="U424" s="184"/>
      <c r="V424" s="184"/>
      <c r="W424" s="184"/>
      <c r="X424" s="184"/>
      <c r="Y424" s="184"/>
      <c r="Z424" s="184"/>
      <c r="AA424" s="189"/>
      <c r="AT424" s="190" t="s">
        <v>186</v>
      </c>
      <c r="AU424" s="190" t="s">
        <v>89</v>
      </c>
      <c r="AV424" s="12" t="s">
        <v>89</v>
      </c>
      <c r="AW424" s="12" t="s">
        <v>187</v>
      </c>
      <c r="AX424" s="12" t="s">
        <v>78</v>
      </c>
      <c r="AY424" s="190" t="s">
        <v>179</v>
      </c>
    </row>
    <row r="425" spans="2:65" s="12" customFormat="1" ht="16.5" customHeight="1">
      <c r="B425" s="183"/>
      <c r="C425" s="184"/>
      <c r="D425" s="184"/>
      <c r="E425" s="185" t="s">
        <v>5</v>
      </c>
      <c r="F425" s="277" t="s">
        <v>1385</v>
      </c>
      <c r="G425" s="278"/>
      <c r="H425" s="278"/>
      <c r="I425" s="278"/>
      <c r="J425" s="184"/>
      <c r="K425" s="186">
        <v>1.9</v>
      </c>
      <c r="L425" s="184"/>
      <c r="M425" s="184"/>
      <c r="N425" s="184"/>
      <c r="O425" s="184"/>
      <c r="P425" s="184"/>
      <c r="Q425" s="184"/>
      <c r="R425" s="187"/>
      <c r="T425" s="188"/>
      <c r="U425" s="184"/>
      <c r="V425" s="184"/>
      <c r="W425" s="184"/>
      <c r="X425" s="184"/>
      <c r="Y425" s="184"/>
      <c r="Z425" s="184"/>
      <c r="AA425" s="189"/>
      <c r="AT425" s="190" t="s">
        <v>186</v>
      </c>
      <c r="AU425" s="190" t="s">
        <v>89</v>
      </c>
      <c r="AV425" s="12" t="s">
        <v>89</v>
      </c>
      <c r="AW425" s="12" t="s">
        <v>187</v>
      </c>
      <c r="AX425" s="12" t="s">
        <v>78</v>
      </c>
      <c r="AY425" s="190" t="s">
        <v>179</v>
      </c>
    </row>
    <row r="426" spans="2:65" s="12" customFormat="1" ht="16.5" customHeight="1">
      <c r="B426" s="183"/>
      <c r="C426" s="184"/>
      <c r="D426" s="184"/>
      <c r="E426" s="185" t="s">
        <v>5</v>
      </c>
      <c r="F426" s="277" t="s">
        <v>1386</v>
      </c>
      <c r="G426" s="278"/>
      <c r="H426" s="278"/>
      <c r="I426" s="278"/>
      <c r="J426" s="184"/>
      <c r="K426" s="186">
        <v>24.6</v>
      </c>
      <c r="L426" s="184"/>
      <c r="M426" s="184"/>
      <c r="N426" s="184"/>
      <c r="O426" s="184"/>
      <c r="P426" s="184"/>
      <c r="Q426" s="184"/>
      <c r="R426" s="187"/>
      <c r="T426" s="188"/>
      <c r="U426" s="184"/>
      <c r="V426" s="184"/>
      <c r="W426" s="184"/>
      <c r="X426" s="184"/>
      <c r="Y426" s="184"/>
      <c r="Z426" s="184"/>
      <c r="AA426" s="189"/>
      <c r="AT426" s="190" t="s">
        <v>186</v>
      </c>
      <c r="AU426" s="190" t="s">
        <v>89</v>
      </c>
      <c r="AV426" s="12" t="s">
        <v>89</v>
      </c>
      <c r="AW426" s="12" t="s">
        <v>187</v>
      </c>
      <c r="AX426" s="12" t="s">
        <v>78</v>
      </c>
      <c r="AY426" s="190" t="s">
        <v>179</v>
      </c>
    </row>
    <row r="427" spans="2:65" s="12" customFormat="1" ht="16.5" customHeight="1">
      <c r="B427" s="183"/>
      <c r="C427" s="184"/>
      <c r="D427" s="184"/>
      <c r="E427" s="185" t="s">
        <v>5</v>
      </c>
      <c r="F427" s="277" t="s">
        <v>1387</v>
      </c>
      <c r="G427" s="278"/>
      <c r="H427" s="278"/>
      <c r="I427" s="278"/>
      <c r="J427" s="184"/>
      <c r="K427" s="186">
        <v>1.1000000000000001</v>
      </c>
      <c r="L427" s="184"/>
      <c r="M427" s="184"/>
      <c r="N427" s="184"/>
      <c r="O427" s="184"/>
      <c r="P427" s="184"/>
      <c r="Q427" s="184"/>
      <c r="R427" s="187"/>
      <c r="T427" s="188"/>
      <c r="U427" s="184"/>
      <c r="V427" s="184"/>
      <c r="W427" s="184"/>
      <c r="X427" s="184"/>
      <c r="Y427" s="184"/>
      <c r="Z427" s="184"/>
      <c r="AA427" s="189"/>
      <c r="AT427" s="190" t="s">
        <v>186</v>
      </c>
      <c r="AU427" s="190" t="s">
        <v>89</v>
      </c>
      <c r="AV427" s="12" t="s">
        <v>89</v>
      </c>
      <c r="AW427" s="12" t="s">
        <v>187</v>
      </c>
      <c r="AX427" s="12" t="s">
        <v>78</v>
      </c>
      <c r="AY427" s="190" t="s">
        <v>179</v>
      </c>
    </row>
    <row r="428" spans="2:65" s="12" customFormat="1" ht="16.5" customHeight="1">
      <c r="B428" s="183"/>
      <c r="C428" s="184"/>
      <c r="D428" s="184"/>
      <c r="E428" s="185" t="s">
        <v>5</v>
      </c>
      <c r="F428" s="277" t="s">
        <v>1388</v>
      </c>
      <c r="G428" s="278"/>
      <c r="H428" s="278"/>
      <c r="I428" s="278"/>
      <c r="J428" s="184"/>
      <c r="K428" s="186">
        <v>19.8</v>
      </c>
      <c r="L428" s="184"/>
      <c r="M428" s="184"/>
      <c r="N428" s="184"/>
      <c r="O428" s="184"/>
      <c r="P428" s="184"/>
      <c r="Q428" s="184"/>
      <c r="R428" s="187"/>
      <c r="T428" s="188"/>
      <c r="U428" s="184"/>
      <c r="V428" s="184"/>
      <c r="W428" s="184"/>
      <c r="X428" s="184"/>
      <c r="Y428" s="184"/>
      <c r="Z428" s="184"/>
      <c r="AA428" s="189"/>
      <c r="AT428" s="190" t="s">
        <v>186</v>
      </c>
      <c r="AU428" s="190" t="s">
        <v>89</v>
      </c>
      <c r="AV428" s="12" t="s">
        <v>89</v>
      </c>
      <c r="AW428" s="12" t="s">
        <v>187</v>
      </c>
      <c r="AX428" s="12" t="s">
        <v>78</v>
      </c>
      <c r="AY428" s="190" t="s">
        <v>179</v>
      </c>
    </row>
    <row r="429" spans="2:65" s="12" customFormat="1" ht="16.5" customHeight="1">
      <c r="B429" s="183"/>
      <c r="C429" s="184"/>
      <c r="D429" s="184"/>
      <c r="E429" s="185" t="s">
        <v>5</v>
      </c>
      <c r="F429" s="277" t="s">
        <v>1389</v>
      </c>
      <c r="G429" s="278"/>
      <c r="H429" s="278"/>
      <c r="I429" s="278"/>
      <c r="J429" s="184"/>
      <c r="K429" s="186">
        <v>7.1</v>
      </c>
      <c r="L429" s="184"/>
      <c r="M429" s="184"/>
      <c r="N429" s="184"/>
      <c r="O429" s="184"/>
      <c r="P429" s="184"/>
      <c r="Q429" s="184"/>
      <c r="R429" s="187"/>
      <c r="T429" s="188"/>
      <c r="U429" s="184"/>
      <c r="V429" s="184"/>
      <c r="W429" s="184"/>
      <c r="X429" s="184"/>
      <c r="Y429" s="184"/>
      <c r="Z429" s="184"/>
      <c r="AA429" s="189"/>
      <c r="AT429" s="190" t="s">
        <v>186</v>
      </c>
      <c r="AU429" s="190" t="s">
        <v>89</v>
      </c>
      <c r="AV429" s="12" t="s">
        <v>89</v>
      </c>
      <c r="AW429" s="12" t="s">
        <v>187</v>
      </c>
      <c r="AX429" s="12" t="s">
        <v>78</v>
      </c>
      <c r="AY429" s="190" t="s">
        <v>179</v>
      </c>
    </row>
    <row r="430" spans="2:65" s="12" customFormat="1" ht="16.5" customHeight="1">
      <c r="B430" s="183"/>
      <c r="C430" s="184"/>
      <c r="D430" s="184"/>
      <c r="E430" s="185" t="s">
        <v>5</v>
      </c>
      <c r="F430" s="277" t="s">
        <v>1390</v>
      </c>
      <c r="G430" s="278"/>
      <c r="H430" s="278"/>
      <c r="I430" s="278"/>
      <c r="J430" s="184"/>
      <c r="K430" s="186">
        <v>8.4</v>
      </c>
      <c r="L430" s="184"/>
      <c r="M430" s="184"/>
      <c r="N430" s="184"/>
      <c r="O430" s="184"/>
      <c r="P430" s="184"/>
      <c r="Q430" s="184"/>
      <c r="R430" s="187"/>
      <c r="T430" s="188"/>
      <c r="U430" s="184"/>
      <c r="V430" s="184"/>
      <c r="W430" s="184"/>
      <c r="X430" s="184"/>
      <c r="Y430" s="184"/>
      <c r="Z430" s="184"/>
      <c r="AA430" s="189"/>
      <c r="AT430" s="190" t="s">
        <v>186</v>
      </c>
      <c r="AU430" s="190" t="s">
        <v>89</v>
      </c>
      <c r="AV430" s="12" t="s">
        <v>89</v>
      </c>
      <c r="AW430" s="12" t="s">
        <v>187</v>
      </c>
      <c r="AX430" s="12" t="s">
        <v>78</v>
      </c>
      <c r="AY430" s="190" t="s">
        <v>179</v>
      </c>
    </row>
    <row r="431" spans="2:65" s="12" customFormat="1" ht="16.5" customHeight="1">
      <c r="B431" s="183"/>
      <c r="C431" s="184"/>
      <c r="D431" s="184"/>
      <c r="E431" s="185" t="s">
        <v>5</v>
      </c>
      <c r="F431" s="277" t="s">
        <v>1391</v>
      </c>
      <c r="G431" s="278"/>
      <c r="H431" s="278"/>
      <c r="I431" s="278"/>
      <c r="J431" s="184"/>
      <c r="K431" s="186">
        <v>18.600000000000001</v>
      </c>
      <c r="L431" s="184"/>
      <c r="M431" s="184"/>
      <c r="N431" s="184"/>
      <c r="O431" s="184"/>
      <c r="P431" s="184"/>
      <c r="Q431" s="184"/>
      <c r="R431" s="187"/>
      <c r="T431" s="188"/>
      <c r="U431" s="184"/>
      <c r="V431" s="184"/>
      <c r="W431" s="184"/>
      <c r="X431" s="184"/>
      <c r="Y431" s="184"/>
      <c r="Z431" s="184"/>
      <c r="AA431" s="189"/>
      <c r="AT431" s="190" t="s">
        <v>186</v>
      </c>
      <c r="AU431" s="190" t="s">
        <v>89</v>
      </c>
      <c r="AV431" s="12" t="s">
        <v>89</v>
      </c>
      <c r="AW431" s="12" t="s">
        <v>187</v>
      </c>
      <c r="AX431" s="12" t="s">
        <v>78</v>
      </c>
      <c r="AY431" s="190" t="s">
        <v>179</v>
      </c>
    </row>
    <row r="432" spans="2:65" s="12" customFormat="1" ht="16.5" customHeight="1">
      <c r="B432" s="183"/>
      <c r="C432" s="184"/>
      <c r="D432" s="184"/>
      <c r="E432" s="185" t="s">
        <v>5</v>
      </c>
      <c r="F432" s="277" t="s">
        <v>1392</v>
      </c>
      <c r="G432" s="278"/>
      <c r="H432" s="278"/>
      <c r="I432" s="278"/>
      <c r="J432" s="184"/>
      <c r="K432" s="186">
        <v>3.4</v>
      </c>
      <c r="L432" s="184"/>
      <c r="M432" s="184"/>
      <c r="N432" s="184"/>
      <c r="O432" s="184"/>
      <c r="P432" s="184"/>
      <c r="Q432" s="184"/>
      <c r="R432" s="187"/>
      <c r="T432" s="188"/>
      <c r="U432" s="184"/>
      <c r="V432" s="184"/>
      <c r="W432" s="184"/>
      <c r="X432" s="184"/>
      <c r="Y432" s="184"/>
      <c r="Z432" s="184"/>
      <c r="AA432" s="189"/>
      <c r="AT432" s="190" t="s">
        <v>186</v>
      </c>
      <c r="AU432" s="190" t="s">
        <v>89</v>
      </c>
      <c r="AV432" s="12" t="s">
        <v>89</v>
      </c>
      <c r="AW432" s="12" t="s">
        <v>187</v>
      </c>
      <c r="AX432" s="12" t="s">
        <v>78</v>
      </c>
      <c r="AY432" s="190" t="s">
        <v>179</v>
      </c>
    </row>
    <row r="433" spans="2:65" s="12" customFormat="1" ht="16.5" customHeight="1">
      <c r="B433" s="183"/>
      <c r="C433" s="184"/>
      <c r="D433" s="184"/>
      <c r="E433" s="185" t="s">
        <v>5</v>
      </c>
      <c r="F433" s="277" t="s">
        <v>1393</v>
      </c>
      <c r="G433" s="278"/>
      <c r="H433" s="278"/>
      <c r="I433" s="278"/>
      <c r="J433" s="184"/>
      <c r="K433" s="186">
        <v>5.4</v>
      </c>
      <c r="L433" s="184"/>
      <c r="M433" s="184"/>
      <c r="N433" s="184"/>
      <c r="O433" s="184"/>
      <c r="P433" s="184"/>
      <c r="Q433" s="184"/>
      <c r="R433" s="187"/>
      <c r="T433" s="188"/>
      <c r="U433" s="184"/>
      <c r="V433" s="184"/>
      <c r="W433" s="184"/>
      <c r="X433" s="184"/>
      <c r="Y433" s="184"/>
      <c r="Z433" s="184"/>
      <c r="AA433" s="189"/>
      <c r="AT433" s="190" t="s">
        <v>186</v>
      </c>
      <c r="AU433" s="190" t="s">
        <v>89</v>
      </c>
      <c r="AV433" s="12" t="s">
        <v>89</v>
      </c>
      <c r="AW433" s="12" t="s">
        <v>187</v>
      </c>
      <c r="AX433" s="12" t="s">
        <v>78</v>
      </c>
      <c r="AY433" s="190" t="s">
        <v>179</v>
      </c>
    </row>
    <row r="434" spans="2:65" s="12" customFormat="1" ht="16.5" customHeight="1">
      <c r="B434" s="183"/>
      <c r="C434" s="184"/>
      <c r="D434" s="184"/>
      <c r="E434" s="185" t="s">
        <v>5</v>
      </c>
      <c r="F434" s="277" t="s">
        <v>1394</v>
      </c>
      <c r="G434" s="278"/>
      <c r="H434" s="278"/>
      <c r="I434" s="278"/>
      <c r="J434" s="184"/>
      <c r="K434" s="186">
        <v>19</v>
      </c>
      <c r="L434" s="184"/>
      <c r="M434" s="184"/>
      <c r="N434" s="184"/>
      <c r="O434" s="184"/>
      <c r="P434" s="184"/>
      <c r="Q434" s="184"/>
      <c r="R434" s="187"/>
      <c r="T434" s="188"/>
      <c r="U434" s="184"/>
      <c r="V434" s="184"/>
      <c r="W434" s="184"/>
      <c r="X434" s="184"/>
      <c r="Y434" s="184"/>
      <c r="Z434" s="184"/>
      <c r="AA434" s="189"/>
      <c r="AT434" s="190" t="s">
        <v>186</v>
      </c>
      <c r="AU434" s="190" t="s">
        <v>89</v>
      </c>
      <c r="AV434" s="12" t="s">
        <v>89</v>
      </c>
      <c r="AW434" s="12" t="s">
        <v>187</v>
      </c>
      <c r="AX434" s="12" t="s">
        <v>78</v>
      </c>
      <c r="AY434" s="190" t="s">
        <v>179</v>
      </c>
    </row>
    <row r="435" spans="2:65" s="12" customFormat="1" ht="16.5" customHeight="1">
      <c r="B435" s="183"/>
      <c r="C435" s="184"/>
      <c r="D435" s="184"/>
      <c r="E435" s="185" t="s">
        <v>5</v>
      </c>
      <c r="F435" s="277" t="s">
        <v>1395</v>
      </c>
      <c r="G435" s="278"/>
      <c r="H435" s="278"/>
      <c r="I435" s="278"/>
      <c r="J435" s="184"/>
      <c r="K435" s="186">
        <v>34.4</v>
      </c>
      <c r="L435" s="184"/>
      <c r="M435" s="184"/>
      <c r="N435" s="184"/>
      <c r="O435" s="184"/>
      <c r="P435" s="184"/>
      <c r="Q435" s="184"/>
      <c r="R435" s="187"/>
      <c r="T435" s="188"/>
      <c r="U435" s="184"/>
      <c r="V435" s="184"/>
      <c r="W435" s="184"/>
      <c r="X435" s="184"/>
      <c r="Y435" s="184"/>
      <c r="Z435" s="184"/>
      <c r="AA435" s="189"/>
      <c r="AT435" s="190" t="s">
        <v>186</v>
      </c>
      <c r="AU435" s="190" t="s">
        <v>89</v>
      </c>
      <c r="AV435" s="12" t="s">
        <v>89</v>
      </c>
      <c r="AW435" s="12" t="s">
        <v>187</v>
      </c>
      <c r="AX435" s="12" t="s">
        <v>78</v>
      </c>
      <c r="AY435" s="190" t="s">
        <v>179</v>
      </c>
    </row>
    <row r="436" spans="2:65" s="12" customFormat="1" ht="16.5" customHeight="1">
      <c r="B436" s="183"/>
      <c r="C436" s="184"/>
      <c r="D436" s="184"/>
      <c r="E436" s="185" t="s">
        <v>5</v>
      </c>
      <c r="F436" s="277" t="s">
        <v>1396</v>
      </c>
      <c r="G436" s="278"/>
      <c r="H436" s="278"/>
      <c r="I436" s="278"/>
      <c r="J436" s="184"/>
      <c r="K436" s="186">
        <v>2.9</v>
      </c>
      <c r="L436" s="184"/>
      <c r="M436" s="184"/>
      <c r="N436" s="184"/>
      <c r="O436" s="184"/>
      <c r="P436" s="184"/>
      <c r="Q436" s="184"/>
      <c r="R436" s="187"/>
      <c r="T436" s="188"/>
      <c r="U436" s="184"/>
      <c r="V436" s="184"/>
      <c r="W436" s="184"/>
      <c r="X436" s="184"/>
      <c r="Y436" s="184"/>
      <c r="Z436" s="184"/>
      <c r="AA436" s="189"/>
      <c r="AT436" s="190" t="s">
        <v>186</v>
      </c>
      <c r="AU436" s="190" t="s">
        <v>89</v>
      </c>
      <c r="AV436" s="12" t="s">
        <v>89</v>
      </c>
      <c r="AW436" s="12" t="s">
        <v>187</v>
      </c>
      <c r="AX436" s="12" t="s">
        <v>78</v>
      </c>
      <c r="AY436" s="190" t="s">
        <v>179</v>
      </c>
    </row>
    <row r="437" spans="2:65" s="12" customFormat="1" ht="16.5" customHeight="1">
      <c r="B437" s="183"/>
      <c r="C437" s="184"/>
      <c r="D437" s="184"/>
      <c r="E437" s="185" t="s">
        <v>5</v>
      </c>
      <c r="F437" s="277" t="s">
        <v>1397</v>
      </c>
      <c r="G437" s="278"/>
      <c r="H437" s="278"/>
      <c r="I437" s="278"/>
      <c r="J437" s="184"/>
      <c r="K437" s="186">
        <v>0.9</v>
      </c>
      <c r="L437" s="184"/>
      <c r="M437" s="184"/>
      <c r="N437" s="184"/>
      <c r="O437" s="184"/>
      <c r="P437" s="184"/>
      <c r="Q437" s="184"/>
      <c r="R437" s="187"/>
      <c r="T437" s="188"/>
      <c r="U437" s="184"/>
      <c r="V437" s="184"/>
      <c r="W437" s="184"/>
      <c r="X437" s="184"/>
      <c r="Y437" s="184"/>
      <c r="Z437" s="184"/>
      <c r="AA437" s="189"/>
      <c r="AT437" s="190" t="s">
        <v>186</v>
      </c>
      <c r="AU437" s="190" t="s">
        <v>89</v>
      </c>
      <c r="AV437" s="12" t="s">
        <v>89</v>
      </c>
      <c r="AW437" s="12" t="s">
        <v>187</v>
      </c>
      <c r="AX437" s="12" t="s">
        <v>78</v>
      </c>
      <c r="AY437" s="190" t="s">
        <v>179</v>
      </c>
    </row>
    <row r="438" spans="2:65" s="12" customFormat="1" ht="16.5" customHeight="1">
      <c r="B438" s="183"/>
      <c r="C438" s="184"/>
      <c r="D438" s="184"/>
      <c r="E438" s="185" t="s">
        <v>5</v>
      </c>
      <c r="F438" s="277" t="s">
        <v>1398</v>
      </c>
      <c r="G438" s="278"/>
      <c r="H438" s="278"/>
      <c r="I438" s="278"/>
      <c r="J438" s="184"/>
      <c r="K438" s="186">
        <v>22.4</v>
      </c>
      <c r="L438" s="184"/>
      <c r="M438" s="184"/>
      <c r="N438" s="184"/>
      <c r="O438" s="184"/>
      <c r="P438" s="184"/>
      <c r="Q438" s="184"/>
      <c r="R438" s="187"/>
      <c r="T438" s="188"/>
      <c r="U438" s="184"/>
      <c r="V438" s="184"/>
      <c r="W438" s="184"/>
      <c r="X438" s="184"/>
      <c r="Y438" s="184"/>
      <c r="Z438" s="184"/>
      <c r="AA438" s="189"/>
      <c r="AT438" s="190" t="s">
        <v>186</v>
      </c>
      <c r="AU438" s="190" t="s">
        <v>89</v>
      </c>
      <c r="AV438" s="12" t="s">
        <v>89</v>
      </c>
      <c r="AW438" s="12" t="s">
        <v>187</v>
      </c>
      <c r="AX438" s="12" t="s">
        <v>78</v>
      </c>
      <c r="AY438" s="190" t="s">
        <v>179</v>
      </c>
    </row>
    <row r="439" spans="2:65" s="12" customFormat="1" ht="16.5" customHeight="1">
      <c r="B439" s="183"/>
      <c r="C439" s="184"/>
      <c r="D439" s="184"/>
      <c r="E439" s="185" t="s">
        <v>5</v>
      </c>
      <c r="F439" s="277" t="s">
        <v>1399</v>
      </c>
      <c r="G439" s="278"/>
      <c r="H439" s="278"/>
      <c r="I439" s="278"/>
      <c r="J439" s="184"/>
      <c r="K439" s="186">
        <v>0.8</v>
      </c>
      <c r="L439" s="184"/>
      <c r="M439" s="184"/>
      <c r="N439" s="184"/>
      <c r="O439" s="184"/>
      <c r="P439" s="184"/>
      <c r="Q439" s="184"/>
      <c r="R439" s="187"/>
      <c r="T439" s="188"/>
      <c r="U439" s="184"/>
      <c r="V439" s="184"/>
      <c r="W439" s="184"/>
      <c r="X439" s="184"/>
      <c r="Y439" s="184"/>
      <c r="Z439" s="184"/>
      <c r="AA439" s="189"/>
      <c r="AT439" s="190" t="s">
        <v>186</v>
      </c>
      <c r="AU439" s="190" t="s">
        <v>89</v>
      </c>
      <c r="AV439" s="12" t="s">
        <v>89</v>
      </c>
      <c r="AW439" s="12" t="s">
        <v>187</v>
      </c>
      <c r="AX439" s="12" t="s">
        <v>78</v>
      </c>
      <c r="AY439" s="190" t="s">
        <v>179</v>
      </c>
    </row>
    <row r="440" spans="2:65" s="13" customFormat="1" ht="16.5" customHeight="1">
      <c r="B440" s="191"/>
      <c r="C440" s="192"/>
      <c r="D440" s="192"/>
      <c r="E440" s="193" t="s">
        <v>5</v>
      </c>
      <c r="F440" s="261" t="s">
        <v>188</v>
      </c>
      <c r="G440" s="262"/>
      <c r="H440" s="262"/>
      <c r="I440" s="262"/>
      <c r="J440" s="192"/>
      <c r="K440" s="194">
        <v>226.375</v>
      </c>
      <c r="L440" s="192"/>
      <c r="M440" s="192"/>
      <c r="N440" s="192"/>
      <c r="O440" s="192"/>
      <c r="P440" s="192"/>
      <c r="Q440" s="192"/>
      <c r="R440" s="195"/>
      <c r="T440" s="196"/>
      <c r="U440" s="192"/>
      <c r="V440" s="192"/>
      <c r="W440" s="192"/>
      <c r="X440" s="192"/>
      <c r="Y440" s="192"/>
      <c r="Z440" s="192"/>
      <c r="AA440" s="197"/>
      <c r="AT440" s="198" t="s">
        <v>186</v>
      </c>
      <c r="AU440" s="198" t="s">
        <v>89</v>
      </c>
      <c r="AV440" s="13" t="s">
        <v>184</v>
      </c>
      <c r="AW440" s="13" t="s">
        <v>187</v>
      </c>
      <c r="AX440" s="13" t="s">
        <v>35</v>
      </c>
      <c r="AY440" s="198" t="s">
        <v>179</v>
      </c>
    </row>
    <row r="441" spans="2:65" s="1" customFormat="1" ht="38.25" customHeight="1">
      <c r="B441" s="140"/>
      <c r="C441" s="199" t="s">
        <v>297</v>
      </c>
      <c r="D441" s="199" t="s">
        <v>458</v>
      </c>
      <c r="E441" s="200" t="s">
        <v>459</v>
      </c>
      <c r="F441" s="260" t="s">
        <v>1400</v>
      </c>
      <c r="G441" s="260"/>
      <c r="H441" s="260"/>
      <c r="I441" s="260"/>
      <c r="J441" s="201" t="s">
        <v>447</v>
      </c>
      <c r="K441" s="202">
        <v>452.75</v>
      </c>
      <c r="L441" s="263">
        <v>0</v>
      </c>
      <c r="M441" s="263"/>
      <c r="N441" s="309">
        <f>ROUND(L441*K441,2)</f>
        <v>0</v>
      </c>
      <c r="O441" s="266"/>
      <c r="P441" s="266"/>
      <c r="Q441" s="266"/>
      <c r="R441" s="143"/>
      <c r="T441" s="173" t="s">
        <v>5</v>
      </c>
      <c r="U441" s="47" t="s">
        <v>43</v>
      </c>
      <c r="V441" s="39"/>
      <c r="W441" s="174">
        <f>V441*K441</f>
        <v>0</v>
      </c>
      <c r="X441" s="174">
        <v>0</v>
      </c>
      <c r="Y441" s="174">
        <f>X441*K441</f>
        <v>0</v>
      </c>
      <c r="Z441" s="174">
        <v>0</v>
      </c>
      <c r="AA441" s="175">
        <f>Z441*K441</f>
        <v>0</v>
      </c>
      <c r="AR441" s="22" t="s">
        <v>207</v>
      </c>
      <c r="AT441" s="22" t="s">
        <v>458</v>
      </c>
      <c r="AU441" s="22" t="s">
        <v>89</v>
      </c>
      <c r="AY441" s="22" t="s">
        <v>179</v>
      </c>
      <c r="BE441" s="117">
        <f>IF(U441="základní",N441,0)</f>
        <v>0</v>
      </c>
      <c r="BF441" s="117">
        <f>IF(U441="snížená",N441,0)</f>
        <v>0</v>
      </c>
      <c r="BG441" s="117">
        <f>IF(U441="zákl. přenesená",N441,0)</f>
        <v>0</v>
      </c>
      <c r="BH441" s="117">
        <f>IF(U441="sníž. přenesená",N441,0)</f>
        <v>0</v>
      </c>
      <c r="BI441" s="117">
        <f>IF(U441="nulová",N441,0)</f>
        <v>0</v>
      </c>
      <c r="BJ441" s="22" t="s">
        <v>35</v>
      </c>
      <c r="BK441" s="117">
        <f>ROUND(L441*K441,2)</f>
        <v>0</v>
      </c>
      <c r="BL441" s="22" t="s">
        <v>184</v>
      </c>
      <c r="BM441" s="22" t="s">
        <v>438</v>
      </c>
    </row>
    <row r="442" spans="2:65" s="12" customFormat="1" ht="16.5" customHeight="1">
      <c r="B442" s="183"/>
      <c r="C442" s="184"/>
      <c r="D442" s="184"/>
      <c r="E442" s="185" t="s">
        <v>5</v>
      </c>
      <c r="F442" s="258" t="s">
        <v>1401</v>
      </c>
      <c r="G442" s="259"/>
      <c r="H442" s="259"/>
      <c r="I442" s="259"/>
      <c r="J442" s="184"/>
      <c r="K442" s="186">
        <v>452.75</v>
      </c>
      <c r="L442" s="184"/>
      <c r="M442" s="184"/>
      <c r="N442" s="184"/>
      <c r="O442" s="184"/>
      <c r="P442" s="184"/>
      <c r="Q442" s="184"/>
      <c r="R442" s="187"/>
      <c r="T442" s="188"/>
      <c r="U442" s="184"/>
      <c r="V442" s="184"/>
      <c r="W442" s="184"/>
      <c r="X442" s="184"/>
      <c r="Y442" s="184"/>
      <c r="Z442" s="184"/>
      <c r="AA442" s="189"/>
      <c r="AT442" s="190" t="s">
        <v>186</v>
      </c>
      <c r="AU442" s="190" t="s">
        <v>89</v>
      </c>
      <c r="AV442" s="12" t="s">
        <v>89</v>
      </c>
      <c r="AW442" s="12" t="s">
        <v>187</v>
      </c>
      <c r="AX442" s="12" t="s">
        <v>78</v>
      </c>
      <c r="AY442" s="190" t="s">
        <v>179</v>
      </c>
    </row>
    <row r="443" spans="2:65" s="13" customFormat="1" ht="16.5" customHeight="1">
      <c r="B443" s="191"/>
      <c r="C443" s="192"/>
      <c r="D443" s="192"/>
      <c r="E443" s="193" t="s">
        <v>5</v>
      </c>
      <c r="F443" s="261" t="s">
        <v>188</v>
      </c>
      <c r="G443" s="262"/>
      <c r="H443" s="262"/>
      <c r="I443" s="262"/>
      <c r="J443" s="192"/>
      <c r="K443" s="194">
        <v>452.75</v>
      </c>
      <c r="L443" s="192"/>
      <c r="M443" s="192"/>
      <c r="N443" s="192"/>
      <c r="O443" s="192"/>
      <c r="P443" s="192"/>
      <c r="Q443" s="192"/>
      <c r="R443" s="195"/>
      <c r="T443" s="196"/>
      <c r="U443" s="192"/>
      <c r="V443" s="192"/>
      <c r="W443" s="192"/>
      <c r="X443" s="192"/>
      <c r="Y443" s="192"/>
      <c r="Z443" s="192"/>
      <c r="AA443" s="197"/>
      <c r="AT443" s="198" t="s">
        <v>186</v>
      </c>
      <c r="AU443" s="198" t="s">
        <v>89</v>
      </c>
      <c r="AV443" s="13" t="s">
        <v>184</v>
      </c>
      <c r="AW443" s="13" t="s">
        <v>187</v>
      </c>
      <c r="AX443" s="13" t="s">
        <v>35</v>
      </c>
      <c r="AY443" s="198" t="s">
        <v>179</v>
      </c>
    </row>
    <row r="444" spans="2:65" s="1" customFormat="1" ht="38.25" customHeight="1">
      <c r="B444" s="140"/>
      <c r="C444" s="169" t="s">
        <v>440</v>
      </c>
      <c r="D444" s="169" t="s">
        <v>180</v>
      </c>
      <c r="E444" s="170" t="s">
        <v>462</v>
      </c>
      <c r="F444" s="264" t="s">
        <v>463</v>
      </c>
      <c r="G444" s="264"/>
      <c r="H444" s="264"/>
      <c r="I444" s="264"/>
      <c r="J444" s="171" t="s">
        <v>191</v>
      </c>
      <c r="K444" s="172">
        <v>1316.42</v>
      </c>
      <c r="L444" s="265">
        <v>0</v>
      </c>
      <c r="M444" s="265"/>
      <c r="N444" s="266">
        <f>ROUND(L444*K444,2)</f>
        <v>0</v>
      </c>
      <c r="O444" s="266"/>
      <c r="P444" s="266"/>
      <c r="Q444" s="266"/>
      <c r="R444" s="143"/>
      <c r="T444" s="173" t="s">
        <v>5</v>
      </c>
      <c r="U444" s="47" t="s">
        <v>43</v>
      </c>
      <c r="V444" s="39"/>
      <c r="W444" s="174">
        <f>V444*K444</f>
        <v>0</v>
      </c>
      <c r="X444" s="174">
        <v>0</v>
      </c>
      <c r="Y444" s="174">
        <f>X444*K444</f>
        <v>0</v>
      </c>
      <c r="Z444" s="174">
        <v>0</v>
      </c>
      <c r="AA444" s="175">
        <f>Z444*K444</f>
        <v>0</v>
      </c>
      <c r="AR444" s="22" t="s">
        <v>184</v>
      </c>
      <c r="AT444" s="22" t="s">
        <v>180</v>
      </c>
      <c r="AU444" s="22" t="s">
        <v>89</v>
      </c>
      <c r="AY444" s="22" t="s">
        <v>179</v>
      </c>
      <c r="BE444" s="117">
        <f>IF(U444="základní",N444,0)</f>
        <v>0</v>
      </c>
      <c r="BF444" s="117">
        <f>IF(U444="snížená",N444,0)</f>
        <v>0</v>
      </c>
      <c r="BG444" s="117">
        <f>IF(U444="zákl. přenesená",N444,0)</f>
        <v>0</v>
      </c>
      <c r="BH444" s="117">
        <f>IF(U444="sníž. přenesená",N444,0)</f>
        <v>0</v>
      </c>
      <c r="BI444" s="117">
        <f>IF(U444="nulová",N444,0)</f>
        <v>0</v>
      </c>
      <c r="BJ444" s="22" t="s">
        <v>35</v>
      </c>
      <c r="BK444" s="117">
        <f>ROUND(L444*K444,2)</f>
        <v>0</v>
      </c>
      <c r="BL444" s="22" t="s">
        <v>184</v>
      </c>
      <c r="BM444" s="22" t="s">
        <v>443</v>
      </c>
    </row>
    <row r="445" spans="2:65" s="11" customFormat="1" ht="25.5" customHeight="1">
      <c r="B445" s="176"/>
      <c r="C445" s="177"/>
      <c r="D445" s="177"/>
      <c r="E445" s="178" t="s">
        <v>5</v>
      </c>
      <c r="F445" s="303" t="s">
        <v>1228</v>
      </c>
      <c r="G445" s="304"/>
      <c r="H445" s="304"/>
      <c r="I445" s="304"/>
      <c r="J445" s="177"/>
      <c r="K445" s="178" t="s">
        <v>5</v>
      </c>
      <c r="L445" s="177"/>
      <c r="M445" s="177"/>
      <c r="N445" s="177"/>
      <c r="O445" s="177"/>
      <c r="P445" s="177"/>
      <c r="Q445" s="177"/>
      <c r="R445" s="179"/>
      <c r="T445" s="180"/>
      <c r="U445" s="177"/>
      <c r="V445" s="177"/>
      <c r="W445" s="177"/>
      <c r="X445" s="177"/>
      <c r="Y445" s="177"/>
      <c r="Z445" s="177"/>
      <c r="AA445" s="181"/>
      <c r="AT445" s="182" t="s">
        <v>186</v>
      </c>
      <c r="AU445" s="182" t="s">
        <v>89</v>
      </c>
      <c r="AV445" s="11" t="s">
        <v>35</v>
      </c>
      <c r="AW445" s="11" t="s">
        <v>187</v>
      </c>
      <c r="AX445" s="11" t="s">
        <v>78</v>
      </c>
      <c r="AY445" s="182" t="s">
        <v>179</v>
      </c>
    </row>
    <row r="446" spans="2:65" s="12" customFormat="1" ht="16.5" customHeight="1">
      <c r="B446" s="183"/>
      <c r="C446" s="184"/>
      <c r="D446" s="184"/>
      <c r="E446" s="185" t="s">
        <v>5</v>
      </c>
      <c r="F446" s="277" t="s">
        <v>1402</v>
      </c>
      <c r="G446" s="278"/>
      <c r="H446" s="278"/>
      <c r="I446" s="278"/>
      <c r="J446" s="184"/>
      <c r="K446" s="186">
        <v>4</v>
      </c>
      <c r="L446" s="184"/>
      <c r="M446" s="184"/>
      <c r="N446" s="184"/>
      <c r="O446" s="184"/>
      <c r="P446" s="184"/>
      <c r="Q446" s="184"/>
      <c r="R446" s="187"/>
      <c r="T446" s="188"/>
      <c r="U446" s="184"/>
      <c r="V446" s="184"/>
      <c r="W446" s="184"/>
      <c r="X446" s="184"/>
      <c r="Y446" s="184"/>
      <c r="Z446" s="184"/>
      <c r="AA446" s="189"/>
      <c r="AT446" s="190" t="s">
        <v>186</v>
      </c>
      <c r="AU446" s="190" t="s">
        <v>89</v>
      </c>
      <c r="AV446" s="12" t="s">
        <v>89</v>
      </c>
      <c r="AW446" s="12" t="s">
        <v>187</v>
      </c>
      <c r="AX446" s="12" t="s">
        <v>78</v>
      </c>
      <c r="AY446" s="190" t="s">
        <v>179</v>
      </c>
    </row>
    <row r="447" spans="2:65" s="12" customFormat="1" ht="16.5" customHeight="1">
      <c r="B447" s="183"/>
      <c r="C447" s="184"/>
      <c r="D447" s="184"/>
      <c r="E447" s="185" t="s">
        <v>5</v>
      </c>
      <c r="F447" s="277" t="s">
        <v>1403</v>
      </c>
      <c r="G447" s="278"/>
      <c r="H447" s="278"/>
      <c r="I447" s="278"/>
      <c r="J447" s="184"/>
      <c r="K447" s="186">
        <v>2.56</v>
      </c>
      <c r="L447" s="184"/>
      <c r="M447" s="184"/>
      <c r="N447" s="184"/>
      <c r="O447" s="184"/>
      <c r="P447" s="184"/>
      <c r="Q447" s="184"/>
      <c r="R447" s="187"/>
      <c r="T447" s="188"/>
      <c r="U447" s="184"/>
      <c r="V447" s="184"/>
      <c r="W447" s="184"/>
      <c r="X447" s="184"/>
      <c r="Y447" s="184"/>
      <c r="Z447" s="184"/>
      <c r="AA447" s="189"/>
      <c r="AT447" s="190" t="s">
        <v>186</v>
      </c>
      <c r="AU447" s="190" t="s">
        <v>89</v>
      </c>
      <c r="AV447" s="12" t="s">
        <v>89</v>
      </c>
      <c r="AW447" s="12" t="s">
        <v>187</v>
      </c>
      <c r="AX447" s="12" t="s">
        <v>78</v>
      </c>
      <c r="AY447" s="190" t="s">
        <v>179</v>
      </c>
    </row>
    <row r="448" spans="2:65" s="12" customFormat="1" ht="16.5" customHeight="1">
      <c r="B448" s="183"/>
      <c r="C448" s="184"/>
      <c r="D448" s="184"/>
      <c r="E448" s="185" t="s">
        <v>5</v>
      </c>
      <c r="F448" s="277" t="s">
        <v>1404</v>
      </c>
      <c r="G448" s="278"/>
      <c r="H448" s="278"/>
      <c r="I448" s="278"/>
      <c r="J448" s="184"/>
      <c r="K448" s="186">
        <v>2.56</v>
      </c>
      <c r="L448" s="184"/>
      <c r="M448" s="184"/>
      <c r="N448" s="184"/>
      <c r="O448" s="184"/>
      <c r="P448" s="184"/>
      <c r="Q448" s="184"/>
      <c r="R448" s="187"/>
      <c r="T448" s="188"/>
      <c r="U448" s="184"/>
      <c r="V448" s="184"/>
      <c r="W448" s="184"/>
      <c r="X448" s="184"/>
      <c r="Y448" s="184"/>
      <c r="Z448" s="184"/>
      <c r="AA448" s="189"/>
      <c r="AT448" s="190" t="s">
        <v>186</v>
      </c>
      <c r="AU448" s="190" t="s">
        <v>89</v>
      </c>
      <c r="AV448" s="12" t="s">
        <v>89</v>
      </c>
      <c r="AW448" s="12" t="s">
        <v>187</v>
      </c>
      <c r="AX448" s="12" t="s">
        <v>78</v>
      </c>
      <c r="AY448" s="190" t="s">
        <v>179</v>
      </c>
    </row>
    <row r="449" spans="2:51" s="12" customFormat="1" ht="16.5" customHeight="1">
      <c r="B449" s="183"/>
      <c r="C449" s="184"/>
      <c r="D449" s="184"/>
      <c r="E449" s="185" t="s">
        <v>5</v>
      </c>
      <c r="F449" s="277" t="s">
        <v>1405</v>
      </c>
      <c r="G449" s="278"/>
      <c r="H449" s="278"/>
      <c r="I449" s="278"/>
      <c r="J449" s="184"/>
      <c r="K449" s="186">
        <v>346.8</v>
      </c>
      <c r="L449" s="184"/>
      <c r="M449" s="184"/>
      <c r="N449" s="184"/>
      <c r="O449" s="184"/>
      <c r="P449" s="184"/>
      <c r="Q449" s="184"/>
      <c r="R449" s="187"/>
      <c r="T449" s="188"/>
      <c r="U449" s="184"/>
      <c r="V449" s="184"/>
      <c r="W449" s="184"/>
      <c r="X449" s="184"/>
      <c r="Y449" s="184"/>
      <c r="Z449" s="184"/>
      <c r="AA449" s="189"/>
      <c r="AT449" s="190" t="s">
        <v>186</v>
      </c>
      <c r="AU449" s="190" t="s">
        <v>89</v>
      </c>
      <c r="AV449" s="12" t="s">
        <v>89</v>
      </c>
      <c r="AW449" s="12" t="s">
        <v>187</v>
      </c>
      <c r="AX449" s="12" t="s">
        <v>78</v>
      </c>
      <c r="AY449" s="190" t="s">
        <v>179</v>
      </c>
    </row>
    <row r="450" spans="2:51" s="12" customFormat="1" ht="16.5" customHeight="1">
      <c r="B450" s="183"/>
      <c r="C450" s="184"/>
      <c r="D450" s="184"/>
      <c r="E450" s="185" t="s">
        <v>5</v>
      </c>
      <c r="F450" s="277" t="s">
        <v>1406</v>
      </c>
      <c r="G450" s="278"/>
      <c r="H450" s="278"/>
      <c r="I450" s="278"/>
      <c r="J450" s="184"/>
      <c r="K450" s="186">
        <v>54.6</v>
      </c>
      <c r="L450" s="184"/>
      <c r="M450" s="184"/>
      <c r="N450" s="184"/>
      <c r="O450" s="184"/>
      <c r="P450" s="184"/>
      <c r="Q450" s="184"/>
      <c r="R450" s="187"/>
      <c r="T450" s="188"/>
      <c r="U450" s="184"/>
      <c r="V450" s="184"/>
      <c r="W450" s="184"/>
      <c r="X450" s="184"/>
      <c r="Y450" s="184"/>
      <c r="Z450" s="184"/>
      <c r="AA450" s="189"/>
      <c r="AT450" s="190" t="s">
        <v>186</v>
      </c>
      <c r="AU450" s="190" t="s">
        <v>89</v>
      </c>
      <c r="AV450" s="12" t="s">
        <v>89</v>
      </c>
      <c r="AW450" s="12" t="s">
        <v>187</v>
      </c>
      <c r="AX450" s="12" t="s">
        <v>78</v>
      </c>
      <c r="AY450" s="190" t="s">
        <v>179</v>
      </c>
    </row>
    <row r="451" spans="2:51" s="12" customFormat="1" ht="16.5" customHeight="1">
      <c r="B451" s="183"/>
      <c r="C451" s="184"/>
      <c r="D451" s="184"/>
      <c r="E451" s="185" t="s">
        <v>5</v>
      </c>
      <c r="F451" s="277" t="s">
        <v>1407</v>
      </c>
      <c r="G451" s="278"/>
      <c r="H451" s="278"/>
      <c r="I451" s="278"/>
      <c r="J451" s="184"/>
      <c r="K451" s="186">
        <v>13.6</v>
      </c>
      <c r="L451" s="184"/>
      <c r="M451" s="184"/>
      <c r="N451" s="184"/>
      <c r="O451" s="184"/>
      <c r="P451" s="184"/>
      <c r="Q451" s="184"/>
      <c r="R451" s="187"/>
      <c r="T451" s="188"/>
      <c r="U451" s="184"/>
      <c r="V451" s="184"/>
      <c r="W451" s="184"/>
      <c r="X451" s="184"/>
      <c r="Y451" s="184"/>
      <c r="Z451" s="184"/>
      <c r="AA451" s="189"/>
      <c r="AT451" s="190" t="s">
        <v>186</v>
      </c>
      <c r="AU451" s="190" t="s">
        <v>89</v>
      </c>
      <c r="AV451" s="12" t="s">
        <v>89</v>
      </c>
      <c r="AW451" s="12" t="s">
        <v>187</v>
      </c>
      <c r="AX451" s="12" t="s">
        <v>78</v>
      </c>
      <c r="AY451" s="190" t="s">
        <v>179</v>
      </c>
    </row>
    <row r="452" spans="2:51" s="12" customFormat="1" ht="16.5" customHeight="1">
      <c r="B452" s="183"/>
      <c r="C452" s="184"/>
      <c r="D452" s="184"/>
      <c r="E452" s="185" t="s">
        <v>5</v>
      </c>
      <c r="F452" s="277" t="s">
        <v>1408</v>
      </c>
      <c r="G452" s="278"/>
      <c r="H452" s="278"/>
      <c r="I452" s="278"/>
      <c r="J452" s="184"/>
      <c r="K452" s="186">
        <v>24.7</v>
      </c>
      <c r="L452" s="184"/>
      <c r="M452" s="184"/>
      <c r="N452" s="184"/>
      <c r="O452" s="184"/>
      <c r="P452" s="184"/>
      <c r="Q452" s="184"/>
      <c r="R452" s="187"/>
      <c r="T452" s="188"/>
      <c r="U452" s="184"/>
      <c r="V452" s="184"/>
      <c r="W452" s="184"/>
      <c r="X452" s="184"/>
      <c r="Y452" s="184"/>
      <c r="Z452" s="184"/>
      <c r="AA452" s="189"/>
      <c r="AT452" s="190" t="s">
        <v>186</v>
      </c>
      <c r="AU452" s="190" t="s">
        <v>89</v>
      </c>
      <c r="AV452" s="12" t="s">
        <v>89</v>
      </c>
      <c r="AW452" s="12" t="s">
        <v>187</v>
      </c>
      <c r="AX452" s="12" t="s">
        <v>78</v>
      </c>
      <c r="AY452" s="190" t="s">
        <v>179</v>
      </c>
    </row>
    <row r="453" spans="2:51" s="12" customFormat="1" ht="16.5" customHeight="1">
      <c r="B453" s="183"/>
      <c r="C453" s="184"/>
      <c r="D453" s="184"/>
      <c r="E453" s="185" t="s">
        <v>5</v>
      </c>
      <c r="F453" s="277" t="s">
        <v>1409</v>
      </c>
      <c r="G453" s="278"/>
      <c r="H453" s="278"/>
      <c r="I453" s="278"/>
      <c r="J453" s="184"/>
      <c r="K453" s="186">
        <v>47.6</v>
      </c>
      <c r="L453" s="184"/>
      <c r="M453" s="184"/>
      <c r="N453" s="184"/>
      <c r="O453" s="184"/>
      <c r="P453" s="184"/>
      <c r="Q453" s="184"/>
      <c r="R453" s="187"/>
      <c r="T453" s="188"/>
      <c r="U453" s="184"/>
      <c r="V453" s="184"/>
      <c r="W453" s="184"/>
      <c r="X453" s="184"/>
      <c r="Y453" s="184"/>
      <c r="Z453" s="184"/>
      <c r="AA453" s="189"/>
      <c r="AT453" s="190" t="s">
        <v>186</v>
      </c>
      <c r="AU453" s="190" t="s">
        <v>89</v>
      </c>
      <c r="AV453" s="12" t="s">
        <v>89</v>
      </c>
      <c r="AW453" s="12" t="s">
        <v>187</v>
      </c>
      <c r="AX453" s="12" t="s">
        <v>78</v>
      </c>
      <c r="AY453" s="190" t="s">
        <v>179</v>
      </c>
    </row>
    <row r="454" spans="2:51" s="12" customFormat="1" ht="16.5" customHeight="1">
      <c r="B454" s="183"/>
      <c r="C454" s="184"/>
      <c r="D454" s="184"/>
      <c r="E454" s="185" t="s">
        <v>5</v>
      </c>
      <c r="F454" s="277" t="s">
        <v>1410</v>
      </c>
      <c r="G454" s="278"/>
      <c r="H454" s="278"/>
      <c r="I454" s="278"/>
      <c r="J454" s="184"/>
      <c r="K454" s="186">
        <v>6.8</v>
      </c>
      <c r="L454" s="184"/>
      <c r="M454" s="184"/>
      <c r="N454" s="184"/>
      <c r="O454" s="184"/>
      <c r="P454" s="184"/>
      <c r="Q454" s="184"/>
      <c r="R454" s="187"/>
      <c r="T454" s="188"/>
      <c r="U454" s="184"/>
      <c r="V454" s="184"/>
      <c r="W454" s="184"/>
      <c r="X454" s="184"/>
      <c r="Y454" s="184"/>
      <c r="Z454" s="184"/>
      <c r="AA454" s="189"/>
      <c r="AT454" s="190" t="s">
        <v>186</v>
      </c>
      <c r="AU454" s="190" t="s">
        <v>89</v>
      </c>
      <c r="AV454" s="12" t="s">
        <v>89</v>
      </c>
      <c r="AW454" s="12" t="s">
        <v>187</v>
      </c>
      <c r="AX454" s="12" t="s">
        <v>78</v>
      </c>
      <c r="AY454" s="190" t="s">
        <v>179</v>
      </c>
    </row>
    <row r="455" spans="2:51" s="12" customFormat="1" ht="16.5" customHeight="1">
      <c r="B455" s="183"/>
      <c r="C455" s="184"/>
      <c r="D455" s="184"/>
      <c r="E455" s="185" t="s">
        <v>5</v>
      </c>
      <c r="F455" s="277" t="s">
        <v>1411</v>
      </c>
      <c r="G455" s="278"/>
      <c r="H455" s="278"/>
      <c r="I455" s="278"/>
      <c r="J455" s="184"/>
      <c r="K455" s="186">
        <v>48.1</v>
      </c>
      <c r="L455" s="184"/>
      <c r="M455" s="184"/>
      <c r="N455" s="184"/>
      <c r="O455" s="184"/>
      <c r="P455" s="184"/>
      <c r="Q455" s="184"/>
      <c r="R455" s="187"/>
      <c r="T455" s="188"/>
      <c r="U455" s="184"/>
      <c r="V455" s="184"/>
      <c r="W455" s="184"/>
      <c r="X455" s="184"/>
      <c r="Y455" s="184"/>
      <c r="Z455" s="184"/>
      <c r="AA455" s="189"/>
      <c r="AT455" s="190" t="s">
        <v>186</v>
      </c>
      <c r="AU455" s="190" t="s">
        <v>89</v>
      </c>
      <c r="AV455" s="12" t="s">
        <v>89</v>
      </c>
      <c r="AW455" s="12" t="s">
        <v>187</v>
      </c>
      <c r="AX455" s="12" t="s">
        <v>78</v>
      </c>
      <c r="AY455" s="190" t="s">
        <v>179</v>
      </c>
    </row>
    <row r="456" spans="2:51" s="12" customFormat="1" ht="16.5" customHeight="1">
      <c r="B456" s="183"/>
      <c r="C456" s="184"/>
      <c r="D456" s="184"/>
      <c r="E456" s="185" t="s">
        <v>5</v>
      </c>
      <c r="F456" s="277" t="s">
        <v>1412</v>
      </c>
      <c r="G456" s="278"/>
      <c r="H456" s="278"/>
      <c r="I456" s="278"/>
      <c r="J456" s="184"/>
      <c r="K456" s="186">
        <v>83.2</v>
      </c>
      <c r="L456" s="184"/>
      <c r="M456" s="184"/>
      <c r="N456" s="184"/>
      <c r="O456" s="184"/>
      <c r="P456" s="184"/>
      <c r="Q456" s="184"/>
      <c r="R456" s="187"/>
      <c r="T456" s="188"/>
      <c r="U456" s="184"/>
      <c r="V456" s="184"/>
      <c r="W456" s="184"/>
      <c r="X456" s="184"/>
      <c r="Y456" s="184"/>
      <c r="Z456" s="184"/>
      <c r="AA456" s="189"/>
      <c r="AT456" s="190" t="s">
        <v>186</v>
      </c>
      <c r="AU456" s="190" t="s">
        <v>89</v>
      </c>
      <c r="AV456" s="12" t="s">
        <v>89</v>
      </c>
      <c r="AW456" s="12" t="s">
        <v>187</v>
      </c>
      <c r="AX456" s="12" t="s">
        <v>78</v>
      </c>
      <c r="AY456" s="190" t="s">
        <v>179</v>
      </c>
    </row>
    <row r="457" spans="2:51" s="12" customFormat="1" ht="16.5" customHeight="1">
      <c r="B457" s="183"/>
      <c r="C457" s="184"/>
      <c r="D457" s="184"/>
      <c r="E457" s="185" t="s">
        <v>5</v>
      </c>
      <c r="F457" s="277" t="s">
        <v>1413</v>
      </c>
      <c r="G457" s="278"/>
      <c r="H457" s="278"/>
      <c r="I457" s="278"/>
      <c r="J457" s="184"/>
      <c r="K457" s="186">
        <v>122.4</v>
      </c>
      <c r="L457" s="184"/>
      <c r="M457" s="184"/>
      <c r="N457" s="184"/>
      <c r="O457" s="184"/>
      <c r="P457" s="184"/>
      <c r="Q457" s="184"/>
      <c r="R457" s="187"/>
      <c r="T457" s="188"/>
      <c r="U457" s="184"/>
      <c r="V457" s="184"/>
      <c r="W457" s="184"/>
      <c r="X457" s="184"/>
      <c r="Y457" s="184"/>
      <c r="Z457" s="184"/>
      <c r="AA457" s="189"/>
      <c r="AT457" s="190" t="s">
        <v>186</v>
      </c>
      <c r="AU457" s="190" t="s">
        <v>89</v>
      </c>
      <c r="AV457" s="12" t="s">
        <v>89</v>
      </c>
      <c r="AW457" s="12" t="s">
        <v>187</v>
      </c>
      <c r="AX457" s="12" t="s">
        <v>78</v>
      </c>
      <c r="AY457" s="190" t="s">
        <v>179</v>
      </c>
    </row>
    <row r="458" spans="2:51" s="12" customFormat="1" ht="16.5" customHeight="1">
      <c r="B458" s="183"/>
      <c r="C458" s="184"/>
      <c r="D458" s="184"/>
      <c r="E458" s="185" t="s">
        <v>5</v>
      </c>
      <c r="F458" s="277" t="s">
        <v>1414</v>
      </c>
      <c r="G458" s="278"/>
      <c r="H458" s="278"/>
      <c r="I458" s="278"/>
      <c r="J458" s="184"/>
      <c r="K458" s="186">
        <v>32.5</v>
      </c>
      <c r="L458" s="184"/>
      <c r="M458" s="184"/>
      <c r="N458" s="184"/>
      <c r="O458" s="184"/>
      <c r="P458" s="184"/>
      <c r="Q458" s="184"/>
      <c r="R458" s="187"/>
      <c r="T458" s="188"/>
      <c r="U458" s="184"/>
      <c r="V458" s="184"/>
      <c r="W458" s="184"/>
      <c r="X458" s="184"/>
      <c r="Y458" s="184"/>
      <c r="Z458" s="184"/>
      <c r="AA458" s="189"/>
      <c r="AT458" s="190" t="s">
        <v>186</v>
      </c>
      <c r="AU458" s="190" t="s">
        <v>89</v>
      </c>
      <c r="AV458" s="12" t="s">
        <v>89</v>
      </c>
      <c r="AW458" s="12" t="s">
        <v>187</v>
      </c>
      <c r="AX458" s="12" t="s">
        <v>78</v>
      </c>
      <c r="AY458" s="190" t="s">
        <v>179</v>
      </c>
    </row>
    <row r="459" spans="2:51" s="12" customFormat="1" ht="16.5" customHeight="1">
      <c r="B459" s="183"/>
      <c r="C459" s="184"/>
      <c r="D459" s="184"/>
      <c r="E459" s="185" t="s">
        <v>5</v>
      </c>
      <c r="F459" s="277" t="s">
        <v>1415</v>
      </c>
      <c r="G459" s="278"/>
      <c r="H459" s="278"/>
      <c r="I459" s="278"/>
      <c r="J459" s="184"/>
      <c r="K459" s="186">
        <v>26</v>
      </c>
      <c r="L459" s="184"/>
      <c r="M459" s="184"/>
      <c r="N459" s="184"/>
      <c r="O459" s="184"/>
      <c r="P459" s="184"/>
      <c r="Q459" s="184"/>
      <c r="R459" s="187"/>
      <c r="T459" s="188"/>
      <c r="U459" s="184"/>
      <c r="V459" s="184"/>
      <c r="W459" s="184"/>
      <c r="X459" s="184"/>
      <c r="Y459" s="184"/>
      <c r="Z459" s="184"/>
      <c r="AA459" s="189"/>
      <c r="AT459" s="190" t="s">
        <v>186</v>
      </c>
      <c r="AU459" s="190" t="s">
        <v>89</v>
      </c>
      <c r="AV459" s="12" t="s">
        <v>89</v>
      </c>
      <c r="AW459" s="12" t="s">
        <v>187</v>
      </c>
      <c r="AX459" s="12" t="s">
        <v>78</v>
      </c>
      <c r="AY459" s="190" t="s">
        <v>179</v>
      </c>
    </row>
    <row r="460" spans="2:51" s="12" customFormat="1" ht="16.5" customHeight="1">
      <c r="B460" s="183"/>
      <c r="C460" s="184"/>
      <c r="D460" s="184"/>
      <c r="E460" s="185" t="s">
        <v>5</v>
      </c>
      <c r="F460" s="277" t="s">
        <v>1416</v>
      </c>
      <c r="G460" s="278"/>
      <c r="H460" s="278"/>
      <c r="I460" s="278"/>
      <c r="J460" s="184"/>
      <c r="K460" s="186">
        <v>47.6</v>
      </c>
      <c r="L460" s="184"/>
      <c r="M460" s="184"/>
      <c r="N460" s="184"/>
      <c r="O460" s="184"/>
      <c r="P460" s="184"/>
      <c r="Q460" s="184"/>
      <c r="R460" s="187"/>
      <c r="T460" s="188"/>
      <c r="U460" s="184"/>
      <c r="V460" s="184"/>
      <c r="W460" s="184"/>
      <c r="X460" s="184"/>
      <c r="Y460" s="184"/>
      <c r="Z460" s="184"/>
      <c r="AA460" s="189"/>
      <c r="AT460" s="190" t="s">
        <v>186</v>
      </c>
      <c r="AU460" s="190" t="s">
        <v>89</v>
      </c>
      <c r="AV460" s="12" t="s">
        <v>89</v>
      </c>
      <c r="AW460" s="12" t="s">
        <v>187</v>
      </c>
      <c r="AX460" s="12" t="s">
        <v>78</v>
      </c>
      <c r="AY460" s="190" t="s">
        <v>179</v>
      </c>
    </row>
    <row r="461" spans="2:51" s="12" customFormat="1" ht="16.5" customHeight="1">
      <c r="B461" s="183"/>
      <c r="C461" s="184"/>
      <c r="D461" s="184"/>
      <c r="E461" s="185" t="s">
        <v>5</v>
      </c>
      <c r="F461" s="277" t="s">
        <v>1417</v>
      </c>
      <c r="G461" s="278"/>
      <c r="H461" s="278"/>
      <c r="I461" s="278"/>
      <c r="J461" s="184"/>
      <c r="K461" s="186">
        <v>125.8</v>
      </c>
      <c r="L461" s="184"/>
      <c r="M461" s="184"/>
      <c r="N461" s="184"/>
      <c r="O461" s="184"/>
      <c r="P461" s="184"/>
      <c r="Q461" s="184"/>
      <c r="R461" s="187"/>
      <c r="T461" s="188"/>
      <c r="U461" s="184"/>
      <c r="V461" s="184"/>
      <c r="W461" s="184"/>
      <c r="X461" s="184"/>
      <c r="Y461" s="184"/>
      <c r="Z461" s="184"/>
      <c r="AA461" s="189"/>
      <c r="AT461" s="190" t="s">
        <v>186</v>
      </c>
      <c r="AU461" s="190" t="s">
        <v>89</v>
      </c>
      <c r="AV461" s="12" t="s">
        <v>89</v>
      </c>
      <c r="AW461" s="12" t="s">
        <v>187</v>
      </c>
      <c r="AX461" s="12" t="s">
        <v>78</v>
      </c>
      <c r="AY461" s="190" t="s">
        <v>179</v>
      </c>
    </row>
    <row r="462" spans="2:51" s="12" customFormat="1" ht="16.5" customHeight="1">
      <c r="B462" s="183"/>
      <c r="C462" s="184"/>
      <c r="D462" s="184"/>
      <c r="E462" s="185" t="s">
        <v>5</v>
      </c>
      <c r="F462" s="277" t="s">
        <v>1418</v>
      </c>
      <c r="G462" s="278"/>
      <c r="H462" s="278"/>
      <c r="I462" s="278"/>
      <c r="J462" s="184"/>
      <c r="K462" s="186">
        <v>15.6</v>
      </c>
      <c r="L462" s="184"/>
      <c r="M462" s="184"/>
      <c r="N462" s="184"/>
      <c r="O462" s="184"/>
      <c r="P462" s="184"/>
      <c r="Q462" s="184"/>
      <c r="R462" s="187"/>
      <c r="T462" s="188"/>
      <c r="U462" s="184"/>
      <c r="V462" s="184"/>
      <c r="W462" s="184"/>
      <c r="X462" s="184"/>
      <c r="Y462" s="184"/>
      <c r="Z462" s="184"/>
      <c r="AA462" s="189"/>
      <c r="AT462" s="190" t="s">
        <v>186</v>
      </c>
      <c r="AU462" s="190" t="s">
        <v>89</v>
      </c>
      <c r="AV462" s="12" t="s">
        <v>89</v>
      </c>
      <c r="AW462" s="12" t="s">
        <v>187</v>
      </c>
      <c r="AX462" s="12" t="s">
        <v>78</v>
      </c>
      <c r="AY462" s="190" t="s">
        <v>179</v>
      </c>
    </row>
    <row r="463" spans="2:51" s="12" customFormat="1" ht="16.5" customHeight="1">
      <c r="B463" s="183"/>
      <c r="C463" s="184"/>
      <c r="D463" s="184"/>
      <c r="E463" s="185" t="s">
        <v>5</v>
      </c>
      <c r="F463" s="277" t="s">
        <v>1419</v>
      </c>
      <c r="G463" s="278"/>
      <c r="H463" s="278"/>
      <c r="I463" s="278"/>
      <c r="J463" s="184"/>
      <c r="K463" s="186">
        <v>11.7</v>
      </c>
      <c r="L463" s="184"/>
      <c r="M463" s="184"/>
      <c r="N463" s="184"/>
      <c r="O463" s="184"/>
      <c r="P463" s="184"/>
      <c r="Q463" s="184"/>
      <c r="R463" s="187"/>
      <c r="T463" s="188"/>
      <c r="U463" s="184"/>
      <c r="V463" s="184"/>
      <c r="W463" s="184"/>
      <c r="X463" s="184"/>
      <c r="Y463" s="184"/>
      <c r="Z463" s="184"/>
      <c r="AA463" s="189"/>
      <c r="AT463" s="190" t="s">
        <v>186</v>
      </c>
      <c r="AU463" s="190" t="s">
        <v>89</v>
      </c>
      <c r="AV463" s="12" t="s">
        <v>89</v>
      </c>
      <c r="AW463" s="12" t="s">
        <v>187</v>
      </c>
      <c r="AX463" s="12" t="s">
        <v>78</v>
      </c>
      <c r="AY463" s="190" t="s">
        <v>179</v>
      </c>
    </row>
    <row r="464" spans="2:51" s="12" customFormat="1" ht="16.5" customHeight="1">
      <c r="B464" s="183"/>
      <c r="C464" s="184"/>
      <c r="D464" s="184"/>
      <c r="E464" s="185" t="s">
        <v>5</v>
      </c>
      <c r="F464" s="277" t="s">
        <v>1420</v>
      </c>
      <c r="G464" s="278"/>
      <c r="H464" s="278"/>
      <c r="I464" s="278"/>
      <c r="J464" s="184"/>
      <c r="K464" s="186">
        <v>291.2</v>
      </c>
      <c r="L464" s="184"/>
      <c r="M464" s="184"/>
      <c r="N464" s="184"/>
      <c r="O464" s="184"/>
      <c r="P464" s="184"/>
      <c r="Q464" s="184"/>
      <c r="R464" s="187"/>
      <c r="T464" s="188"/>
      <c r="U464" s="184"/>
      <c r="V464" s="184"/>
      <c r="W464" s="184"/>
      <c r="X464" s="184"/>
      <c r="Y464" s="184"/>
      <c r="Z464" s="184"/>
      <c r="AA464" s="189"/>
      <c r="AT464" s="190" t="s">
        <v>186</v>
      </c>
      <c r="AU464" s="190" t="s">
        <v>89</v>
      </c>
      <c r="AV464" s="12" t="s">
        <v>89</v>
      </c>
      <c r="AW464" s="12" t="s">
        <v>187</v>
      </c>
      <c r="AX464" s="12" t="s">
        <v>78</v>
      </c>
      <c r="AY464" s="190" t="s">
        <v>179</v>
      </c>
    </row>
    <row r="465" spans="2:65" s="12" customFormat="1" ht="16.5" customHeight="1">
      <c r="B465" s="183"/>
      <c r="C465" s="184"/>
      <c r="D465" s="184"/>
      <c r="E465" s="185" t="s">
        <v>5</v>
      </c>
      <c r="F465" s="277" t="s">
        <v>1421</v>
      </c>
      <c r="G465" s="278"/>
      <c r="H465" s="278"/>
      <c r="I465" s="278"/>
      <c r="J465" s="184"/>
      <c r="K465" s="186">
        <v>9.1</v>
      </c>
      <c r="L465" s="184"/>
      <c r="M465" s="184"/>
      <c r="N465" s="184"/>
      <c r="O465" s="184"/>
      <c r="P465" s="184"/>
      <c r="Q465" s="184"/>
      <c r="R465" s="187"/>
      <c r="T465" s="188"/>
      <c r="U465" s="184"/>
      <c r="V465" s="184"/>
      <c r="W465" s="184"/>
      <c r="X465" s="184"/>
      <c r="Y465" s="184"/>
      <c r="Z465" s="184"/>
      <c r="AA465" s="189"/>
      <c r="AT465" s="190" t="s">
        <v>186</v>
      </c>
      <c r="AU465" s="190" t="s">
        <v>89</v>
      </c>
      <c r="AV465" s="12" t="s">
        <v>89</v>
      </c>
      <c r="AW465" s="12" t="s">
        <v>187</v>
      </c>
      <c r="AX465" s="12" t="s">
        <v>78</v>
      </c>
      <c r="AY465" s="190" t="s">
        <v>179</v>
      </c>
    </row>
    <row r="466" spans="2:65" s="13" customFormat="1" ht="16.5" customHeight="1">
      <c r="B466" s="191"/>
      <c r="C466" s="192"/>
      <c r="D466" s="192"/>
      <c r="E466" s="193" t="s">
        <v>5</v>
      </c>
      <c r="F466" s="261" t="s">
        <v>188</v>
      </c>
      <c r="G466" s="262"/>
      <c r="H466" s="262"/>
      <c r="I466" s="262"/>
      <c r="J466" s="192"/>
      <c r="K466" s="194">
        <v>1316.42</v>
      </c>
      <c r="L466" s="192"/>
      <c r="M466" s="192"/>
      <c r="N466" s="192"/>
      <c r="O466" s="192"/>
      <c r="P466" s="192"/>
      <c r="Q466" s="192"/>
      <c r="R466" s="195"/>
      <c r="T466" s="196"/>
      <c r="U466" s="192"/>
      <c r="V466" s="192"/>
      <c r="W466" s="192"/>
      <c r="X466" s="192"/>
      <c r="Y466" s="192"/>
      <c r="Z466" s="192"/>
      <c r="AA466" s="197"/>
      <c r="AT466" s="198" t="s">
        <v>186</v>
      </c>
      <c r="AU466" s="198" t="s">
        <v>89</v>
      </c>
      <c r="AV466" s="13" t="s">
        <v>184</v>
      </c>
      <c r="AW466" s="13" t="s">
        <v>187</v>
      </c>
      <c r="AX466" s="13" t="s">
        <v>35</v>
      </c>
      <c r="AY466" s="198" t="s">
        <v>179</v>
      </c>
    </row>
    <row r="467" spans="2:65" s="1" customFormat="1" ht="38.25" customHeight="1">
      <c r="B467" s="140"/>
      <c r="C467" s="169" t="s">
        <v>314</v>
      </c>
      <c r="D467" s="169" t="s">
        <v>180</v>
      </c>
      <c r="E467" s="170" t="s">
        <v>480</v>
      </c>
      <c r="F467" s="264" t="s">
        <v>481</v>
      </c>
      <c r="G467" s="264"/>
      <c r="H467" s="264"/>
      <c r="I467" s="264"/>
      <c r="J467" s="171" t="s">
        <v>191</v>
      </c>
      <c r="K467" s="172">
        <v>1316.42</v>
      </c>
      <c r="L467" s="265">
        <v>0</v>
      </c>
      <c r="M467" s="265"/>
      <c r="N467" s="266">
        <f>ROUND(L467*K467,2)</f>
        <v>0</v>
      </c>
      <c r="O467" s="266"/>
      <c r="P467" s="266"/>
      <c r="Q467" s="266"/>
      <c r="R467" s="143"/>
      <c r="T467" s="173" t="s">
        <v>5</v>
      </c>
      <c r="U467" s="47" t="s">
        <v>43</v>
      </c>
      <c r="V467" s="39"/>
      <c r="W467" s="174">
        <f>V467*K467</f>
        <v>0</v>
      </c>
      <c r="X467" s="174">
        <v>0</v>
      </c>
      <c r="Y467" s="174">
        <f>X467*K467</f>
        <v>0</v>
      </c>
      <c r="Z467" s="174">
        <v>0</v>
      </c>
      <c r="AA467" s="175">
        <f>Z467*K467</f>
        <v>0</v>
      </c>
      <c r="AR467" s="22" t="s">
        <v>184</v>
      </c>
      <c r="AT467" s="22" t="s">
        <v>180</v>
      </c>
      <c r="AU467" s="22" t="s">
        <v>89</v>
      </c>
      <c r="AY467" s="22" t="s">
        <v>179</v>
      </c>
      <c r="BE467" s="117">
        <f>IF(U467="základní",N467,0)</f>
        <v>0</v>
      </c>
      <c r="BF467" s="117">
        <f>IF(U467="snížená",N467,0)</f>
        <v>0</v>
      </c>
      <c r="BG467" s="117">
        <f>IF(U467="zákl. přenesená",N467,0)</f>
        <v>0</v>
      </c>
      <c r="BH467" s="117">
        <f>IF(U467="sníž. přenesená",N467,0)</f>
        <v>0</v>
      </c>
      <c r="BI467" s="117">
        <f>IF(U467="nulová",N467,0)</f>
        <v>0</v>
      </c>
      <c r="BJ467" s="22" t="s">
        <v>35</v>
      </c>
      <c r="BK467" s="117">
        <f>ROUND(L467*K467,2)</f>
        <v>0</v>
      </c>
      <c r="BL467" s="22" t="s">
        <v>184</v>
      </c>
      <c r="BM467" s="22" t="s">
        <v>448</v>
      </c>
    </row>
    <row r="468" spans="2:65" s="11" customFormat="1" ht="25.5" customHeight="1">
      <c r="B468" s="176"/>
      <c r="C468" s="177"/>
      <c r="D468" s="177"/>
      <c r="E468" s="178" t="s">
        <v>5</v>
      </c>
      <c r="F468" s="303" t="s">
        <v>1228</v>
      </c>
      <c r="G468" s="304"/>
      <c r="H468" s="304"/>
      <c r="I468" s="304"/>
      <c r="J468" s="177"/>
      <c r="K468" s="178" t="s">
        <v>5</v>
      </c>
      <c r="L468" s="177"/>
      <c r="M468" s="177"/>
      <c r="N468" s="177"/>
      <c r="O468" s="177"/>
      <c r="P468" s="177"/>
      <c r="Q468" s="177"/>
      <c r="R468" s="179"/>
      <c r="T468" s="180"/>
      <c r="U468" s="177"/>
      <c r="V468" s="177"/>
      <c r="W468" s="177"/>
      <c r="X468" s="177"/>
      <c r="Y468" s="177"/>
      <c r="Z468" s="177"/>
      <c r="AA468" s="181"/>
      <c r="AT468" s="182" t="s">
        <v>186</v>
      </c>
      <c r="AU468" s="182" t="s">
        <v>89</v>
      </c>
      <c r="AV468" s="11" t="s">
        <v>35</v>
      </c>
      <c r="AW468" s="11" t="s">
        <v>187</v>
      </c>
      <c r="AX468" s="11" t="s">
        <v>78</v>
      </c>
      <c r="AY468" s="182" t="s">
        <v>179</v>
      </c>
    </row>
    <row r="469" spans="2:65" s="12" customFormat="1" ht="16.5" customHeight="1">
      <c r="B469" s="183"/>
      <c r="C469" s="184"/>
      <c r="D469" s="184"/>
      <c r="E469" s="185" t="s">
        <v>5</v>
      </c>
      <c r="F469" s="277" t="s">
        <v>1402</v>
      </c>
      <c r="G469" s="278"/>
      <c r="H469" s="278"/>
      <c r="I469" s="278"/>
      <c r="J469" s="184"/>
      <c r="K469" s="186">
        <v>4</v>
      </c>
      <c r="L469" s="184"/>
      <c r="M469" s="184"/>
      <c r="N469" s="184"/>
      <c r="O469" s="184"/>
      <c r="P469" s="184"/>
      <c r="Q469" s="184"/>
      <c r="R469" s="187"/>
      <c r="T469" s="188"/>
      <c r="U469" s="184"/>
      <c r="V469" s="184"/>
      <c r="W469" s="184"/>
      <c r="X469" s="184"/>
      <c r="Y469" s="184"/>
      <c r="Z469" s="184"/>
      <c r="AA469" s="189"/>
      <c r="AT469" s="190" t="s">
        <v>186</v>
      </c>
      <c r="AU469" s="190" t="s">
        <v>89</v>
      </c>
      <c r="AV469" s="12" t="s">
        <v>89</v>
      </c>
      <c r="AW469" s="12" t="s">
        <v>187</v>
      </c>
      <c r="AX469" s="12" t="s">
        <v>78</v>
      </c>
      <c r="AY469" s="190" t="s">
        <v>179</v>
      </c>
    </row>
    <row r="470" spans="2:65" s="12" customFormat="1" ht="16.5" customHeight="1">
      <c r="B470" s="183"/>
      <c r="C470" s="184"/>
      <c r="D470" s="184"/>
      <c r="E470" s="185" t="s">
        <v>5</v>
      </c>
      <c r="F470" s="277" t="s">
        <v>1403</v>
      </c>
      <c r="G470" s="278"/>
      <c r="H470" s="278"/>
      <c r="I470" s="278"/>
      <c r="J470" s="184"/>
      <c r="K470" s="186">
        <v>2.56</v>
      </c>
      <c r="L470" s="184"/>
      <c r="M470" s="184"/>
      <c r="N470" s="184"/>
      <c r="O470" s="184"/>
      <c r="P470" s="184"/>
      <c r="Q470" s="184"/>
      <c r="R470" s="187"/>
      <c r="T470" s="188"/>
      <c r="U470" s="184"/>
      <c r="V470" s="184"/>
      <c r="W470" s="184"/>
      <c r="X470" s="184"/>
      <c r="Y470" s="184"/>
      <c r="Z470" s="184"/>
      <c r="AA470" s="189"/>
      <c r="AT470" s="190" t="s">
        <v>186</v>
      </c>
      <c r="AU470" s="190" t="s">
        <v>89</v>
      </c>
      <c r="AV470" s="12" t="s">
        <v>89</v>
      </c>
      <c r="AW470" s="12" t="s">
        <v>187</v>
      </c>
      <c r="AX470" s="12" t="s">
        <v>78</v>
      </c>
      <c r="AY470" s="190" t="s">
        <v>179</v>
      </c>
    </row>
    <row r="471" spans="2:65" s="12" customFormat="1" ht="16.5" customHeight="1">
      <c r="B471" s="183"/>
      <c r="C471" s="184"/>
      <c r="D471" s="184"/>
      <c r="E471" s="185" t="s">
        <v>5</v>
      </c>
      <c r="F471" s="277" t="s">
        <v>1404</v>
      </c>
      <c r="G471" s="278"/>
      <c r="H471" s="278"/>
      <c r="I471" s="278"/>
      <c r="J471" s="184"/>
      <c r="K471" s="186">
        <v>2.56</v>
      </c>
      <c r="L471" s="184"/>
      <c r="M471" s="184"/>
      <c r="N471" s="184"/>
      <c r="O471" s="184"/>
      <c r="P471" s="184"/>
      <c r="Q471" s="184"/>
      <c r="R471" s="187"/>
      <c r="T471" s="188"/>
      <c r="U471" s="184"/>
      <c r="V471" s="184"/>
      <c r="W471" s="184"/>
      <c r="X471" s="184"/>
      <c r="Y471" s="184"/>
      <c r="Z471" s="184"/>
      <c r="AA471" s="189"/>
      <c r="AT471" s="190" t="s">
        <v>186</v>
      </c>
      <c r="AU471" s="190" t="s">
        <v>89</v>
      </c>
      <c r="AV471" s="12" t="s">
        <v>89</v>
      </c>
      <c r="AW471" s="12" t="s">
        <v>187</v>
      </c>
      <c r="AX471" s="12" t="s">
        <v>78</v>
      </c>
      <c r="AY471" s="190" t="s">
        <v>179</v>
      </c>
    </row>
    <row r="472" spans="2:65" s="12" customFormat="1" ht="16.5" customHeight="1">
      <c r="B472" s="183"/>
      <c r="C472" s="184"/>
      <c r="D472" s="184"/>
      <c r="E472" s="185" t="s">
        <v>5</v>
      </c>
      <c r="F472" s="277" t="s">
        <v>1405</v>
      </c>
      <c r="G472" s="278"/>
      <c r="H472" s="278"/>
      <c r="I472" s="278"/>
      <c r="J472" s="184"/>
      <c r="K472" s="186">
        <v>346.8</v>
      </c>
      <c r="L472" s="184"/>
      <c r="M472" s="184"/>
      <c r="N472" s="184"/>
      <c r="O472" s="184"/>
      <c r="P472" s="184"/>
      <c r="Q472" s="184"/>
      <c r="R472" s="187"/>
      <c r="T472" s="188"/>
      <c r="U472" s="184"/>
      <c r="V472" s="184"/>
      <c r="W472" s="184"/>
      <c r="X472" s="184"/>
      <c r="Y472" s="184"/>
      <c r="Z472" s="184"/>
      <c r="AA472" s="189"/>
      <c r="AT472" s="190" t="s">
        <v>186</v>
      </c>
      <c r="AU472" s="190" t="s">
        <v>89</v>
      </c>
      <c r="AV472" s="12" t="s">
        <v>89</v>
      </c>
      <c r="AW472" s="12" t="s">
        <v>187</v>
      </c>
      <c r="AX472" s="12" t="s">
        <v>78</v>
      </c>
      <c r="AY472" s="190" t="s">
        <v>179</v>
      </c>
    </row>
    <row r="473" spans="2:65" s="12" customFormat="1" ht="16.5" customHeight="1">
      <c r="B473" s="183"/>
      <c r="C473" s="184"/>
      <c r="D473" s="184"/>
      <c r="E473" s="185" t="s">
        <v>5</v>
      </c>
      <c r="F473" s="277" t="s">
        <v>1406</v>
      </c>
      <c r="G473" s="278"/>
      <c r="H473" s="278"/>
      <c r="I473" s="278"/>
      <c r="J473" s="184"/>
      <c r="K473" s="186">
        <v>54.6</v>
      </c>
      <c r="L473" s="184"/>
      <c r="M473" s="184"/>
      <c r="N473" s="184"/>
      <c r="O473" s="184"/>
      <c r="P473" s="184"/>
      <c r="Q473" s="184"/>
      <c r="R473" s="187"/>
      <c r="T473" s="188"/>
      <c r="U473" s="184"/>
      <c r="V473" s="184"/>
      <c r="W473" s="184"/>
      <c r="X473" s="184"/>
      <c r="Y473" s="184"/>
      <c r="Z473" s="184"/>
      <c r="AA473" s="189"/>
      <c r="AT473" s="190" t="s">
        <v>186</v>
      </c>
      <c r="AU473" s="190" t="s">
        <v>89</v>
      </c>
      <c r="AV473" s="12" t="s">
        <v>89</v>
      </c>
      <c r="AW473" s="12" t="s">
        <v>187</v>
      </c>
      <c r="AX473" s="12" t="s">
        <v>78</v>
      </c>
      <c r="AY473" s="190" t="s">
        <v>179</v>
      </c>
    </row>
    <row r="474" spans="2:65" s="12" customFormat="1" ht="16.5" customHeight="1">
      <c r="B474" s="183"/>
      <c r="C474" s="184"/>
      <c r="D474" s="184"/>
      <c r="E474" s="185" t="s">
        <v>5</v>
      </c>
      <c r="F474" s="277" t="s">
        <v>1407</v>
      </c>
      <c r="G474" s="278"/>
      <c r="H474" s="278"/>
      <c r="I474" s="278"/>
      <c r="J474" s="184"/>
      <c r="K474" s="186">
        <v>13.6</v>
      </c>
      <c r="L474" s="184"/>
      <c r="M474" s="184"/>
      <c r="N474" s="184"/>
      <c r="O474" s="184"/>
      <c r="P474" s="184"/>
      <c r="Q474" s="184"/>
      <c r="R474" s="187"/>
      <c r="T474" s="188"/>
      <c r="U474" s="184"/>
      <c r="V474" s="184"/>
      <c r="W474" s="184"/>
      <c r="X474" s="184"/>
      <c r="Y474" s="184"/>
      <c r="Z474" s="184"/>
      <c r="AA474" s="189"/>
      <c r="AT474" s="190" t="s">
        <v>186</v>
      </c>
      <c r="AU474" s="190" t="s">
        <v>89</v>
      </c>
      <c r="AV474" s="12" t="s">
        <v>89</v>
      </c>
      <c r="AW474" s="12" t="s">
        <v>187</v>
      </c>
      <c r="AX474" s="12" t="s">
        <v>78</v>
      </c>
      <c r="AY474" s="190" t="s">
        <v>179</v>
      </c>
    </row>
    <row r="475" spans="2:65" s="12" customFormat="1" ht="16.5" customHeight="1">
      <c r="B475" s="183"/>
      <c r="C475" s="184"/>
      <c r="D475" s="184"/>
      <c r="E475" s="185" t="s">
        <v>5</v>
      </c>
      <c r="F475" s="277" t="s">
        <v>1408</v>
      </c>
      <c r="G475" s="278"/>
      <c r="H475" s="278"/>
      <c r="I475" s="278"/>
      <c r="J475" s="184"/>
      <c r="K475" s="186">
        <v>24.7</v>
      </c>
      <c r="L475" s="184"/>
      <c r="M475" s="184"/>
      <c r="N475" s="184"/>
      <c r="O475" s="184"/>
      <c r="P475" s="184"/>
      <c r="Q475" s="184"/>
      <c r="R475" s="187"/>
      <c r="T475" s="188"/>
      <c r="U475" s="184"/>
      <c r="V475" s="184"/>
      <c r="W475" s="184"/>
      <c r="X475" s="184"/>
      <c r="Y475" s="184"/>
      <c r="Z475" s="184"/>
      <c r="AA475" s="189"/>
      <c r="AT475" s="190" t="s">
        <v>186</v>
      </c>
      <c r="AU475" s="190" t="s">
        <v>89</v>
      </c>
      <c r="AV475" s="12" t="s">
        <v>89</v>
      </c>
      <c r="AW475" s="12" t="s">
        <v>187</v>
      </c>
      <c r="AX475" s="12" t="s">
        <v>78</v>
      </c>
      <c r="AY475" s="190" t="s">
        <v>179</v>
      </c>
    </row>
    <row r="476" spans="2:65" s="12" customFormat="1" ht="16.5" customHeight="1">
      <c r="B476" s="183"/>
      <c r="C476" s="184"/>
      <c r="D476" s="184"/>
      <c r="E476" s="185" t="s">
        <v>5</v>
      </c>
      <c r="F476" s="277" t="s">
        <v>1409</v>
      </c>
      <c r="G476" s="278"/>
      <c r="H476" s="278"/>
      <c r="I476" s="278"/>
      <c r="J476" s="184"/>
      <c r="K476" s="186">
        <v>47.6</v>
      </c>
      <c r="L476" s="184"/>
      <c r="M476" s="184"/>
      <c r="N476" s="184"/>
      <c r="O476" s="184"/>
      <c r="P476" s="184"/>
      <c r="Q476" s="184"/>
      <c r="R476" s="187"/>
      <c r="T476" s="188"/>
      <c r="U476" s="184"/>
      <c r="V476" s="184"/>
      <c r="W476" s="184"/>
      <c r="X476" s="184"/>
      <c r="Y476" s="184"/>
      <c r="Z476" s="184"/>
      <c r="AA476" s="189"/>
      <c r="AT476" s="190" t="s">
        <v>186</v>
      </c>
      <c r="AU476" s="190" t="s">
        <v>89</v>
      </c>
      <c r="AV476" s="12" t="s">
        <v>89</v>
      </c>
      <c r="AW476" s="12" t="s">
        <v>187</v>
      </c>
      <c r="AX476" s="12" t="s">
        <v>78</v>
      </c>
      <c r="AY476" s="190" t="s">
        <v>179</v>
      </c>
    </row>
    <row r="477" spans="2:65" s="12" customFormat="1" ht="16.5" customHeight="1">
      <c r="B477" s="183"/>
      <c r="C477" s="184"/>
      <c r="D477" s="184"/>
      <c r="E477" s="185" t="s">
        <v>5</v>
      </c>
      <c r="F477" s="277" t="s">
        <v>1410</v>
      </c>
      <c r="G477" s="278"/>
      <c r="H477" s="278"/>
      <c r="I477" s="278"/>
      <c r="J477" s="184"/>
      <c r="K477" s="186">
        <v>6.8</v>
      </c>
      <c r="L477" s="184"/>
      <c r="M477" s="184"/>
      <c r="N477" s="184"/>
      <c r="O477" s="184"/>
      <c r="P477" s="184"/>
      <c r="Q477" s="184"/>
      <c r="R477" s="187"/>
      <c r="T477" s="188"/>
      <c r="U477" s="184"/>
      <c r="V477" s="184"/>
      <c r="W477" s="184"/>
      <c r="X477" s="184"/>
      <c r="Y477" s="184"/>
      <c r="Z477" s="184"/>
      <c r="AA477" s="189"/>
      <c r="AT477" s="190" t="s">
        <v>186</v>
      </c>
      <c r="AU477" s="190" t="s">
        <v>89</v>
      </c>
      <c r="AV477" s="12" t="s">
        <v>89</v>
      </c>
      <c r="AW477" s="12" t="s">
        <v>187</v>
      </c>
      <c r="AX477" s="12" t="s">
        <v>78</v>
      </c>
      <c r="AY477" s="190" t="s">
        <v>179</v>
      </c>
    </row>
    <row r="478" spans="2:65" s="12" customFormat="1" ht="16.5" customHeight="1">
      <c r="B478" s="183"/>
      <c r="C478" s="184"/>
      <c r="D478" s="184"/>
      <c r="E478" s="185" t="s">
        <v>5</v>
      </c>
      <c r="F478" s="277" t="s">
        <v>1411</v>
      </c>
      <c r="G478" s="278"/>
      <c r="H478" s="278"/>
      <c r="I478" s="278"/>
      <c r="J478" s="184"/>
      <c r="K478" s="186">
        <v>48.1</v>
      </c>
      <c r="L478" s="184"/>
      <c r="M478" s="184"/>
      <c r="N478" s="184"/>
      <c r="O478" s="184"/>
      <c r="P478" s="184"/>
      <c r="Q478" s="184"/>
      <c r="R478" s="187"/>
      <c r="T478" s="188"/>
      <c r="U478" s="184"/>
      <c r="V478" s="184"/>
      <c r="W478" s="184"/>
      <c r="X478" s="184"/>
      <c r="Y478" s="184"/>
      <c r="Z478" s="184"/>
      <c r="AA478" s="189"/>
      <c r="AT478" s="190" t="s">
        <v>186</v>
      </c>
      <c r="AU478" s="190" t="s">
        <v>89</v>
      </c>
      <c r="AV478" s="12" t="s">
        <v>89</v>
      </c>
      <c r="AW478" s="12" t="s">
        <v>187</v>
      </c>
      <c r="AX478" s="12" t="s">
        <v>78</v>
      </c>
      <c r="AY478" s="190" t="s">
        <v>179</v>
      </c>
    </row>
    <row r="479" spans="2:65" s="12" customFormat="1" ht="16.5" customHeight="1">
      <c r="B479" s="183"/>
      <c r="C479" s="184"/>
      <c r="D479" s="184"/>
      <c r="E479" s="185" t="s">
        <v>5</v>
      </c>
      <c r="F479" s="277" t="s">
        <v>1412</v>
      </c>
      <c r="G479" s="278"/>
      <c r="H479" s="278"/>
      <c r="I479" s="278"/>
      <c r="J479" s="184"/>
      <c r="K479" s="186">
        <v>83.2</v>
      </c>
      <c r="L479" s="184"/>
      <c r="M479" s="184"/>
      <c r="N479" s="184"/>
      <c r="O479" s="184"/>
      <c r="P479" s="184"/>
      <c r="Q479" s="184"/>
      <c r="R479" s="187"/>
      <c r="T479" s="188"/>
      <c r="U479" s="184"/>
      <c r="V479" s="184"/>
      <c r="W479" s="184"/>
      <c r="X479" s="184"/>
      <c r="Y479" s="184"/>
      <c r="Z479" s="184"/>
      <c r="AA479" s="189"/>
      <c r="AT479" s="190" t="s">
        <v>186</v>
      </c>
      <c r="AU479" s="190" t="s">
        <v>89</v>
      </c>
      <c r="AV479" s="12" t="s">
        <v>89</v>
      </c>
      <c r="AW479" s="12" t="s">
        <v>187</v>
      </c>
      <c r="AX479" s="12" t="s">
        <v>78</v>
      </c>
      <c r="AY479" s="190" t="s">
        <v>179</v>
      </c>
    </row>
    <row r="480" spans="2:65" s="12" customFormat="1" ht="16.5" customHeight="1">
      <c r="B480" s="183"/>
      <c r="C480" s="184"/>
      <c r="D480" s="184"/>
      <c r="E480" s="185" t="s">
        <v>5</v>
      </c>
      <c r="F480" s="277" t="s">
        <v>1413</v>
      </c>
      <c r="G480" s="278"/>
      <c r="H480" s="278"/>
      <c r="I480" s="278"/>
      <c r="J480" s="184"/>
      <c r="K480" s="186">
        <v>122.4</v>
      </c>
      <c r="L480" s="184"/>
      <c r="M480" s="184"/>
      <c r="N480" s="184"/>
      <c r="O480" s="184"/>
      <c r="P480" s="184"/>
      <c r="Q480" s="184"/>
      <c r="R480" s="187"/>
      <c r="T480" s="188"/>
      <c r="U480" s="184"/>
      <c r="V480" s="184"/>
      <c r="W480" s="184"/>
      <c r="X480" s="184"/>
      <c r="Y480" s="184"/>
      <c r="Z480" s="184"/>
      <c r="AA480" s="189"/>
      <c r="AT480" s="190" t="s">
        <v>186</v>
      </c>
      <c r="AU480" s="190" t="s">
        <v>89</v>
      </c>
      <c r="AV480" s="12" t="s">
        <v>89</v>
      </c>
      <c r="AW480" s="12" t="s">
        <v>187</v>
      </c>
      <c r="AX480" s="12" t="s">
        <v>78</v>
      </c>
      <c r="AY480" s="190" t="s">
        <v>179</v>
      </c>
    </row>
    <row r="481" spans="2:65" s="12" customFormat="1" ht="16.5" customHeight="1">
      <c r="B481" s="183"/>
      <c r="C481" s="184"/>
      <c r="D481" s="184"/>
      <c r="E481" s="185" t="s">
        <v>5</v>
      </c>
      <c r="F481" s="277" t="s">
        <v>1414</v>
      </c>
      <c r="G481" s="278"/>
      <c r="H481" s="278"/>
      <c r="I481" s="278"/>
      <c r="J481" s="184"/>
      <c r="K481" s="186">
        <v>32.5</v>
      </c>
      <c r="L481" s="184"/>
      <c r="M481" s="184"/>
      <c r="N481" s="184"/>
      <c r="O481" s="184"/>
      <c r="P481" s="184"/>
      <c r="Q481" s="184"/>
      <c r="R481" s="187"/>
      <c r="T481" s="188"/>
      <c r="U481" s="184"/>
      <c r="V481" s="184"/>
      <c r="W481" s="184"/>
      <c r="X481" s="184"/>
      <c r="Y481" s="184"/>
      <c r="Z481" s="184"/>
      <c r="AA481" s="189"/>
      <c r="AT481" s="190" t="s">
        <v>186</v>
      </c>
      <c r="AU481" s="190" t="s">
        <v>89</v>
      </c>
      <c r="AV481" s="12" t="s">
        <v>89</v>
      </c>
      <c r="AW481" s="12" t="s">
        <v>187</v>
      </c>
      <c r="AX481" s="12" t="s">
        <v>78</v>
      </c>
      <c r="AY481" s="190" t="s">
        <v>179</v>
      </c>
    </row>
    <row r="482" spans="2:65" s="12" customFormat="1" ht="16.5" customHeight="1">
      <c r="B482" s="183"/>
      <c r="C482" s="184"/>
      <c r="D482" s="184"/>
      <c r="E482" s="185" t="s">
        <v>5</v>
      </c>
      <c r="F482" s="277" t="s">
        <v>1415</v>
      </c>
      <c r="G482" s="278"/>
      <c r="H482" s="278"/>
      <c r="I482" s="278"/>
      <c r="J482" s="184"/>
      <c r="K482" s="186">
        <v>26</v>
      </c>
      <c r="L482" s="184"/>
      <c r="M482" s="184"/>
      <c r="N482" s="184"/>
      <c r="O482" s="184"/>
      <c r="P482" s="184"/>
      <c r="Q482" s="184"/>
      <c r="R482" s="187"/>
      <c r="T482" s="188"/>
      <c r="U482" s="184"/>
      <c r="V482" s="184"/>
      <c r="W482" s="184"/>
      <c r="X482" s="184"/>
      <c r="Y482" s="184"/>
      <c r="Z482" s="184"/>
      <c r="AA482" s="189"/>
      <c r="AT482" s="190" t="s">
        <v>186</v>
      </c>
      <c r="AU482" s="190" t="s">
        <v>89</v>
      </c>
      <c r="AV482" s="12" t="s">
        <v>89</v>
      </c>
      <c r="AW482" s="12" t="s">
        <v>187</v>
      </c>
      <c r="AX482" s="12" t="s">
        <v>78</v>
      </c>
      <c r="AY482" s="190" t="s">
        <v>179</v>
      </c>
    </row>
    <row r="483" spans="2:65" s="12" customFormat="1" ht="16.5" customHeight="1">
      <c r="B483" s="183"/>
      <c r="C483" s="184"/>
      <c r="D483" s="184"/>
      <c r="E483" s="185" t="s">
        <v>5</v>
      </c>
      <c r="F483" s="277" t="s">
        <v>1416</v>
      </c>
      <c r="G483" s="278"/>
      <c r="H483" s="278"/>
      <c r="I483" s="278"/>
      <c r="J483" s="184"/>
      <c r="K483" s="186">
        <v>47.6</v>
      </c>
      <c r="L483" s="184"/>
      <c r="M483" s="184"/>
      <c r="N483" s="184"/>
      <c r="O483" s="184"/>
      <c r="P483" s="184"/>
      <c r="Q483" s="184"/>
      <c r="R483" s="187"/>
      <c r="T483" s="188"/>
      <c r="U483" s="184"/>
      <c r="V483" s="184"/>
      <c r="W483" s="184"/>
      <c r="X483" s="184"/>
      <c r="Y483" s="184"/>
      <c r="Z483" s="184"/>
      <c r="AA483" s="189"/>
      <c r="AT483" s="190" t="s">
        <v>186</v>
      </c>
      <c r="AU483" s="190" t="s">
        <v>89</v>
      </c>
      <c r="AV483" s="12" t="s">
        <v>89</v>
      </c>
      <c r="AW483" s="12" t="s">
        <v>187</v>
      </c>
      <c r="AX483" s="12" t="s">
        <v>78</v>
      </c>
      <c r="AY483" s="190" t="s">
        <v>179</v>
      </c>
    </row>
    <row r="484" spans="2:65" s="12" customFormat="1" ht="16.5" customHeight="1">
      <c r="B484" s="183"/>
      <c r="C484" s="184"/>
      <c r="D484" s="184"/>
      <c r="E484" s="185" t="s">
        <v>5</v>
      </c>
      <c r="F484" s="277" t="s">
        <v>1417</v>
      </c>
      <c r="G484" s="278"/>
      <c r="H484" s="278"/>
      <c r="I484" s="278"/>
      <c r="J484" s="184"/>
      <c r="K484" s="186">
        <v>125.8</v>
      </c>
      <c r="L484" s="184"/>
      <c r="M484" s="184"/>
      <c r="N484" s="184"/>
      <c r="O484" s="184"/>
      <c r="P484" s="184"/>
      <c r="Q484" s="184"/>
      <c r="R484" s="187"/>
      <c r="T484" s="188"/>
      <c r="U484" s="184"/>
      <c r="V484" s="184"/>
      <c r="W484" s="184"/>
      <c r="X484" s="184"/>
      <c r="Y484" s="184"/>
      <c r="Z484" s="184"/>
      <c r="AA484" s="189"/>
      <c r="AT484" s="190" t="s">
        <v>186</v>
      </c>
      <c r="AU484" s="190" t="s">
        <v>89</v>
      </c>
      <c r="AV484" s="12" t="s">
        <v>89</v>
      </c>
      <c r="AW484" s="12" t="s">
        <v>187</v>
      </c>
      <c r="AX484" s="12" t="s">
        <v>78</v>
      </c>
      <c r="AY484" s="190" t="s">
        <v>179</v>
      </c>
    </row>
    <row r="485" spans="2:65" s="12" customFormat="1" ht="16.5" customHeight="1">
      <c r="B485" s="183"/>
      <c r="C485" s="184"/>
      <c r="D485" s="184"/>
      <c r="E485" s="185" t="s">
        <v>5</v>
      </c>
      <c r="F485" s="277" t="s">
        <v>1418</v>
      </c>
      <c r="G485" s="278"/>
      <c r="H485" s="278"/>
      <c r="I485" s="278"/>
      <c r="J485" s="184"/>
      <c r="K485" s="186">
        <v>15.6</v>
      </c>
      <c r="L485" s="184"/>
      <c r="M485" s="184"/>
      <c r="N485" s="184"/>
      <c r="O485" s="184"/>
      <c r="P485" s="184"/>
      <c r="Q485" s="184"/>
      <c r="R485" s="187"/>
      <c r="T485" s="188"/>
      <c r="U485" s="184"/>
      <c r="V485" s="184"/>
      <c r="W485" s="184"/>
      <c r="X485" s="184"/>
      <c r="Y485" s="184"/>
      <c r="Z485" s="184"/>
      <c r="AA485" s="189"/>
      <c r="AT485" s="190" t="s">
        <v>186</v>
      </c>
      <c r="AU485" s="190" t="s">
        <v>89</v>
      </c>
      <c r="AV485" s="12" t="s">
        <v>89</v>
      </c>
      <c r="AW485" s="12" t="s">
        <v>187</v>
      </c>
      <c r="AX485" s="12" t="s">
        <v>78</v>
      </c>
      <c r="AY485" s="190" t="s">
        <v>179</v>
      </c>
    </row>
    <row r="486" spans="2:65" s="12" customFormat="1" ht="16.5" customHeight="1">
      <c r="B486" s="183"/>
      <c r="C486" s="184"/>
      <c r="D486" s="184"/>
      <c r="E486" s="185" t="s">
        <v>5</v>
      </c>
      <c r="F486" s="277" t="s">
        <v>1419</v>
      </c>
      <c r="G486" s="278"/>
      <c r="H486" s="278"/>
      <c r="I486" s="278"/>
      <c r="J486" s="184"/>
      <c r="K486" s="186">
        <v>11.7</v>
      </c>
      <c r="L486" s="184"/>
      <c r="M486" s="184"/>
      <c r="N486" s="184"/>
      <c r="O486" s="184"/>
      <c r="P486" s="184"/>
      <c r="Q486" s="184"/>
      <c r="R486" s="187"/>
      <c r="T486" s="188"/>
      <c r="U486" s="184"/>
      <c r="V486" s="184"/>
      <c r="W486" s="184"/>
      <c r="X486" s="184"/>
      <c r="Y486" s="184"/>
      <c r="Z486" s="184"/>
      <c r="AA486" s="189"/>
      <c r="AT486" s="190" t="s">
        <v>186</v>
      </c>
      <c r="AU486" s="190" t="s">
        <v>89</v>
      </c>
      <c r="AV486" s="12" t="s">
        <v>89</v>
      </c>
      <c r="AW486" s="12" t="s">
        <v>187</v>
      </c>
      <c r="AX486" s="12" t="s">
        <v>78</v>
      </c>
      <c r="AY486" s="190" t="s">
        <v>179</v>
      </c>
    </row>
    <row r="487" spans="2:65" s="12" customFormat="1" ht="16.5" customHeight="1">
      <c r="B487" s="183"/>
      <c r="C487" s="184"/>
      <c r="D487" s="184"/>
      <c r="E487" s="185" t="s">
        <v>5</v>
      </c>
      <c r="F487" s="277" t="s">
        <v>1420</v>
      </c>
      <c r="G487" s="278"/>
      <c r="H487" s="278"/>
      <c r="I487" s="278"/>
      <c r="J487" s="184"/>
      <c r="K487" s="186">
        <v>291.2</v>
      </c>
      <c r="L487" s="184"/>
      <c r="M487" s="184"/>
      <c r="N487" s="184"/>
      <c r="O487" s="184"/>
      <c r="P487" s="184"/>
      <c r="Q487" s="184"/>
      <c r="R487" s="187"/>
      <c r="T487" s="188"/>
      <c r="U487" s="184"/>
      <c r="V487" s="184"/>
      <c r="W487" s="184"/>
      <c r="X487" s="184"/>
      <c r="Y487" s="184"/>
      <c r="Z487" s="184"/>
      <c r="AA487" s="189"/>
      <c r="AT487" s="190" t="s">
        <v>186</v>
      </c>
      <c r="AU487" s="190" t="s">
        <v>89</v>
      </c>
      <c r="AV487" s="12" t="s">
        <v>89</v>
      </c>
      <c r="AW487" s="12" t="s">
        <v>187</v>
      </c>
      <c r="AX487" s="12" t="s">
        <v>78</v>
      </c>
      <c r="AY487" s="190" t="s">
        <v>179</v>
      </c>
    </row>
    <row r="488" spans="2:65" s="12" customFormat="1" ht="16.5" customHeight="1">
      <c r="B488" s="183"/>
      <c r="C488" s="184"/>
      <c r="D488" s="184"/>
      <c r="E488" s="185" t="s">
        <v>5</v>
      </c>
      <c r="F488" s="277" t="s">
        <v>1421</v>
      </c>
      <c r="G488" s="278"/>
      <c r="H488" s="278"/>
      <c r="I488" s="278"/>
      <c r="J488" s="184"/>
      <c r="K488" s="186">
        <v>9.1</v>
      </c>
      <c r="L488" s="184"/>
      <c r="M488" s="184"/>
      <c r="N488" s="184"/>
      <c r="O488" s="184"/>
      <c r="P488" s="184"/>
      <c r="Q488" s="184"/>
      <c r="R488" s="187"/>
      <c r="T488" s="188"/>
      <c r="U488" s="184"/>
      <c r="V488" s="184"/>
      <c r="W488" s="184"/>
      <c r="X488" s="184"/>
      <c r="Y488" s="184"/>
      <c r="Z488" s="184"/>
      <c r="AA488" s="189"/>
      <c r="AT488" s="190" t="s">
        <v>186</v>
      </c>
      <c r="AU488" s="190" t="s">
        <v>89</v>
      </c>
      <c r="AV488" s="12" t="s">
        <v>89</v>
      </c>
      <c r="AW488" s="12" t="s">
        <v>187</v>
      </c>
      <c r="AX488" s="12" t="s">
        <v>78</v>
      </c>
      <c r="AY488" s="190" t="s">
        <v>179</v>
      </c>
    </row>
    <row r="489" spans="2:65" s="13" customFormat="1" ht="16.5" customHeight="1">
      <c r="B489" s="191"/>
      <c r="C489" s="192"/>
      <c r="D489" s="192"/>
      <c r="E489" s="193" t="s">
        <v>5</v>
      </c>
      <c r="F489" s="261" t="s">
        <v>188</v>
      </c>
      <c r="G489" s="262"/>
      <c r="H489" s="262"/>
      <c r="I489" s="262"/>
      <c r="J489" s="192"/>
      <c r="K489" s="194">
        <v>1316.42</v>
      </c>
      <c r="L489" s="192"/>
      <c r="M489" s="192"/>
      <c r="N489" s="192"/>
      <c r="O489" s="192"/>
      <c r="P489" s="192"/>
      <c r="Q489" s="192"/>
      <c r="R489" s="195"/>
      <c r="T489" s="196"/>
      <c r="U489" s="192"/>
      <c r="V489" s="192"/>
      <c r="W489" s="192"/>
      <c r="X489" s="192"/>
      <c r="Y489" s="192"/>
      <c r="Z489" s="192"/>
      <c r="AA489" s="197"/>
      <c r="AT489" s="198" t="s">
        <v>186</v>
      </c>
      <c r="AU489" s="198" t="s">
        <v>89</v>
      </c>
      <c r="AV489" s="13" t="s">
        <v>184</v>
      </c>
      <c r="AW489" s="13" t="s">
        <v>187</v>
      </c>
      <c r="AX489" s="13" t="s">
        <v>35</v>
      </c>
      <c r="AY489" s="198" t="s">
        <v>179</v>
      </c>
    </row>
    <row r="490" spans="2:65" s="1" customFormat="1" ht="16.5" customHeight="1">
      <c r="B490" s="140"/>
      <c r="C490" s="199" t="s">
        <v>450</v>
      </c>
      <c r="D490" s="199" t="s">
        <v>458</v>
      </c>
      <c r="E490" s="200" t="s">
        <v>487</v>
      </c>
      <c r="F490" s="260" t="s">
        <v>488</v>
      </c>
      <c r="G490" s="260"/>
      <c r="H490" s="260"/>
      <c r="I490" s="260"/>
      <c r="J490" s="201" t="s">
        <v>489</v>
      </c>
      <c r="K490" s="202">
        <v>19.745999999999999</v>
      </c>
      <c r="L490" s="263">
        <v>0</v>
      </c>
      <c r="M490" s="263"/>
      <c r="N490" s="309">
        <f>ROUND(L490*K490,2)</f>
        <v>0</v>
      </c>
      <c r="O490" s="266"/>
      <c r="P490" s="266"/>
      <c r="Q490" s="266"/>
      <c r="R490" s="143"/>
      <c r="T490" s="173" t="s">
        <v>5</v>
      </c>
      <c r="U490" s="47" t="s">
        <v>43</v>
      </c>
      <c r="V490" s="39"/>
      <c r="W490" s="174">
        <f>V490*K490</f>
        <v>0</v>
      </c>
      <c r="X490" s="174">
        <v>0</v>
      </c>
      <c r="Y490" s="174">
        <f>X490*K490</f>
        <v>0</v>
      </c>
      <c r="Z490" s="174">
        <v>0</v>
      </c>
      <c r="AA490" s="175">
        <f>Z490*K490</f>
        <v>0</v>
      </c>
      <c r="AR490" s="22" t="s">
        <v>207</v>
      </c>
      <c r="AT490" s="22" t="s">
        <v>458</v>
      </c>
      <c r="AU490" s="22" t="s">
        <v>89</v>
      </c>
      <c r="AY490" s="22" t="s">
        <v>179</v>
      </c>
      <c r="BE490" s="117">
        <f>IF(U490="základní",N490,0)</f>
        <v>0</v>
      </c>
      <c r="BF490" s="117">
        <f>IF(U490="snížená",N490,0)</f>
        <v>0</v>
      </c>
      <c r="BG490" s="117">
        <f>IF(U490="zákl. přenesená",N490,0)</f>
        <v>0</v>
      </c>
      <c r="BH490" s="117">
        <f>IF(U490="sníž. přenesená",N490,0)</f>
        <v>0</v>
      </c>
      <c r="BI490" s="117">
        <f>IF(U490="nulová",N490,0)</f>
        <v>0</v>
      </c>
      <c r="BJ490" s="22" t="s">
        <v>35</v>
      </c>
      <c r="BK490" s="117">
        <f>ROUND(L490*K490,2)</f>
        <v>0</v>
      </c>
      <c r="BL490" s="22" t="s">
        <v>184</v>
      </c>
      <c r="BM490" s="22" t="s">
        <v>453</v>
      </c>
    </row>
    <row r="491" spans="2:65" s="12" customFormat="1" ht="16.5" customHeight="1">
      <c r="B491" s="183"/>
      <c r="C491" s="184"/>
      <c r="D491" s="184"/>
      <c r="E491" s="185" t="s">
        <v>5</v>
      </c>
      <c r="F491" s="258" t="s">
        <v>1422</v>
      </c>
      <c r="G491" s="259"/>
      <c r="H491" s="259"/>
      <c r="I491" s="259"/>
      <c r="J491" s="184"/>
      <c r="K491" s="186">
        <v>19.746300000000002</v>
      </c>
      <c r="L491" s="184"/>
      <c r="M491" s="184"/>
      <c r="N491" s="184"/>
      <c r="O491" s="184"/>
      <c r="P491" s="184"/>
      <c r="Q491" s="184"/>
      <c r="R491" s="187"/>
      <c r="T491" s="188"/>
      <c r="U491" s="184"/>
      <c r="V491" s="184"/>
      <c r="W491" s="184"/>
      <c r="X491" s="184"/>
      <c r="Y491" s="184"/>
      <c r="Z491" s="184"/>
      <c r="AA491" s="189"/>
      <c r="AT491" s="190" t="s">
        <v>186</v>
      </c>
      <c r="AU491" s="190" t="s">
        <v>89</v>
      </c>
      <c r="AV491" s="12" t="s">
        <v>89</v>
      </c>
      <c r="AW491" s="12" t="s">
        <v>187</v>
      </c>
      <c r="AX491" s="12" t="s">
        <v>78</v>
      </c>
      <c r="AY491" s="190" t="s">
        <v>179</v>
      </c>
    </row>
    <row r="492" spans="2:65" s="13" customFormat="1" ht="16.5" customHeight="1">
      <c r="B492" s="191"/>
      <c r="C492" s="192"/>
      <c r="D492" s="192"/>
      <c r="E492" s="193" t="s">
        <v>5</v>
      </c>
      <c r="F492" s="261" t="s">
        <v>188</v>
      </c>
      <c r="G492" s="262"/>
      <c r="H492" s="262"/>
      <c r="I492" s="262"/>
      <c r="J492" s="192"/>
      <c r="K492" s="194">
        <v>19.746300000000002</v>
      </c>
      <c r="L492" s="192"/>
      <c r="M492" s="192"/>
      <c r="N492" s="192"/>
      <c r="O492" s="192"/>
      <c r="P492" s="192"/>
      <c r="Q492" s="192"/>
      <c r="R492" s="195"/>
      <c r="T492" s="196"/>
      <c r="U492" s="192"/>
      <c r="V492" s="192"/>
      <c r="W492" s="192"/>
      <c r="X492" s="192"/>
      <c r="Y492" s="192"/>
      <c r="Z492" s="192"/>
      <c r="AA492" s="197"/>
      <c r="AT492" s="198" t="s">
        <v>186</v>
      </c>
      <c r="AU492" s="198" t="s">
        <v>89</v>
      </c>
      <c r="AV492" s="13" t="s">
        <v>184</v>
      </c>
      <c r="AW492" s="13" t="s">
        <v>187</v>
      </c>
      <c r="AX492" s="13" t="s">
        <v>35</v>
      </c>
      <c r="AY492" s="198" t="s">
        <v>179</v>
      </c>
    </row>
    <row r="493" spans="2:65" s="1" customFormat="1" ht="38.25" customHeight="1">
      <c r="B493" s="140"/>
      <c r="C493" s="169" t="s">
        <v>332</v>
      </c>
      <c r="D493" s="169" t="s">
        <v>180</v>
      </c>
      <c r="E493" s="170" t="s">
        <v>493</v>
      </c>
      <c r="F493" s="264" t="s">
        <v>494</v>
      </c>
      <c r="G493" s="264"/>
      <c r="H493" s="264"/>
      <c r="I493" s="264"/>
      <c r="J493" s="171" t="s">
        <v>183</v>
      </c>
      <c r="K493" s="172">
        <v>8</v>
      </c>
      <c r="L493" s="265">
        <v>0</v>
      </c>
      <c r="M493" s="265"/>
      <c r="N493" s="266">
        <f>ROUND(L493*K493,2)</f>
        <v>0</v>
      </c>
      <c r="O493" s="266"/>
      <c r="P493" s="266"/>
      <c r="Q493" s="266"/>
      <c r="R493" s="143"/>
      <c r="T493" s="173" t="s">
        <v>5</v>
      </c>
      <c r="U493" s="47" t="s">
        <v>43</v>
      </c>
      <c r="V493" s="39"/>
      <c r="W493" s="174">
        <f>V493*K493</f>
        <v>0</v>
      </c>
      <c r="X493" s="174">
        <v>0</v>
      </c>
      <c r="Y493" s="174">
        <f>X493*K493</f>
        <v>0</v>
      </c>
      <c r="Z493" s="174">
        <v>0</v>
      </c>
      <c r="AA493" s="175">
        <f>Z493*K493</f>
        <v>0</v>
      </c>
      <c r="AR493" s="22" t="s">
        <v>184</v>
      </c>
      <c r="AT493" s="22" t="s">
        <v>180</v>
      </c>
      <c r="AU493" s="22" t="s">
        <v>89</v>
      </c>
      <c r="AY493" s="22" t="s">
        <v>179</v>
      </c>
      <c r="BE493" s="117">
        <f>IF(U493="základní",N493,0)</f>
        <v>0</v>
      </c>
      <c r="BF493" s="117">
        <f>IF(U493="snížená",N493,0)</f>
        <v>0</v>
      </c>
      <c r="BG493" s="117">
        <f>IF(U493="zákl. přenesená",N493,0)</f>
        <v>0</v>
      </c>
      <c r="BH493" s="117">
        <f>IF(U493="sníž. přenesená",N493,0)</f>
        <v>0</v>
      </c>
      <c r="BI493" s="117">
        <f>IF(U493="nulová",N493,0)</f>
        <v>0</v>
      </c>
      <c r="BJ493" s="22" t="s">
        <v>35</v>
      </c>
      <c r="BK493" s="117">
        <f>ROUND(L493*K493,2)</f>
        <v>0</v>
      </c>
      <c r="BL493" s="22" t="s">
        <v>184</v>
      </c>
      <c r="BM493" s="22" t="s">
        <v>456</v>
      </c>
    </row>
    <row r="494" spans="2:65" s="11" customFormat="1" ht="25.5" customHeight="1">
      <c r="B494" s="176"/>
      <c r="C494" s="177"/>
      <c r="D494" s="177"/>
      <c r="E494" s="178" t="s">
        <v>5</v>
      </c>
      <c r="F494" s="303" t="s">
        <v>1195</v>
      </c>
      <c r="G494" s="304"/>
      <c r="H494" s="304"/>
      <c r="I494" s="304"/>
      <c r="J494" s="177"/>
      <c r="K494" s="178" t="s">
        <v>5</v>
      </c>
      <c r="L494" s="177"/>
      <c r="M494" s="177"/>
      <c r="N494" s="177"/>
      <c r="O494" s="177"/>
      <c r="P494" s="177"/>
      <c r="Q494" s="177"/>
      <c r="R494" s="179"/>
      <c r="T494" s="180"/>
      <c r="U494" s="177"/>
      <c r="V494" s="177"/>
      <c r="W494" s="177"/>
      <c r="X494" s="177"/>
      <c r="Y494" s="177"/>
      <c r="Z494" s="177"/>
      <c r="AA494" s="181"/>
      <c r="AT494" s="182" t="s">
        <v>186</v>
      </c>
      <c r="AU494" s="182" t="s">
        <v>89</v>
      </c>
      <c r="AV494" s="11" t="s">
        <v>35</v>
      </c>
      <c r="AW494" s="11" t="s">
        <v>187</v>
      </c>
      <c r="AX494" s="11" t="s">
        <v>78</v>
      </c>
      <c r="AY494" s="182" t="s">
        <v>179</v>
      </c>
    </row>
    <row r="495" spans="2:65" s="12" customFormat="1" ht="16.5" customHeight="1">
      <c r="B495" s="183"/>
      <c r="C495" s="184"/>
      <c r="D495" s="184"/>
      <c r="E495" s="185" t="s">
        <v>5</v>
      </c>
      <c r="F495" s="277" t="s">
        <v>1423</v>
      </c>
      <c r="G495" s="278"/>
      <c r="H495" s="278"/>
      <c r="I495" s="278"/>
      <c r="J495" s="184"/>
      <c r="K495" s="186">
        <v>8</v>
      </c>
      <c r="L495" s="184"/>
      <c r="M495" s="184"/>
      <c r="N495" s="184"/>
      <c r="O495" s="184"/>
      <c r="P495" s="184"/>
      <c r="Q495" s="184"/>
      <c r="R495" s="187"/>
      <c r="T495" s="188"/>
      <c r="U495" s="184"/>
      <c r="V495" s="184"/>
      <c r="W495" s="184"/>
      <c r="X495" s="184"/>
      <c r="Y495" s="184"/>
      <c r="Z495" s="184"/>
      <c r="AA495" s="189"/>
      <c r="AT495" s="190" t="s">
        <v>186</v>
      </c>
      <c r="AU495" s="190" t="s">
        <v>89</v>
      </c>
      <c r="AV495" s="12" t="s">
        <v>89</v>
      </c>
      <c r="AW495" s="12" t="s">
        <v>187</v>
      </c>
      <c r="AX495" s="12" t="s">
        <v>78</v>
      </c>
      <c r="AY495" s="190" t="s">
        <v>179</v>
      </c>
    </row>
    <row r="496" spans="2:65" s="13" customFormat="1" ht="16.5" customHeight="1">
      <c r="B496" s="191"/>
      <c r="C496" s="192"/>
      <c r="D496" s="192"/>
      <c r="E496" s="193" t="s">
        <v>5</v>
      </c>
      <c r="F496" s="261" t="s">
        <v>188</v>
      </c>
      <c r="G496" s="262"/>
      <c r="H496" s="262"/>
      <c r="I496" s="262"/>
      <c r="J496" s="192"/>
      <c r="K496" s="194">
        <v>8</v>
      </c>
      <c r="L496" s="192"/>
      <c r="M496" s="192"/>
      <c r="N496" s="192"/>
      <c r="O496" s="192"/>
      <c r="P496" s="192"/>
      <c r="Q496" s="192"/>
      <c r="R496" s="195"/>
      <c r="T496" s="196"/>
      <c r="U496" s="192"/>
      <c r="V496" s="192"/>
      <c r="W496" s="192"/>
      <c r="X496" s="192"/>
      <c r="Y496" s="192"/>
      <c r="Z496" s="192"/>
      <c r="AA496" s="197"/>
      <c r="AT496" s="198" t="s">
        <v>186</v>
      </c>
      <c r="AU496" s="198" t="s">
        <v>89</v>
      </c>
      <c r="AV496" s="13" t="s">
        <v>184</v>
      </c>
      <c r="AW496" s="13" t="s">
        <v>187</v>
      </c>
      <c r="AX496" s="13" t="s">
        <v>35</v>
      </c>
      <c r="AY496" s="198" t="s">
        <v>179</v>
      </c>
    </row>
    <row r="497" spans="2:65" s="1" customFormat="1" ht="38.25" customHeight="1">
      <c r="B497" s="140"/>
      <c r="C497" s="169" t="s">
        <v>457</v>
      </c>
      <c r="D497" s="169" t="s">
        <v>180</v>
      </c>
      <c r="E497" s="170" t="s">
        <v>496</v>
      </c>
      <c r="F497" s="264" t="s">
        <v>497</v>
      </c>
      <c r="G497" s="264"/>
      <c r="H497" s="264"/>
      <c r="I497" s="264"/>
      <c r="J497" s="171" t="s">
        <v>183</v>
      </c>
      <c r="K497" s="172">
        <v>8</v>
      </c>
      <c r="L497" s="265">
        <v>0</v>
      </c>
      <c r="M497" s="265"/>
      <c r="N497" s="266">
        <f>ROUND(L497*K497,2)</f>
        <v>0</v>
      </c>
      <c r="O497" s="266"/>
      <c r="P497" s="266"/>
      <c r="Q497" s="266"/>
      <c r="R497" s="143"/>
      <c r="T497" s="173" t="s">
        <v>5</v>
      </c>
      <c r="U497" s="47" t="s">
        <v>43</v>
      </c>
      <c r="V497" s="39"/>
      <c r="W497" s="174">
        <f>V497*K497</f>
        <v>0</v>
      </c>
      <c r="X497" s="174">
        <v>0</v>
      </c>
      <c r="Y497" s="174">
        <f>X497*K497</f>
        <v>0</v>
      </c>
      <c r="Z497" s="174">
        <v>0</v>
      </c>
      <c r="AA497" s="175">
        <f>Z497*K497</f>
        <v>0</v>
      </c>
      <c r="AR497" s="22" t="s">
        <v>184</v>
      </c>
      <c r="AT497" s="22" t="s">
        <v>180</v>
      </c>
      <c r="AU497" s="22" t="s">
        <v>89</v>
      </c>
      <c r="AY497" s="22" t="s">
        <v>179</v>
      </c>
      <c r="BE497" s="117">
        <f>IF(U497="základní",N497,0)</f>
        <v>0</v>
      </c>
      <c r="BF497" s="117">
        <f>IF(U497="snížená",N497,0)</f>
        <v>0</v>
      </c>
      <c r="BG497" s="117">
        <f>IF(U497="zákl. přenesená",N497,0)</f>
        <v>0</v>
      </c>
      <c r="BH497" s="117">
        <f>IF(U497="sníž. přenesená",N497,0)</f>
        <v>0</v>
      </c>
      <c r="BI497" s="117">
        <f>IF(U497="nulová",N497,0)</f>
        <v>0</v>
      </c>
      <c r="BJ497" s="22" t="s">
        <v>35</v>
      </c>
      <c r="BK497" s="117">
        <f>ROUND(L497*K497,2)</f>
        <v>0</v>
      </c>
      <c r="BL497" s="22" t="s">
        <v>184</v>
      </c>
      <c r="BM497" s="22" t="s">
        <v>461</v>
      </c>
    </row>
    <row r="498" spans="2:65" s="12" customFormat="1" ht="16.5" customHeight="1">
      <c r="B498" s="183"/>
      <c r="C498" s="184"/>
      <c r="D498" s="184"/>
      <c r="E498" s="185" t="s">
        <v>5</v>
      </c>
      <c r="F498" s="258" t="s">
        <v>207</v>
      </c>
      <c r="G498" s="259"/>
      <c r="H498" s="259"/>
      <c r="I498" s="259"/>
      <c r="J498" s="184"/>
      <c r="K498" s="186">
        <v>8</v>
      </c>
      <c r="L498" s="184"/>
      <c r="M498" s="184"/>
      <c r="N498" s="184"/>
      <c r="O498" s="184"/>
      <c r="P498" s="184"/>
      <c r="Q498" s="184"/>
      <c r="R498" s="187"/>
      <c r="T498" s="188"/>
      <c r="U498" s="184"/>
      <c r="V498" s="184"/>
      <c r="W498" s="184"/>
      <c r="X498" s="184"/>
      <c r="Y498" s="184"/>
      <c r="Z498" s="184"/>
      <c r="AA498" s="189"/>
      <c r="AT498" s="190" t="s">
        <v>186</v>
      </c>
      <c r="AU498" s="190" t="s">
        <v>89</v>
      </c>
      <c r="AV498" s="12" t="s">
        <v>89</v>
      </c>
      <c r="AW498" s="12" t="s">
        <v>187</v>
      </c>
      <c r="AX498" s="12" t="s">
        <v>78</v>
      </c>
      <c r="AY498" s="190" t="s">
        <v>179</v>
      </c>
    </row>
    <row r="499" spans="2:65" s="13" customFormat="1" ht="16.5" customHeight="1">
      <c r="B499" s="191"/>
      <c r="C499" s="192"/>
      <c r="D499" s="192"/>
      <c r="E499" s="193" t="s">
        <v>5</v>
      </c>
      <c r="F499" s="261" t="s">
        <v>188</v>
      </c>
      <c r="G499" s="262"/>
      <c r="H499" s="262"/>
      <c r="I499" s="262"/>
      <c r="J499" s="192"/>
      <c r="K499" s="194">
        <v>8</v>
      </c>
      <c r="L499" s="192"/>
      <c r="M499" s="192"/>
      <c r="N499" s="192"/>
      <c r="O499" s="192"/>
      <c r="P499" s="192"/>
      <c r="Q499" s="192"/>
      <c r="R499" s="195"/>
      <c r="T499" s="196"/>
      <c r="U499" s="192"/>
      <c r="V499" s="192"/>
      <c r="W499" s="192"/>
      <c r="X499" s="192"/>
      <c r="Y499" s="192"/>
      <c r="Z499" s="192"/>
      <c r="AA499" s="197"/>
      <c r="AT499" s="198" t="s">
        <v>186</v>
      </c>
      <c r="AU499" s="198" t="s">
        <v>89</v>
      </c>
      <c r="AV499" s="13" t="s">
        <v>184</v>
      </c>
      <c r="AW499" s="13" t="s">
        <v>187</v>
      </c>
      <c r="AX499" s="13" t="s">
        <v>35</v>
      </c>
      <c r="AY499" s="198" t="s">
        <v>179</v>
      </c>
    </row>
    <row r="500" spans="2:65" s="1" customFormat="1" ht="16.5" customHeight="1">
      <c r="B500" s="140"/>
      <c r="C500" s="199" t="s">
        <v>352</v>
      </c>
      <c r="D500" s="199" t="s">
        <v>458</v>
      </c>
      <c r="E500" s="200" t="s">
        <v>501</v>
      </c>
      <c r="F500" s="260" t="s">
        <v>502</v>
      </c>
      <c r="G500" s="260"/>
      <c r="H500" s="260"/>
      <c r="I500" s="260"/>
      <c r="J500" s="201" t="s">
        <v>183</v>
      </c>
      <c r="K500" s="202">
        <v>8</v>
      </c>
      <c r="L500" s="263">
        <v>0</v>
      </c>
      <c r="M500" s="263"/>
      <c r="N500" s="309">
        <f>ROUND(L500*K500,2)</f>
        <v>0</v>
      </c>
      <c r="O500" s="266"/>
      <c r="P500" s="266"/>
      <c r="Q500" s="266"/>
      <c r="R500" s="143"/>
      <c r="T500" s="173" t="s">
        <v>5</v>
      </c>
      <c r="U500" s="47" t="s">
        <v>43</v>
      </c>
      <c r="V500" s="39"/>
      <c r="W500" s="174">
        <f>V500*K500</f>
        <v>0</v>
      </c>
      <c r="X500" s="174">
        <v>0</v>
      </c>
      <c r="Y500" s="174">
        <f>X500*K500</f>
        <v>0</v>
      </c>
      <c r="Z500" s="174">
        <v>0</v>
      </c>
      <c r="AA500" s="175">
        <f>Z500*K500</f>
        <v>0</v>
      </c>
      <c r="AR500" s="22" t="s">
        <v>207</v>
      </c>
      <c r="AT500" s="22" t="s">
        <v>458</v>
      </c>
      <c r="AU500" s="22" t="s">
        <v>89</v>
      </c>
      <c r="AY500" s="22" t="s">
        <v>179</v>
      </c>
      <c r="BE500" s="117">
        <f>IF(U500="základní",N500,0)</f>
        <v>0</v>
      </c>
      <c r="BF500" s="117">
        <f>IF(U500="snížená",N500,0)</f>
        <v>0</v>
      </c>
      <c r="BG500" s="117">
        <f>IF(U500="zákl. přenesená",N500,0)</f>
        <v>0</v>
      </c>
      <c r="BH500" s="117">
        <f>IF(U500="sníž. přenesená",N500,0)</f>
        <v>0</v>
      </c>
      <c r="BI500" s="117">
        <f>IF(U500="nulová",N500,0)</f>
        <v>0</v>
      </c>
      <c r="BJ500" s="22" t="s">
        <v>35</v>
      </c>
      <c r="BK500" s="117">
        <f>ROUND(L500*K500,2)</f>
        <v>0</v>
      </c>
      <c r="BL500" s="22" t="s">
        <v>184</v>
      </c>
      <c r="BM500" s="22" t="s">
        <v>464</v>
      </c>
    </row>
    <row r="501" spans="2:65" s="12" customFormat="1" ht="16.5" customHeight="1">
      <c r="B501" s="183"/>
      <c r="C501" s="184"/>
      <c r="D501" s="184"/>
      <c r="E501" s="185" t="s">
        <v>5</v>
      </c>
      <c r="F501" s="258" t="s">
        <v>207</v>
      </c>
      <c r="G501" s="259"/>
      <c r="H501" s="259"/>
      <c r="I501" s="259"/>
      <c r="J501" s="184"/>
      <c r="K501" s="186">
        <v>8</v>
      </c>
      <c r="L501" s="184"/>
      <c r="M501" s="184"/>
      <c r="N501" s="184"/>
      <c r="O501" s="184"/>
      <c r="P501" s="184"/>
      <c r="Q501" s="184"/>
      <c r="R501" s="187"/>
      <c r="T501" s="188"/>
      <c r="U501" s="184"/>
      <c r="V501" s="184"/>
      <c r="W501" s="184"/>
      <c r="X501" s="184"/>
      <c r="Y501" s="184"/>
      <c r="Z501" s="184"/>
      <c r="AA501" s="189"/>
      <c r="AT501" s="190" t="s">
        <v>186</v>
      </c>
      <c r="AU501" s="190" t="s">
        <v>89</v>
      </c>
      <c r="AV501" s="12" t="s">
        <v>89</v>
      </c>
      <c r="AW501" s="12" t="s">
        <v>187</v>
      </c>
      <c r="AX501" s="12" t="s">
        <v>78</v>
      </c>
      <c r="AY501" s="190" t="s">
        <v>179</v>
      </c>
    </row>
    <row r="502" spans="2:65" s="13" customFormat="1" ht="16.5" customHeight="1">
      <c r="B502" s="191"/>
      <c r="C502" s="192"/>
      <c r="D502" s="192"/>
      <c r="E502" s="193" t="s">
        <v>5</v>
      </c>
      <c r="F502" s="261" t="s">
        <v>188</v>
      </c>
      <c r="G502" s="262"/>
      <c r="H502" s="262"/>
      <c r="I502" s="262"/>
      <c r="J502" s="192"/>
      <c r="K502" s="194">
        <v>8</v>
      </c>
      <c r="L502" s="192"/>
      <c r="M502" s="192"/>
      <c r="N502" s="192"/>
      <c r="O502" s="192"/>
      <c r="P502" s="192"/>
      <c r="Q502" s="192"/>
      <c r="R502" s="195"/>
      <c r="T502" s="196"/>
      <c r="U502" s="192"/>
      <c r="V502" s="192"/>
      <c r="W502" s="192"/>
      <c r="X502" s="192"/>
      <c r="Y502" s="192"/>
      <c r="Z502" s="192"/>
      <c r="AA502" s="197"/>
      <c r="AT502" s="198" t="s">
        <v>186</v>
      </c>
      <c r="AU502" s="198" t="s">
        <v>89</v>
      </c>
      <c r="AV502" s="13" t="s">
        <v>184</v>
      </c>
      <c r="AW502" s="13" t="s">
        <v>187</v>
      </c>
      <c r="AX502" s="13" t="s">
        <v>35</v>
      </c>
      <c r="AY502" s="198" t="s">
        <v>179</v>
      </c>
    </row>
    <row r="503" spans="2:65" s="10" customFormat="1" ht="29.85" customHeight="1">
      <c r="B503" s="158"/>
      <c r="C503" s="159"/>
      <c r="D503" s="168" t="s">
        <v>139</v>
      </c>
      <c r="E503" s="168"/>
      <c r="F503" s="168"/>
      <c r="G503" s="168"/>
      <c r="H503" s="168"/>
      <c r="I503" s="168"/>
      <c r="J503" s="168"/>
      <c r="K503" s="168"/>
      <c r="L503" s="168"/>
      <c r="M503" s="168"/>
      <c r="N503" s="269">
        <f>BK503</f>
        <v>0</v>
      </c>
      <c r="O503" s="270"/>
      <c r="P503" s="270"/>
      <c r="Q503" s="270"/>
      <c r="R503" s="161"/>
      <c r="T503" s="162"/>
      <c r="U503" s="159"/>
      <c r="V503" s="159"/>
      <c r="W503" s="163">
        <f>SUM(W504:W510)</f>
        <v>0</v>
      </c>
      <c r="X503" s="159"/>
      <c r="Y503" s="163">
        <f>SUM(Y504:Y510)</f>
        <v>0</v>
      </c>
      <c r="Z503" s="159"/>
      <c r="AA503" s="164">
        <f>SUM(AA504:AA510)</f>
        <v>0</v>
      </c>
      <c r="AR503" s="165" t="s">
        <v>35</v>
      </c>
      <c r="AT503" s="166" t="s">
        <v>77</v>
      </c>
      <c r="AU503" s="166" t="s">
        <v>35</v>
      </c>
      <c r="AY503" s="165" t="s">
        <v>179</v>
      </c>
      <c r="BK503" s="167">
        <f>SUM(BK504:BK510)</f>
        <v>0</v>
      </c>
    </row>
    <row r="504" spans="2:65" s="1" customFormat="1" ht="38.25" customHeight="1">
      <c r="B504" s="140"/>
      <c r="C504" s="169" t="s">
        <v>479</v>
      </c>
      <c r="D504" s="169" t="s">
        <v>180</v>
      </c>
      <c r="E504" s="170" t="s">
        <v>505</v>
      </c>
      <c r="F504" s="264" t="s">
        <v>506</v>
      </c>
      <c r="G504" s="264"/>
      <c r="H504" s="264"/>
      <c r="I504" s="264"/>
      <c r="J504" s="171" t="s">
        <v>191</v>
      </c>
      <c r="K504" s="172">
        <v>625.6</v>
      </c>
      <c r="L504" s="265">
        <v>0</v>
      </c>
      <c r="M504" s="265"/>
      <c r="N504" s="266">
        <f>ROUND(L504*K504,2)</f>
        <v>0</v>
      </c>
      <c r="O504" s="266"/>
      <c r="P504" s="266"/>
      <c r="Q504" s="266"/>
      <c r="R504" s="143"/>
      <c r="T504" s="173" t="s">
        <v>5</v>
      </c>
      <c r="U504" s="47" t="s">
        <v>43</v>
      </c>
      <c r="V504" s="39"/>
      <c r="W504" s="174">
        <f>V504*K504</f>
        <v>0</v>
      </c>
      <c r="X504" s="174">
        <v>0</v>
      </c>
      <c r="Y504" s="174">
        <f>X504*K504</f>
        <v>0</v>
      </c>
      <c r="Z504" s="174">
        <v>0</v>
      </c>
      <c r="AA504" s="175">
        <f>Z504*K504</f>
        <v>0</v>
      </c>
      <c r="AR504" s="22" t="s">
        <v>184</v>
      </c>
      <c r="AT504" s="22" t="s">
        <v>180</v>
      </c>
      <c r="AU504" s="22" t="s">
        <v>89</v>
      </c>
      <c r="AY504" s="22" t="s">
        <v>179</v>
      </c>
      <c r="BE504" s="117">
        <f>IF(U504="základní",N504,0)</f>
        <v>0</v>
      </c>
      <c r="BF504" s="117">
        <f>IF(U504="snížená",N504,0)</f>
        <v>0</v>
      </c>
      <c r="BG504" s="117">
        <f>IF(U504="zákl. přenesená",N504,0)</f>
        <v>0</v>
      </c>
      <c r="BH504" s="117">
        <f>IF(U504="sníž. přenesená",N504,0)</f>
        <v>0</v>
      </c>
      <c r="BI504" s="117">
        <f>IF(U504="nulová",N504,0)</f>
        <v>0</v>
      </c>
      <c r="BJ504" s="22" t="s">
        <v>35</v>
      </c>
      <c r="BK504" s="117">
        <f>ROUND(L504*K504,2)</f>
        <v>0</v>
      </c>
      <c r="BL504" s="22" t="s">
        <v>184</v>
      </c>
      <c r="BM504" s="22" t="s">
        <v>482</v>
      </c>
    </row>
    <row r="505" spans="2:65" s="12" customFormat="1" ht="16.5" customHeight="1">
      <c r="B505" s="183"/>
      <c r="C505" s="184"/>
      <c r="D505" s="184"/>
      <c r="E505" s="185" t="s">
        <v>5</v>
      </c>
      <c r="F505" s="258" t="s">
        <v>1424</v>
      </c>
      <c r="G505" s="259"/>
      <c r="H505" s="259"/>
      <c r="I505" s="259"/>
      <c r="J505" s="184"/>
      <c r="K505" s="186">
        <v>625.6</v>
      </c>
      <c r="L505" s="184"/>
      <c r="M505" s="184"/>
      <c r="N505" s="184"/>
      <c r="O505" s="184"/>
      <c r="P505" s="184"/>
      <c r="Q505" s="184"/>
      <c r="R505" s="187"/>
      <c r="T505" s="188"/>
      <c r="U505" s="184"/>
      <c r="V505" s="184"/>
      <c r="W505" s="184"/>
      <c r="X505" s="184"/>
      <c r="Y505" s="184"/>
      <c r="Z505" s="184"/>
      <c r="AA505" s="189"/>
      <c r="AT505" s="190" t="s">
        <v>186</v>
      </c>
      <c r="AU505" s="190" t="s">
        <v>89</v>
      </c>
      <c r="AV505" s="12" t="s">
        <v>89</v>
      </c>
      <c r="AW505" s="12" t="s">
        <v>187</v>
      </c>
      <c r="AX505" s="12" t="s">
        <v>78</v>
      </c>
      <c r="AY505" s="190" t="s">
        <v>179</v>
      </c>
    </row>
    <row r="506" spans="2:65" s="13" customFormat="1" ht="16.5" customHeight="1">
      <c r="B506" s="191"/>
      <c r="C506" s="192"/>
      <c r="D506" s="192"/>
      <c r="E506" s="193" t="s">
        <v>5</v>
      </c>
      <c r="F506" s="261" t="s">
        <v>188</v>
      </c>
      <c r="G506" s="262"/>
      <c r="H506" s="262"/>
      <c r="I506" s="262"/>
      <c r="J506" s="192"/>
      <c r="K506" s="194">
        <v>625.6</v>
      </c>
      <c r="L506" s="192"/>
      <c r="M506" s="192"/>
      <c r="N506" s="192"/>
      <c r="O506" s="192"/>
      <c r="P506" s="192"/>
      <c r="Q506" s="192"/>
      <c r="R506" s="195"/>
      <c r="T506" s="196"/>
      <c r="U506" s="192"/>
      <c r="V506" s="192"/>
      <c r="W506" s="192"/>
      <c r="X506" s="192"/>
      <c r="Y506" s="192"/>
      <c r="Z506" s="192"/>
      <c r="AA506" s="197"/>
      <c r="AT506" s="198" t="s">
        <v>186</v>
      </c>
      <c r="AU506" s="198" t="s">
        <v>89</v>
      </c>
      <c r="AV506" s="13" t="s">
        <v>184</v>
      </c>
      <c r="AW506" s="13" t="s">
        <v>187</v>
      </c>
      <c r="AX506" s="13" t="s">
        <v>35</v>
      </c>
      <c r="AY506" s="198" t="s">
        <v>179</v>
      </c>
    </row>
    <row r="507" spans="2:65" s="1" customFormat="1" ht="38.25" customHeight="1">
      <c r="B507" s="140"/>
      <c r="C507" s="169" t="s">
        <v>357</v>
      </c>
      <c r="D507" s="169" t="s">
        <v>180</v>
      </c>
      <c r="E507" s="170" t="s">
        <v>1425</v>
      </c>
      <c r="F507" s="264" t="s">
        <v>1426</v>
      </c>
      <c r="G507" s="264"/>
      <c r="H507" s="264"/>
      <c r="I507" s="264"/>
      <c r="J507" s="171" t="s">
        <v>183</v>
      </c>
      <c r="K507" s="172">
        <v>8</v>
      </c>
      <c r="L507" s="265">
        <v>0</v>
      </c>
      <c r="M507" s="265"/>
      <c r="N507" s="266">
        <f>ROUND(L507*K507,2)</f>
        <v>0</v>
      </c>
      <c r="O507" s="266"/>
      <c r="P507" s="266"/>
      <c r="Q507" s="266"/>
      <c r="R507" s="143"/>
      <c r="T507" s="173" t="s">
        <v>5</v>
      </c>
      <c r="U507" s="47" t="s">
        <v>43</v>
      </c>
      <c r="V507" s="39"/>
      <c r="W507" s="174">
        <f>V507*K507</f>
        <v>0</v>
      </c>
      <c r="X507" s="174">
        <v>0</v>
      </c>
      <c r="Y507" s="174">
        <f>X507*K507</f>
        <v>0</v>
      </c>
      <c r="Z507" s="174">
        <v>0</v>
      </c>
      <c r="AA507" s="175">
        <f>Z507*K507</f>
        <v>0</v>
      </c>
      <c r="AR507" s="22" t="s">
        <v>184</v>
      </c>
      <c r="AT507" s="22" t="s">
        <v>180</v>
      </c>
      <c r="AU507" s="22" t="s">
        <v>89</v>
      </c>
      <c r="AY507" s="22" t="s">
        <v>179</v>
      </c>
      <c r="BE507" s="117">
        <f>IF(U507="základní",N507,0)</f>
        <v>0</v>
      </c>
      <c r="BF507" s="117">
        <f>IF(U507="snížená",N507,0)</f>
        <v>0</v>
      </c>
      <c r="BG507" s="117">
        <f>IF(U507="zákl. přenesená",N507,0)</f>
        <v>0</v>
      </c>
      <c r="BH507" s="117">
        <f>IF(U507="sníž. přenesená",N507,0)</f>
        <v>0</v>
      </c>
      <c r="BI507" s="117">
        <f>IF(U507="nulová",N507,0)</f>
        <v>0</v>
      </c>
      <c r="BJ507" s="22" t="s">
        <v>35</v>
      </c>
      <c r="BK507" s="117">
        <f>ROUND(L507*K507,2)</f>
        <v>0</v>
      </c>
      <c r="BL507" s="22" t="s">
        <v>184</v>
      </c>
      <c r="BM507" s="22" t="s">
        <v>490</v>
      </c>
    </row>
    <row r="508" spans="2:65" s="11" customFormat="1" ht="25.5" customHeight="1">
      <c r="B508" s="176"/>
      <c r="C508" s="177"/>
      <c r="D508" s="177"/>
      <c r="E508" s="178" t="s">
        <v>5</v>
      </c>
      <c r="F508" s="303" t="s">
        <v>1427</v>
      </c>
      <c r="G508" s="304"/>
      <c r="H508" s="304"/>
      <c r="I508" s="304"/>
      <c r="J508" s="177"/>
      <c r="K508" s="178" t="s">
        <v>5</v>
      </c>
      <c r="L508" s="177"/>
      <c r="M508" s="177"/>
      <c r="N508" s="177"/>
      <c r="O508" s="177"/>
      <c r="P508" s="177"/>
      <c r="Q508" s="177"/>
      <c r="R508" s="179"/>
      <c r="T508" s="180"/>
      <c r="U508" s="177"/>
      <c r="V508" s="177"/>
      <c r="W508" s="177"/>
      <c r="X508" s="177"/>
      <c r="Y508" s="177"/>
      <c r="Z508" s="177"/>
      <c r="AA508" s="181"/>
      <c r="AT508" s="182" t="s">
        <v>186</v>
      </c>
      <c r="AU508" s="182" t="s">
        <v>89</v>
      </c>
      <c r="AV508" s="11" t="s">
        <v>35</v>
      </c>
      <c r="AW508" s="11" t="s">
        <v>187</v>
      </c>
      <c r="AX508" s="11" t="s">
        <v>78</v>
      </c>
      <c r="AY508" s="182" t="s">
        <v>179</v>
      </c>
    </row>
    <row r="509" spans="2:65" s="12" customFormat="1" ht="16.5" customHeight="1">
      <c r="B509" s="183"/>
      <c r="C509" s="184"/>
      <c r="D509" s="184"/>
      <c r="E509" s="185" t="s">
        <v>5</v>
      </c>
      <c r="F509" s="277" t="s">
        <v>1428</v>
      </c>
      <c r="G509" s="278"/>
      <c r="H509" s="278"/>
      <c r="I509" s="278"/>
      <c r="J509" s="184"/>
      <c r="K509" s="186">
        <v>8</v>
      </c>
      <c r="L509" s="184"/>
      <c r="M509" s="184"/>
      <c r="N509" s="184"/>
      <c r="O509" s="184"/>
      <c r="P509" s="184"/>
      <c r="Q509" s="184"/>
      <c r="R509" s="187"/>
      <c r="T509" s="188"/>
      <c r="U509" s="184"/>
      <c r="V509" s="184"/>
      <c r="W509" s="184"/>
      <c r="X509" s="184"/>
      <c r="Y509" s="184"/>
      <c r="Z509" s="184"/>
      <c r="AA509" s="189"/>
      <c r="AT509" s="190" t="s">
        <v>186</v>
      </c>
      <c r="AU509" s="190" t="s">
        <v>89</v>
      </c>
      <c r="AV509" s="12" t="s">
        <v>89</v>
      </c>
      <c r="AW509" s="12" t="s">
        <v>187</v>
      </c>
      <c r="AX509" s="12" t="s">
        <v>78</v>
      </c>
      <c r="AY509" s="190" t="s">
        <v>179</v>
      </c>
    </row>
    <row r="510" spans="2:65" s="13" customFormat="1" ht="16.5" customHeight="1">
      <c r="B510" s="191"/>
      <c r="C510" s="192"/>
      <c r="D510" s="192"/>
      <c r="E510" s="193" t="s">
        <v>5</v>
      </c>
      <c r="F510" s="261" t="s">
        <v>188</v>
      </c>
      <c r="G510" s="262"/>
      <c r="H510" s="262"/>
      <c r="I510" s="262"/>
      <c r="J510" s="192"/>
      <c r="K510" s="194">
        <v>8</v>
      </c>
      <c r="L510" s="192"/>
      <c r="M510" s="192"/>
      <c r="N510" s="192"/>
      <c r="O510" s="192"/>
      <c r="P510" s="192"/>
      <c r="Q510" s="192"/>
      <c r="R510" s="195"/>
      <c r="T510" s="196"/>
      <c r="U510" s="192"/>
      <c r="V510" s="192"/>
      <c r="W510" s="192"/>
      <c r="X510" s="192"/>
      <c r="Y510" s="192"/>
      <c r="Z510" s="192"/>
      <c r="AA510" s="197"/>
      <c r="AT510" s="198" t="s">
        <v>186</v>
      </c>
      <c r="AU510" s="198" t="s">
        <v>89</v>
      </c>
      <c r="AV510" s="13" t="s">
        <v>184</v>
      </c>
      <c r="AW510" s="13" t="s">
        <v>187</v>
      </c>
      <c r="AX510" s="13" t="s">
        <v>35</v>
      </c>
      <c r="AY510" s="198" t="s">
        <v>179</v>
      </c>
    </row>
    <row r="511" spans="2:65" s="10" customFormat="1" ht="29.85" customHeight="1">
      <c r="B511" s="158"/>
      <c r="C511" s="159"/>
      <c r="D511" s="168" t="s">
        <v>140</v>
      </c>
      <c r="E511" s="168"/>
      <c r="F511" s="168"/>
      <c r="G511" s="168"/>
      <c r="H511" s="168"/>
      <c r="I511" s="168"/>
      <c r="J511" s="168"/>
      <c r="K511" s="168"/>
      <c r="L511" s="168"/>
      <c r="M511" s="168"/>
      <c r="N511" s="269">
        <f>BK511</f>
        <v>0</v>
      </c>
      <c r="O511" s="270"/>
      <c r="P511" s="270"/>
      <c r="Q511" s="270"/>
      <c r="R511" s="161"/>
      <c r="T511" s="162"/>
      <c r="U511" s="159"/>
      <c r="V511" s="159"/>
      <c r="W511" s="163">
        <f>SUM(W512:W528)</f>
        <v>0</v>
      </c>
      <c r="X511" s="159"/>
      <c r="Y511" s="163">
        <f>SUM(Y512:Y528)</f>
        <v>0</v>
      </c>
      <c r="Z511" s="159"/>
      <c r="AA511" s="164">
        <f>SUM(AA512:AA528)</f>
        <v>0</v>
      </c>
      <c r="AR511" s="165" t="s">
        <v>35</v>
      </c>
      <c r="AT511" s="166" t="s">
        <v>77</v>
      </c>
      <c r="AU511" s="166" t="s">
        <v>35</v>
      </c>
      <c r="AY511" s="165" t="s">
        <v>179</v>
      </c>
      <c r="BK511" s="167">
        <f>SUM(BK512:BK528)</f>
        <v>0</v>
      </c>
    </row>
    <row r="512" spans="2:65" s="1" customFormat="1" ht="25.5" customHeight="1">
      <c r="B512" s="140"/>
      <c r="C512" s="169" t="s">
        <v>492</v>
      </c>
      <c r="D512" s="169" t="s">
        <v>180</v>
      </c>
      <c r="E512" s="170" t="s">
        <v>518</v>
      </c>
      <c r="F512" s="264" t="s">
        <v>519</v>
      </c>
      <c r="G512" s="264"/>
      <c r="H512" s="264"/>
      <c r="I512" s="264"/>
      <c r="J512" s="171" t="s">
        <v>191</v>
      </c>
      <c r="K512" s="172">
        <v>3.84</v>
      </c>
      <c r="L512" s="265">
        <v>0</v>
      </c>
      <c r="M512" s="265"/>
      <c r="N512" s="266">
        <f>ROUND(L512*K512,2)</f>
        <v>0</v>
      </c>
      <c r="O512" s="266"/>
      <c r="P512" s="266"/>
      <c r="Q512" s="266"/>
      <c r="R512" s="143"/>
      <c r="T512" s="173" t="s">
        <v>5</v>
      </c>
      <c r="U512" s="47" t="s">
        <v>43</v>
      </c>
      <c r="V512" s="39"/>
      <c r="W512" s="174">
        <f>V512*K512</f>
        <v>0</v>
      </c>
      <c r="X512" s="174">
        <v>0</v>
      </c>
      <c r="Y512" s="174">
        <f>X512*K512</f>
        <v>0</v>
      </c>
      <c r="Z512" s="174">
        <v>0</v>
      </c>
      <c r="AA512" s="175">
        <f>Z512*K512</f>
        <v>0</v>
      </c>
      <c r="AR512" s="22" t="s">
        <v>184</v>
      </c>
      <c r="AT512" s="22" t="s">
        <v>180</v>
      </c>
      <c r="AU512" s="22" t="s">
        <v>89</v>
      </c>
      <c r="AY512" s="22" t="s">
        <v>179</v>
      </c>
      <c r="BE512" s="117">
        <f>IF(U512="základní",N512,0)</f>
        <v>0</v>
      </c>
      <c r="BF512" s="117">
        <f>IF(U512="snížená",N512,0)</f>
        <v>0</v>
      </c>
      <c r="BG512" s="117">
        <f>IF(U512="zákl. přenesená",N512,0)</f>
        <v>0</v>
      </c>
      <c r="BH512" s="117">
        <f>IF(U512="sníž. přenesená",N512,0)</f>
        <v>0</v>
      </c>
      <c r="BI512" s="117">
        <f>IF(U512="nulová",N512,0)</f>
        <v>0</v>
      </c>
      <c r="BJ512" s="22" t="s">
        <v>35</v>
      </c>
      <c r="BK512" s="117">
        <f>ROUND(L512*K512,2)</f>
        <v>0</v>
      </c>
      <c r="BL512" s="22" t="s">
        <v>184</v>
      </c>
      <c r="BM512" s="22" t="s">
        <v>495</v>
      </c>
    </row>
    <row r="513" spans="2:65" s="11" customFormat="1" ht="25.5" customHeight="1">
      <c r="B513" s="176"/>
      <c r="C513" s="177"/>
      <c r="D513" s="177"/>
      <c r="E513" s="178" t="s">
        <v>5</v>
      </c>
      <c r="F513" s="303" t="s">
        <v>1429</v>
      </c>
      <c r="G513" s="304"/>
      <c r="H513" s="304"/>
      <c r="I513" s="304"/>
      <c r="J513" s="177"/>
      <c r="K513" s="178" t="s">
        <v>5</v>
      </c>
      <c r="L513" s="177"/>
      <c r="M513" s="177"/>
      <c r="N513" s="177"/>
      <c r="O513" s="177"/>
      <c r="P513" s="177"/>
      <c r="Q513" s="177"/>
      <c r="R513" s="179"/>
      <c r="T513" s="180"/>
      <c r="U513" s="177"/>
      <c r="V513" s="177"/>
      <c r="W513" s="177"/>
      <c r="X513" s="177"/>
      <c r="Y513" s="177"/>
      <c r="Z513" s="177"/>
      <c r="AA513" s="181"/>
      <c r="AT513" s="182" t="s">
        <v>186</v>
      </c>
      <c r="AU513" s="182" t="s">
        <v>89</v>
      </c>
      <c r="AV513" s="11" t="s">
        <v>35</v>
      </c>
      <c r="AW513" s="11" t="s">
        <v>187</v>
      </c>
      <c r="AX513" s="11" t="s">
        <v>78</v>
      </c>
      <c r="AY513" s="182" t="s">
        <v>179</v>
      </c>
    </row>
    <row r="514" spans="2:65" s="12" customFormat="1" ht="16.5" customHeight="1">
      <c r="B514" s="183"/>
      <c r="C514" s="184"/>
      <c r="D514" s="184"/>
      <c r="E514" s="185" t="s">
        <v>5</v>
      </c>
      <c r="F514" s="277" t="s">
        <v>1430</v>
      </c>
      <c r="G514" s="278"/>
      <c r="H514" s="278"/>
      <c r="I514" s="278"/>
      <c r="J514" s="184"/>
      <c r="K514" s="186">
        <v>3.84</v>
      </c>
      <c r="L514" s="184"/>
      <c r="M514" s="184"/>
      <c r="N514" s="184"/>
      <c r="O514" s="184"/>
      <c r="P514" s="184"/>
      <c r="Q514" s="184"/>
      <c r="R514" s="187"/>
      <c r="T514" s="188"/>
      <c r="U514" s="184"/>
      <c r="V514" s="184"/>
      <c r="W514" s="184"/>
      <c r="X514" s="184"/>
      <c r="Y514" s="184"/>
      <c r="Z514" s="184"/>
      <c r="AA514" s="189"/>
      <c r="AT514" s="190" t="s">
        <v>186</v>
      </c>
      <c r="AU514" s="190" t="s">
        <v>89</v>
      </c>
      <c r="AV514" s="12" t="s">
        <v>89</v>
      </c>
      <c r="AW514" s="12" t="s">
        <v>187</v>
      </c>
      <c r="AX514" s="12" t="s">
        <v>78</v>
      </c>
      <c r="AY514" s="190" t="s">
        <v>179</v>
      </c>
    </row>
    <row r="515" spans="2:65" s="13" customFormat="1" ht="16.5" customHeight="1">
      <c r="B515" s="191"/>
      <c r="C515" s="192"/>
      <c r="D515" s="192"/>
      <c r="E515" s="193" t="s">
        <v>5</v>
      </c>
      <c r="F515" s="261" t="s">
        <v>188</v>
      </c>
      <c r="G515" s="262"/>
      <c r="H515" s="262"/>
      <c r="I515" s="262"/>
      <c r="J515" s="192"/>
      <c r="K515" s="194">
        <v>3.84</v>
      </c>
      <c r="L515" s="192"/>
      <c r="M515" s="192"/>
      <c r="N515" s="192"/>
      <c r="O515" s="192"/>
      <c r="P515" s="192"/>
      <c r="Q515" s="192"/>
      <c r="R515" s="195"/>
      <c r="T515" s="196"/>
      <c r="U515" s="192"/>
      <c r="V515" s="192"/>
      <c r="W515" s="192"/>
      <c r="X515" s="192"/>
      <c r="Y515" s="192"/>
      <c r="Z515" s="192"/>
      <c r="AA515" s="197"/>
      <c r="AT515" s="198" t="s">
        <v>186</v>
      </c>
      <c r="AU515" s="198" t="s">
        <v>89</v>
      </c>
      <c r="AV515" s="13" t="s">
        <v>184</v>
      </c>
      <c r="AW515" s="13" t="s">
        <v>187</v>
      </c>
      <c r="AX515" s="13" t="s">
        <v>35</v>
      </c>
      <c r="AY515" s="198" t="s">
        <v>179</v>
      </c>
    </row>
    <row r="516" spans="2:65" s="1" customFormat="1" ht="25.5" customHeight="1">
      <c r="B516" s="140"/>
      <c r="C516" s="169" t="s">
        <v>375</v>
      </c>
      <c r="D516" s="169" t="s">
        <v>180</v>
      </c>
      <c r="E516" s="170" t="s">
        <v>1431</v>
      </c>
      <c r="F516" s="264" t="s">
        <v>1432</v>
      </c>
      <c r="G516" s="264"/>
      <c r="H516" s="264"/>
      <c r="I516" s="264"/>
      <c r="J516" s="171" t="s">
        <v>191</v>
      </c>
      <c r="K516" s="172">
        <v>6.37</v>
      </c>
      <c r="L516" s="265">
        <v>0</v>
      </c>
      <c r="M516" s="265"/>
      <c r="N516" s="266">
        <f>ROUND(L516*K516,2)</f>
        <v>0</v>
      </c>
      <c r="O516" s="266"/>
      <c r="P516" s="266"/>
      <c r="Q516" s="266"/>
      <c r="R516" s="143"/>
      <c r="T516" s="173" t="s">
        <v>5</v>
      </c>
      <c r="U516" s="47" t="s">
        <v>43</v>
      </c>
      <c r="V516" s="39"/>
      <c r="W516" s="174">
        <f>V516*K516</f>
        <v>0</v>
      </c>
      <c r="X516" s="174">
        <v>0</v>
      </c>
      <c r="Y516" s="174">
        <f>X516*K516</f>
        <v>0</v>
      </c>
      <c r="Z516" s="174">
        <v>0</v>
      </c>
      <c r="AA516" s="175">
        <f>Z516*K516</f>
        <v>0</v>
      </c>
      <c r="AR516" s="22" t="s">
        <v>184</v>
      </c>
      <c r="AT516" s="22" t="s">
        <v>180</v>
      </c>
      <c r="AU516" s="22" t="s">
        <v>89</v>
      </c>
      <c r="AY516" s="22" t="s">
        <v>179</v>
      </c>
      <c r="BE516" s="117">
        <f>IF(U516="základní",N516,0)</f>
        <v>0</v>
      </c>
      <c r="BF516" s="117">
        <f>IF(U516="snížená",N516,0)</f>
        <v>0</v>
      </c>
      <c r="BG516" s="117">
        <f>IF(U516="zákl. přenesená",N516,0)</f>
        <v>0</v>
      </c>
      <c r="BH516" s="117">
        <f>IF(U516="sníž. přenesená",N516,0)</f>
        <v>0</v>
      </c>
      <c r="BI516" s="117">
        <f>IF(U516="nulová",N516,0)</f>
        <v>0</v>
      </c>
      <c r="BJ516" s="22" t="s">
        <v>35</v>
      </c>
      <c r="BK516" s="117">
        <f>ROUND(L516*K516,2)</f>
        <v>0</v>
      </c>
      <c r="BL516" s="22" t="s">
        <v>184</v>
      </c>
      <c r="BM516" s="22" t="s">
        <v>498</v>
      </c>
    </row>
    <row r="517" spans="2:65" s="11" customFormat="1" ht="25.5" customHeight="1">
      <c r="B517" s="176"/>
      <c r="C517" s="177"/>
      <c r="D517" s="177"/>
      <c r="E517" s="178" t="s">
        <v>5</v>
      </c>
      <c r="F517" s="303" t="s">
        <v>1429</v>
      </c>
      <c r="G517" s="304"/>
      <c r="H517" s="304"/>
      <c r="I517" s="304"/>
      <c r="J517" s="177"/>
      <c r="K517" s="178" t="s">
        <v>5</v>
      </c>
      <c r="L517" s="177"/>
      <c r="M517" s="177"/>
      <c r="N517" s="177"/>
      <c r="O517" s="177"/>
      <c r="P517" s="177"/>
      <c r="Q517" s="177"/>
      <c r="R517" s="179"/>
      <c r="T517" s="180"/>
      <c r="U517" s="177"/>
      <c r="V517" s="177"/>
      <c r="W517" s="177"/>
      <c r="X517" s="177"/>
      <c r="Y517" s="177"/>
      <c r="Z517" s="177"/>
      <c r="AA517" s="181"/>
      <c r="AT517" s="182" t="s">
        <v>186</v>
      </c>
      <c r="AU517" s="182" t="s">
        <v>89</v>
      </c>
      <c r="AV517" s="11" t="s">
        <v>35</v>
      </c>
      <c r="AW517" s="11" t="s">
        <v>187</v>
      </c>
      <c r="AX517" s="11" t="s">
        <v>78</v>
      </c>
      <c r="AY517" s="182" t="s">
        <v>179</v>
      </c>
    </row>
    <row r="518" spans="2:65" s="12" customFormat="1" ht="16.5" customHeight="1">
      <c r="B518" s="183"/>
      <c r="C518" s="184"/>
      <c r="D518" s="184"/>
      <c r="E518" s="185" t="s">
        <v>5</v>
      </c>
      <c r="F518" s="277" t="s">
        <v>1433</v>
      </c>
      <c r="G518" s="278"/>
      <c r="H518" s="278"/>
      <c r="I518" s="278"/>
      <c r="J518" s="184"/>
      <c r="K518" s="186">
        <v>6.37</v>
      </c>
      <c r="L518" s="184"/>
      <c r="M518" s="184"/>
      <c r="N518" s="184"/>
      <c r="O518" s="184"/>
      <c r="P518" s="184"/>
      <c r="Q518" s="184"/>
      <c r="R518" s="187"/>
      <c r="T518" s="188"/>
      <c r="U518" s="184"/>
      <c r="V518" s="184"/>
      <c r="W518" s="184"/>
      <c r="X518" s="184"/>
      <c r="Y518" s="184"/>
      <c r="Z518" s="184"/>
      <c r="AA518" s="189"/>
      <c r="AT518" s="190" t="s">
        <v>186</v>
      </c>
      <c r="AU518" s="190" t="s">
        <v>89</v>
      </c>
      <c r="AV518" s="12" t="s">
        <v>89</v>
      </c>
      <c r="AW518" s="12" t="s">
        <v>187</v>
      </c>
      <c r="AX518" s="12" t="s">
        <v>78</v>
      </c>
      <c r="AY518" s="190" t="s">
        <v>179</v>
      </c>
    </row>
    <row r="519" spans="2:65" s="13" customFormat="1" ht="16.5" customHeight="1">
      <c r="B519" s="191"/>
      <c r="C519" s="192"/>
      <c r="D519" s="192"/>
      <c r="E519" s="193" t="s">
        <v>5</v>
      </c>
      <c r="F519" s="261" t="s">
        <v>188</v>
      </c>
      <c r="G519" s="262"/>
      <c r="H519" s="262"/>
      <c r="I519" s="262"/>
      <c r="J519" s="192"/>
      <c r="K519" s="194">
        <v>6.37</v>
      </c>
      <c r="L519" s="192"/>
      <c r="M519" s="192"/>
      <c r="N519" s="192"/>
      <c r="O519" s="192"/>
      <c r="P519" s="192"/>
      <c r="Q519" s="192"/>
      <c r="R519" s="195"/>
      <c r="T519" s="196"/>
      <c r="U519" s="192"/>
      <c r="V519" s="192"/>
      <c r="W519" s="192"/>
      <c r="X519" s="192"/>
      <c r="Y519" s="192"/>
      <c r="Z519" s="192"/>
      <c r="AA519" s="197"/>
      <c r="AT519" s="198" t="s">
        <v>186</v>
      </c>
      <c r="AU519" s="198" t="s">
        <v>89</v>
      </c>
      <c r="AV519" s="13" t="s">
        <v>184</v>
      </c>
      <c r="AW519" s="13" t="s">
        <v>187</v>
      </c>
      <c r="AX519" s="13" t="s">
        <v>35</v>
      </c>
      <c r="AY519" s="198" t="s">
        <v>179</v>
      </c>
    </row>
    <row r="520" spans="2:65" s="1" customFormat="1" ht="25.5" customHeight="1">
      <c r="B520" s="140"/>
      <c r="C520" s="169" t="s">
        <v>500</v>
      </c>
      <c r="D520" s="169" t="s">
        <v>180</v>
      </c>
      <c r="E520" s="170" t="s">
        <v>1434</v>
      </c>
      <c r="F520" s="264" t="s">
        <v>1435</v>
      </c>
      <c r="G520" s="264"/>
      <c r="H520" s="264"/>
      <c r="I520" s="264"/>
      <c r="J520" s="171" t="s">
        <v>296</v>
      </c>
      <c r="K520" s="172">
        <v>0.38400000000000001</v>
      </c>
      <c r="L520" s="265">
        <v>0</v>
      </c>
      <c r="M520" s="265"/>
      <c r="N520" s="266">
        <f>ROUND(L520*K520,2)</f>
        <v>0</v>
      </c>
      <c r="O520" s="266"/>
      <c r="P520" s="266"/>
      <c r="Q520" s="266"/>
      <c r="R520" s="143"/>
      <c r="T520" s="173" t="s">
        <v>5</v>
      </c>
      <c r="U520" s="47" t="s">
        <v>43</v>
      </c>
      <c r="V520" s="39"/>
      <c r="W520" s="174">
        <f>V520*K520</f>
        <v>0</v>
      </c>
      <c r="X520" s="174">
        <v>0</v>
      </c>
      <c r="Y520" s="174">
        <f>X520*K520</f>
        <v>0</v>
      </c>
      <c r="Z520" s="174">
        <v>0</v>
      </c>
      <c r="AA520" s="175">
        <f>Z520*K520</f>
        <v>0</v>
      </c>
      <c r="AR520" s="22" t="s">
        <v>184</v>
      </c>
      <c r="AT520" s="22" t="s">
        <v>180</v>
      </c>
      <c r="AU520" s="22" t="s">
        <v>89</v>
      </c>
      <c r="AY520" s="22" t="s">
        <v>179</v>
      </c>
      <c r="BE520" s="117">
        <f>IF(U520="základní",N520,0)</f>
        <v>0</v>
      </c>
      <c r="BF520" s="117">
        <f>IF(U520="snížená",N520,0)</f>
        <v>0</v>
      </c>
      <c r="BG520" s="117">
        <f>IF(U520="zákl. přenesená",N520,0)</f>
        <v>0</v>
      </c>
      <c r="BH520" s="117">
        <f>IF(U520="sníž. přenesená",N520,0)</f>
        <v>0</v>
      </c>
      <c r="BI520" s="117">
        <f>IF(U520="nulová",N520,0)</f>
        <v>0</v>
      </c>
      <c r="BJ520" s="22" t="s">
        <v>35</v>
      </c>
      <c r="BK520" s="117">
        <f>ROUND(L520*K520,2)</f>
        <v>0</v>
      </c>
      <c r="BL520" s="22" t="s">
        <v>184</v>
      </c>
      <c r="BM520" s="22" t="s">
        <v>503</v>
      </c>
    </row>
    <row r="521" spans="2:65" s="11" customFormat="1" ht="25.5" customHeight="1">
      <c r="B521" s="176"/>
      <c r="C521" s="177"/>
      <c r="D521" s="177"/>
      <c r="E521" s="178" t="s">
        <v>5</v>
      </c>
      <c r="F521" s="303" t="s">
        <v>1228</v>
      </c>
      <c r="G521" s="304"/>
      <c r="H521" s="304"/>
      <c r="I521" s="304"/>
      <c r="J521" s="177"/>
      <c r="K521" s="178" t="s">
        <v>5</v>
      </c>
      <c r="L521" s="177"/>
      <c r="M521" s="177"/>
      <c r="N521" s="177"/>
      <c r="O521" s="177"/>
      <c r="P521" s="177"/>
      <c r="Q521" s="177"/>
      <c r="R521" s="179"/>
      <c r="T521" s="180"/>
      <c r="U521" s="177"/>
      <c r="V521" s="177"/>
      <c r="W521" s="177"/>
      <c r="X521" s="177"/>
      <c r="Y521" s="177"/>
      <c r="Z521" s="177"/>
      <c r="AA521" s="181"/>
      <c r="AT521" s="182" t="s">
        <v>186</v>
      </c>
      <c r="AU521" s="182" t="s">
        <v>89</v>
      </c>
      <c r="AV521" s="11" t="s">
        <v>35</v>
      </c>
      <c r="AW521" s="11" t="s">
        <v>187</v>
      </c>
      <c r="AX521" s="11" t="s">
        <v>78</v>
      </c>
      <c r="AY521" s="182" t="s">
        <v>179</v>
      </c>
    </row>
    <row r="522" spans="2:65" s="12" customFormat="1" ht="25.5" customHeight="1">
      <c r="B522" s="183"/>
      <c r="C522" s="184"/>
      <c r="D522" s="184"/>
      <c r="E522" s="185" t="s">
        <v>5</v>
      </c>
      <c r="F522" s="277" t="s">
        <v>1436</v>
      </c>
      <c r="G522" s="278"/>
      <c r="H522" s="278"/>
      <c r="I522" s="278"/>
      <c r="J522" s="184"/>
      <c r="K522" s="186">
        <v>0.19188540000000001</v>
      </c>
      <c r="L522" s="184"/>
      <c r="M522" s="184"/>
      <c r="N522" s="184"/>
      <c r="O522" s="184"/>
      <c r="P522" s="184"/>
      <c r="Q522" s="184"/>
      <c r="R522" s="187"/>
      <c r="T522" s="188"/>
      <c r="U522" s="184"/>
      <c r="V522" s="184"/>
      <c r="W522" s="184"/>
      <c r="X522" s="184"/>
      <c r="Y522" s="184"/>
      <c r="Z522" s="184"/>
      <c r="AA522" s="189"/>
      <c r="AT522" s="190" t="s">
        <v>186</v>
      </c>
      <c r="AU522" s="190" t="s">
        <v>89</v>
      </c>
      <c r="AV522" s="12" t="s">
        <v>89</v>
      </c>
      <c r="AW522" s="12" t="s">
        <v>187</v>
      </c>
      <c r="AX522" s="12" t="s">
        <v>78</v>
      </c>
      <c r="AY522" s="190" t="s">
        <v>179</v>
      </c>
    </row>
    <row r="523" spans="2:65" s="12" customFormat="1" ht="25.5" customHeight="1">
      <c r="B523" s="183"/>
      <c r="C523" s="184"/>
      <c r="D523" s="184"/>
      <c r="E523" s="185" t="s">
        <v>5</v>
      </c>
      <c r="F523" s="277" t="s">
        <v>1437</v>
      </c>
      <c r="G523" s="278"/>
      <c r="H523" s="278"/>
      <c r="I523" s="278"/>
      <c r="J523" s="184"/>
      <c r="K523" s="186">
        <v>0.19188540000000001</v>
      </c>
      <c r="L523" s="184"/>
      <c r="M523" s="184"/>
      <c r="N523" s="184"/>
      <c r="O523" s="184"/>
      <c r="P523" s="184"/>
      <c r="Q523" s="184"/>
      <c r="R523" s="187"/>
      <c r="T523" s="188"/>
      <c r="U523" s="184"/>
      <c r="V523" s="184"/>
      <c r="W523" s="184"/>
      <c r="X523" s="184"/>
      <c r="Y523" s="184"/>
      <c r="Z523" s="184"/>
      <c r="AA523" s="189"/>
      <c r="AT523" s="190" t="s">
        <v>186</v>
      </c>
      <c r="AU523" s="190" t="s">
        <v>89</v>
      </c>
      <c r="AV523" s="12" t="s">
        <v>89</v>
      </c>
      <c r="AW523" s="12" t="s">
        <v>187</v>
      </c>
      <c r="AX523" s="12" t="s">
        <v>78</v>
      </c>
      <c r="AY523" s="190" t="s">
        <v>179</v>
      </c>
    </row>
    <row r="524" spans="2:65" s="13" customFormat="1" ht="16.5" customHeight="1">
      <c r="B524" s="191"/>
      <c r="C524" s="192"/>
      <c r="D524" s="192"/>
      <c r="E524" s="193" t="s">
        <v>5</v>
      </c>
      <c r="F524" s="261" t="s">
        <v>188</v>
      </c>
      <c r="G524" s="262"/>
      <c r="H524" s="262"/>
      <c r="I524" s="262"/>
      <c r="J524" s="192"/>
      <c r="K524" s="194">
        <v>0.38377080000000002</v>
      </c>
      <c r="L524" s="192"/>
      <c r="M524" s="192"/>
      <c r="N524" s="192"/>
      <c r="O524" s="192"/>
      <c r="P524" s="192"/>
      <c r="Q524" s="192"/>
      <c r="R524" s="195"/>
      <c r="T524" s="196"/>
      <c r="U524" s="192"/>
      <c r="V524" s="192"/>
      <c r="W524" s="192"/>
      <c r="X524" s="192"/>
      <c r="Y524" s="192"/>
      <c r="Z524" s="192"/>
      <c r="AA524" s="197"/>
      <c r="AT524" s="198" t="s">
        <v>186</v>
      </c>
      <c r="AU524" s="198" t="s">
        <v>89</v>
      </c>
      <c r="AV524" s="13" t="s">
        <v>184</v>
      </c>
      <c r="AW524" s="13" t="s">
        <v>187</v>
      </c>
      <c r="AX524" s="13" t="s">
        <v>35</v>
      </c>
      <c r="AY524" s="198" t="s">
        <v>179</v>
      </c>
    </row>
    <row r="525" spans="2:65" s="1" customFormat="1" ht="25.5" customHeight="1">
      <c r="B525" s="140"/>
      <c r="C525" s="169" t="s">
        <v>380</v>
      </c>
      <c r="D525" s="169" t="s">
        <v>180</v>
      </c>
      <c r="E525" s="170" t="s">
        <v>521</v>
      </c>
      <c r="F525" s="264" t="s">
        <v>522</v>
      </c>
      <c r="G525" s="264"/>
      <c r="H525" s="264"/>
      <c r="I525" s="264"/>
      <c r="J525" s="171" t="s">
        <v>183</v>
      </c>
      <c r="K525" s="172">
        <v>27</v>
      </c>
      <c r="L525" s="265">
        <v>0</v>
      </c>
      <c r="M525" s="265"/>
      <c r="N525" s="266">
        <f>ROUND(L525*K525,2)</f>
        <v>0</v>
      </c>
      <c r="O525" s="266"/>
      <c r="P525" s="266"/>
      <c r="Q525" s="266"/>
      <c r="R525" s="143"/>
      <c r="T525" s="173" t="s">
        <v>5</v>
      </c>
      <c r="U525" s="47" t="s">
        <v>43</v>
      </c>
      <c r="V525" s="39"/>
      <c r="W525" s="174">
        <f>V525*K525</f>
        <v>0</v>
      </c>
      <c r="X525" s="174">
        <v>0</v>
      </c>
      <c r="Y525" s="174">
        <f>X525*K525</f>
        <v>0</v>
      </c>
      <c r="Z525" s="174">
        <v>0</v>
      </c>
      <c r="AA525" s="175">
        <f>Z525*K525</f>
        <v>0</v>
      </c>
      <c r="AR525" s="22" t="s">
        <v>184</v>
      </c>
      <c r="AT525" s="22" t="s">
        <v>180</v>
      </c>
      <c r="AU525" s="22" t="s">
        <v>89</v>
      </c>
      <c r="AY525" s="22" t="s">
        <v>179</v>
      </c>
      <c r="BE525" s="117">
        <f>IF(U525="základní",N525,0)</f>
        <v>0</v>
      </c>
      <c r="BF525" s="117">
        <f>IF(U525="snížená",N525,0)</f>
        <v>0</v>
      </c>
      <c r="BG525" s="117">
        <f>IF(U525="zákl. přenesená",N525,0)</f>
        <v>0</v>
      </c>
      <c r="BH525" s="117">
        <f>IF(U525="sníž. přenesená",N525,0)</f>
        <v>0</v>
      </c>
      <c r="BI525" s="117">
        <f>IF(U525="nulová",N525,0)</f>
        <v>0</v>
      </c>
      <c r="BJ525" s="22" t="s">
        <v>35</v>
      </c>
      <c r="BK525" s="117">
        <f>ROUND(L525*K525,2)</f>
        <v>0</v>
      </c>
      <c r="BL525" s="22" t="s">
        <v>184</v>
      </c>
      <c r="BM525" s="22" t="s">
        <v>507</v>
      </c>
    </row>
    <row r="526" spans="2:65" s="11" customFormat="1" ht="25.5" customHeight="1">
      <c r="B526" s="176"/>
      <c r="C526" s="177"/>
      <c r="D526" s="177"/>
      <c r="E526" s="178" t="s">
        <v>5</v>
      </c>
      <c r="F526" s="303" t="s">
        <v>1429</v>
      </c>
      <c r="G526" s="304"/>
      <c r="H526" s="304"/>
      <c r="I526" s="304"/>
      <c r="J526" s="177"/>
      <c r="K526" s="178" t="s">
        <v>5</v>
      </c>
      <c r="L526" s="177"/>
      <c r="M526" s="177"/>
      <c r="N526" s="177"/>
      <c r="O526" s="177"/>
      <c r="P526" s="177"/>
      <c r="Q526" s="177"/>
      <c r="R526" s="179"/>
      <c r="T526" s="180"/>
      <c r="U526" s="177"/>
      <c r="V526" s="177"/>
      <c r="W526" s="177"/>
      <c r="X526" s="177"/>
      <c r="Y526" s="177"/>
      <c r="Z526" s="177"/>
      <c r="AA526" s="181"/>
      <c r="AT526" s="182" t="s">
        <v>186</v>
      </c>
      <c r="AU526" s="182" t="s">
        <v>89</v>
      </c>
      <c r="AV526" s="11" t="s">
        <v>35</v>
      </c>
      <c r="AW526" s="11" t="s">
        <v>187</v>
      </c>
      <c r="AX526" s="11" t="s">
        <v>78</v>
      </c>
      <c r="AY526" s="182" t="s">
        <v>179</v>
      </c>
    </row>
    <row r="527" spans="2:65" s="12" customFormat="1" ht="16.5" customHeight="1">
      <c r="B527" s="183"/>
      <c r="C527" s="184"/>
      <c r="D527" s="184"/>
      <c r="E527" s="185" t="s">
        <v>5</v>
      </c>
      <c r="F527" s="277" t="s">
        <v>1438</v>
      </c>
      <c r="G527" s="278"/>
      <c r="H527" s="278"/>
      <c r="I527" s="278"/>
      <c r="J527" s="184"/>
      <c r="K527" s="186">
        <v>27</v>
      </c>
      <c r="L527" s="184"/>
      <c r="M527" s="184"/>
      <c r="N527" s="184"/>
      <c r="O527" s="184"/>
      <c r="P527" s="184"/>
      <c r="Q527" s="184"/>
      <c r="R527" s="187"/>
      <c r="T527" s="188"/>
      <c r="U527" s="184"/>
      <c r="V527" s="184"/>
      <c r="W527" s="184"/>
      <c r="X527" s="184"/>
      <c r="Y527" s="184"/>
      <c r="Z527" s="184"/>
      <c r="AA527" s="189"/>
      <c r="AT527" s="190" t="s">
        <v>186</v>
      </c>
      <c r="AU527" s="190" t="s">
        <v>89</v>
      </c>
      <c r="AV527" s="12" t="s">
        <v>89</v>
      </c>
      <c r="AW527" s="12" t="s">
        <v>187</v>
      </c>
      <c r="AX527" s="12" t="s">
        <v>78</v>
      </c>
      <c r="AY527" s="190" t="s">
        <v>179</v>
      </c>
    </row>
    <row r="528" spans="2:65" s="13" customFormat="1" ht="16.5" customHeight="1">
      <c r="B528" s="191"/>
      <c r="C528" s="192"/>
      <c r="D528" s="192"/>
      <c r="E528" s="193" t="s">
        <v>5</v>
      </c>
      <c r="F528" s="261" t="s">
        <v>188</v>
      </c>
      <c r="G528" s="262"/>
      <c r="H528" s="262"/>
      <c r="I528" s="262"/>
      <c r="J528" s="192"/>
      <c r="K528" s="194">
        <v>27</v>
      </c>
      <c r="L528" s="192"/>
      <c r="M528" s="192"/>
      <c r="N528" s="192"/>
      <c r="O528" s="192"/>
      <c r="P528" s="192"/>
      <c r="Q528" s="192"/>
      <c r="R528" s="195"/>
      <c r="T528" s="196"/>
      <c r="U528" s="192"/>
      <c r="V528" s="192"/>
      <c r="W528" s="192"/>
      <c r="X528" s="192"/>
      <c r="Y528" s="192"/>
      <c r="Z528" s="192"/>
      <c r="AA528" s="197"/>
      <c r="AT528" s="198" t="s">
        <v>186</v>
      </c>
      <c r="AU528" s="198" t="s">
        <v>89</v>
      </c>
      <c r="AV528" s="13" t="s">
        <v>184</v>
      </c>
      <c r="AW528" s="13" t="s">
        <v>187</v>
      </c>
      <c r="AX528" s="13" t="s">
        <v>35</v>
      </c>
      <c r="AY528" s="198" t="s">
        <v>179</v>
      </c>
    </row>
    <row r="529" spans="2:65" s="10" customFormat="1" ht="29.85" customHeight="1">
      <c r="B529" s="158"/>
      <c r="C529" s="159"/>
      <c r="D529" s="168" t="s">
        <v>141</v>
      </c>
      <c r="E529" s="168"/>
      <c r="F529" s="168"/>
      <c r="G529" s="168"/>
      <c r="H529" s="168"/>
      <c r="I529" s="168"/>
      <c r="J529" s="168"/>
      <c r="K529" s="168"/>
      <c r="L529" s="168"/>
      <c r="M529" s="168"/>
      <c r="N529" s="269">
        <f>BK529</f>
        <v>0</v>
      </c>
      <c r="O529" s="270"/>
      <c r="P529" s="270"/>
      <c r="Q529" s="270"/>
      <c r="R529" s="161"/>
      <c r="T529" s="162"/>
      <c r="U529" s="159"/>
      <c r="V529" s="159"/>
      <c r="W529" s="163">
        <f>SUM(W530:W550)</f>
        <v>0</v>
      </c>
      <c r="X529" s="159"/>
      <c r="Y529" s="163">
        <f>SUM(Y530:Y550)</f>
        <v>0</v>
      </c>
      <c r="Z529" s="159"/>
      <c r="AA529" s="164">
        <f>SUM(AA530:AA550)</f>
        <v>0</v>
      </c>
      <c r="AR529" s="165" t="s">
        <v>35</v>
      </c>
      <c r="AT529" s="166" t="s">
        <v>77</v>
      </c>
      <c r="AU529" s="166" t="s">
        <v>35</v>
      </c>
      <c r="AY529" s="165" t="s">
        <v>179</v>
      </c>
      <c r="BK529" s="167">
        <f>SUM(BK530:BK550)</f>
        <v>0</v>
      </c>
    </row>
    <row r="530" spans="2:65" s="1" customFormat="1" ht="25.5" customHeight="1">
      <c r="B530" s="140"/>
      <c r="C530" s="169" t="s">
        <v>508</v>
      </c>
      <c r="D530" s="169" t="s">
        <v>180</v>
      </c>
      <c r="E530" s="170" t="s">
        <v>526</v>
      </c>
      <c r="F530" s="264" t="s">
        <v>527</v>
      </c>
      <c r="G530" s="264"/>
      <c r="H530" s="264"/>
      <c r="I530" s="264"/>
      <c r="J530" s="171" t="s">
        <v>296</v>
      </c>
      <c r="K530" s="172">
        <v>90.36</v>
      </c>
      <c r="L530" s="265">
        <v>0</v>
      </c>
      <c r="M530" s="265"/>
      <c r="N530" s="266">
        <f>ROUND(L530*K530,2)</f>
        <v>0</v>
      </c>
      <c r="O530" s="266"/>
      <c r="P530" s="266"/>
      <c r="Q530" s="266"/>
      <c r="R530" s="143"/>
      <c r="T530" s="173" t="s">
        <v>5</v>
      </c>
      <c r="U530" s="47" t="s">
        <v>43</v>
      </c>
      <c r="V530" s="39"/>
      <c r="W530" s="174">
        <f>V530*K530</f>
        <v>0</v>
      </c>
      <c r="X530" s="174">
        <v>0</v>
      </c>
      <c r="Y530" s="174">
        <f>X530*K530</f>
        <v>0</v>
      </c>
      <c r="Z530" s="174">
        <v>0</v>
      </c>
      <c r="AA530" s="175">
        <f>Z530*K530</f>
        <v>0</v>
      </c>
      <c r="AR530" s="22" t="s">
        <v>184</v>
      </c>
      <c r="AT530" s="22" t="s">
        <v>180</v>
      </c>
      <c r="AU530" s="22" t="s">
        <v>89</v>
      </c>
      <c r="AY530" s="22" t="s">
        <v>179</v>
      </c>
      <c r="BE530" s="117">
        <f>IF(U530="základní",N530,0)</f>
        <v>0</v>
      </c>
      <c r="BF530" s="117">
        <f>IF(U530="snížená",N530,0)</f>
        <v>0</v>
      </c>
      <c r="BG530" s="117">
        <f>IF(U530="zákl. přenesená",N530,0)</f>
        <v>0</v>
      </c>
      <c r="BH530" s="117">
        <f>IF(U530="sníž. přenesená",N530,0)</f>
        <v>0</v>
      </c>
      <c r="BI530" s="117">
        <f>IF(U530="nulová",N530,0)</f>
        <v>0</v>
      </c>
      <c r="BJ530" s="22" t="s">
        <v>35</v>
      </c>
      <c r="BK530" s="117">
        <f>ROUND(L530*K530,2)</f>
        <v>0</v>
      </c>
      <c r="BL530" s="22" t="s">
        <v>184</v>
      </c>
      <c r="BM530" s="22" t="s">
        <v>511</v>
      </c>
    </row>
    <row r="531" spans="2:65" s="11" customFormat="1" ht="25.5" customHeight="1">
      <c r="B531" s="176"/>
      <c r="C531" s="177"/>
      <c r="D531" s="177"/>
      <c r="E531" s="178" t="s">
        <v>5</v>
      </c>
      <c r="F531" s="303" t="s">
        <v>1185</v>
      </c>
      <c r="G531" s="304"/>
      <c r="H531" s="304"/>
      <c r="I531" s="304"/>
      <c r="J531" s="177"/>
      <c r="K531" s="178" t="s">
        <v>5</v>
      </c>
      <c r="L531" s="177"/>
      <c r="M531" s="177"/>
      <c r="N531" s="177"/>
      <c r="O531" s="177"/>
      <c r="P531" s="177"/>
      <c r="Q531" s="177"/>
      <c r="R531" s="179"/>
      <c r="T531" s="180"/>
      <c r="U531" s="177"/>
      <c r="V531" s="177"/>
      <c r="W531" s="177"/>
      <c r="X531" s="177"/>
      <c r="Y531" s="177"/>
      <c r="Z531" s="177"/>
      <c r="AA531" s="181"/>
      <c r="AT531" s="182" t="s">
        <v>186</v>
      </c>
      <c r="AU531" s="182" t="s">
        <v>89</v>
      </c>
      <c r="AV531" s="11" t="s">
        <v>35</v>
      </c>
      <c r="AW531" s="11" t="s">
        <v>187</v>
      </c>
      <c r="AX531" s="11" t="s">
        <v>78</v>
      </c>
      <c r="AY531" s="182" t="s">
        <v>179</v>
      </c>
    </row>
    <row r="532" spans="2:65" s="12" customFormat="1" ht="16.5" customHeight="1">
      <c r="B532" s="183"/>
      <c r="C532" s="184"/>
      <c r="D532" s="184"/>
      <c r="E532" s="185" t="s">
        <v>5</v>
      </c>
      <c r="F532" s="277" t="s">
        <v>1281</v>
      </c>
      <c r="G532" s="278"/>
      <c r="H532" s="278"/>
      <c r="I532" s="278"/>
      <c r="J532" s="184"/>
      <c r="K532" s="186">
        <v>18.72</v>
      </c>
      <c r="L532" s="184"/>
      <c r="M532" s="184"/>
      <c r="N532" s="184"/>
      <c r="O532" s="184"/>
      <c r="P532" s="184"/>
      <c r="Q532" s="184"/>
      <c r="R532" s="187"/>
      <c r="T532" s="188"/>
      <c r="U532" s="184"/>
      <c r="V532" s="184"/>
      <c r="W532" s="184"/>
      <c r="X532" s="184"/>
      <c r="Y532" s="184"/>
      <c r="Z532" s="184"/>
      <c r="AA532" s="189"/>
      <c r="AT532" s="190" t="s">
        <v>186</v>
      </c>
      <c r="AU532" s="190" t="s">
        <v>89</v>
      </c>
      <c r="AV532" s="12" t="s">
        <v>89</v>
      </c>
      <c r="AW532" s="12" t="s">
        <v>187</v>
      </c>
      <c r="AX532" s="12" t="s">
        <v>78</v>
      </c>
      <c r="AY532" s="190" t="s">
        <v>179</v>
      </c>
    </row>
    <row r="533" spans="2:65" s="12" customFormat="1" ht="16.5" customHeight="1">
      <c r="B533" s="183"/>
      <c r="C533" s="184"/>
      <c r="D533" s="184"/>
      <c r="E533" s="185" t="s">
        <v>5</v>
      </c>
      <c r="F533" s="277" t="s">
        <v>1282</v>
      </c>
      <c r="G533" s="278"/>
      <c r="H533" s="278"/>
      <c r="I533" s="278"/>
      <c r="J533" s="184"/>
      <c r="K533" s="186">
        <v>1.84</v>
      </c>
      <c r="L533" s="184"/>
      <c r="M533" s="184"/>
      <c r="N533" s="184"/>
      <c r="O533" s="184"/>
      <c r="P533" s="184"/>
      <c r="Q533" s="184"/>
      <c r="R533" s="187"/>
      <c r="T533" s="188"/>
      <c r="U533" s="184"/>
      <c r="V533" s="184"/>
      <c r="W533" s="184"/>
      <c r="X533" s="184"/>
      <c r="Y533" s="184"/>
      <c r="Z533" s="184"/>
      <c r="AA533" s="189"/>
      <c r="AT533" s="190" t="s">
        <v>186</v>
      </c>
      <c r="AU533" s="190" t="s">
        <v>89</v>
      </c>
      <c r="AV533" s="12" t="s">
        <v>89</v>
      </c>
      <c r="AW533" s="12" t="s">
        <v>187</v>
      </c>
      <c r="AX533" s="12" t="s">
        <v>78</v>
      </c>
      <c r="AY533" s="190" t="s">
        <v>179</v>
      </c>
    </row>
    <row r="534" spans="2:65" s="12" customFormat="1" ht="16.5" customHeight="1">
      <c r="B534" s="183"/>
      <c r="C534" s="184"/>
      <c r="D534" s="184"/>
      <c r="E534" s="185" t="s">
        <v>5</v>
      </c>
      <c r="F534" s="277" t="s">
        <v>1283</v>
      </c>
      <c r="G534" s="278"/>
      <c r="H534" s="278"/>
      <c r="I534" s="278"/>
      <c r="J534" s="184"/>
      <c r="K534" s="186">
        <v>1.52</v>
      </c>
      <c r="L534" s="184"/>
      <c r="M534" s="184"/>
      <c r="N534" s="184"/>
      <c r="O534" s="184"/>
      <c r="P534" s="184"/>
      <c r="Q534" s="184"/>
      <c r="R534" s="187"/>
      <c r="T534" s="188"/>
      <c r="U534" s="184"/>
      <c r="V534" s="184"/>
      <c r="W534" s="184"/>
      <c r="X534" s="184"/>
      <c r="Y534" s="184"/>
      <c r="Z534" s="184"/>
      <c r="AA534" s="189"/>
      <c r="AT534" s="190" t="s">
        <v>186</v>
      </c>
      <c r="AU534" s="190" t="s">
        <v>89</v>
      </c>
      <c r="AV534" s="12" t="s">
        <v>89</v>
      </c>
      <c r="AW534" s="12" t="s">
        <v>187</v>
      </c>
      <c r="AX534" s="12" t="s">
        <v>78</v>
      </c>
      <c r="AY534" s="190" t="s">
        <v>179</v>
      </c>
    </row>
    <row r="535" spans="2:65" s="12" customFormat="1" ht="16.5" customHeight="1">
      <c r="B535" s="183"/>
      <c r="C535" s="184"/>
      <c r="D535" s="184"/>
      <c r="E535" s="185" t="s">
        <v>5</v>
      </c>
      <c r="F535" s="277" t="s">
        <v>1284</v>
      </c>
      <c r="G535" s="278"/>
      <c r="H535" s="278"/>
      <c r="I535" s="278"/>
      <c r="J535" s="184"/>
      <c r="K535" s="186">
        <v>0.76</v>
      </c>
      <c r="L535" s="184"/>
      <c r="M535" s="184"/>
      <c r="N535" s="184"/>
      <c r="O535" s="184"/>
      <c r="P535" s="184"/>
      <c r="Q535" s="184"/>
      <c r="R535" s="187"/>
      <c r="T535" s="188"/>
      <c r="U535" s="184"/>
      <c r="V535" s="184"/>
      <c r="W535" s="184"/>
      <c r="X535" s="184"/>
      <c r="Y535" s="184"/>
      <c r="Z535" s="184"/>
      <c r="AA535" s="189"/>
      <c r="AT535" s="190" t="s">
        <v>186</v>
      </c>
      <c r="AU535" s="190" t="s">
        <v>89</v>
      </c>
      <c r="AV535" s="12" t="s">
        <v>89</v>
      </c>
      <c r="AW535" s="12" t="s">
        <v>187</v>
      </c>
      <c r="AX535" s="12" t="s">
        <v>78</v>
      </c>
      <c r="AY535" s="190" t="s">
        <v>179</v>
      </c>
    </row>
    <row r="536" spans="2:65" s="12" customFormat="1" ht="16.5" customHeight="1">
      <c r="B536" s="183"/>
      <c r="C536" s="184"/>
      <c r="D536" s="184"/>
      <c r="E536" s="185" t="s">
        <v>5</v>
      </c>
      <c r="F536" s="277" t="s">
        <v>1285</v>
      </c>
      <c r="G536" s="278"/>
      <c r="H536" s="278"/>
      <c r="I536" s="278"/>
      <c r="J536" s="184"/>
      <c r="K536" s="186">
        <v>9.84</v>
      </c>
      <c r="L536" s="184"/>
      <c r="M536" s="184"/>
      <c r="N536" s="184"/>
      <c r="O536" s="184"/>
      <c r="P536" s="184"/>
      <c r="Q536" s="184"/>
      <c r="R536" s="187"/>
      <c r="T536" s="188"/>
      <c r="U536" s="184"/>
      <c r="V536" s="184"/>
      <c r="W536" s="184"/>
      <c r="X536" s="184"/>
      <c r="Y536" s="184"/>
      <c r="Z536" s="184"/>
      <c r="AA536" s="189"/>
      <c r="AT536" s="190" t="s">
        <v>186</v>
      </c>
      <c r="AU536" s="190" t="s">
        <v>89</v>
      </c>
      <c r="AV536" s="12" t="s">
        <v>89</v>
      </c>
      <c r="AW536" s="12" t="s">
        <v>187</v>
      </c>
      <c r="AX536" s="12" t="s">
        <v>78</v>
      </c>
      <c r="AY536" s="190" t="s">
        <v>179</v>
      </c>
    </row>
    <row r="537" spans="2:65" s="12" customFormat="1" ht="16.5" customHeight="1">
      <c r="B537" s="183"/>
      <c r="C537" s="184"/>
      <c r="D537" s="184"/>
      <c r="E537" s="185" t="s">
        <v>5</v>
      </c>
      <c r="F537" s="277" t="s">
        <v>322</v>
      </c>
      <c r="G537" s="278"/>
      <c r="H537" s="278"/>
      <c r="I537" s="278"/>
      <c r="J537" s="184"/>
      <c r="K537" s="186">
        <v>0.44</v>
      </c>
      <c r="L537" s="184"/>
      <c r="M537" s="184"/>
      <c r="N537" s="184"/>
      <c r="O537" s="184"/>
      <c r="P537" s="184"/>
      <c r="Q537" s="184"/>
      <c r="R537" s="187"/>
      <c r="T537" s="188"/>
      <c r="U537" s="184"/>
      <c r="V537" s="184"/>
      <c r="W537" s="184"/>
      <c r="X537" s="184"/>
      <c r="Y537" s="184"/>
      <c r="Z537" s="184"/>
      <c r="AA537" s="189"/>
      <c r="AT537" s="190" t="s">
        <v>186</v>
      </c>
      <c r="AU537" s="190" t="s">
        <v>89</v>
      </c>
      <c r="AV537" s="12" t="s">
        <v>89</v>
      </c>
      <c r="AW537" s="12" t="s">
        <v>187</v>
      </c>
      <c r="AX537" s="12" t="s">
        <v>78</v>
      </c>
      <c r="AY537" s="190" t="s">
        <v>179</v>
      </c>
    </row>
    <row r="538" spans="2:65" s="12" customFormat="1" ht="16.5" customHeight="1">
      <c r="B538" s="183"/>
      <c r="C538" s="184"/>
      <c r="D538" s="184"/>
      <c r="E538" s="185" t="s">
        <v>5</v>
      </c>
      <c r="F538" s="277" t="s">
        <v>1286</v>
      </c>
      <c r="G538" s="278"/>
      <c r="H538" s="278"/>
      <c r="I538" s="278"/>
      <c r="J538" s="184"/>
      <c r="K538" s="186">
        <v>7.92</v>
      </c>
      <c r="L538" s="184"/>
      <c r="M538" s="184"/>
      <c r="N538" s="184"/>
      <c r="O538" s="184"/>
      <c r="P538" s="184"/>
      <c r="Q538" s="184"/>
      <c r="R538" s="187"/>
      <c r="T538" s="188"/>
      <c r="U538" s="184"/>
      <c r="V538" s="184"/>
      <c r="W538" s="184"/>
      <c r="X538" s="184"/>
      <c r="Y538" s="184"/>
      <c r="Z538" s="184"/>
      <c r="AA538" s="189"/>
      <c r="AT538" s="190" t="s">
        <v>186</v>
      </c>
      <c r="AU538" s="190" t="s">
        <v>89</v>
      </c>
      <c r="AV538" s="12" t="s">
        <v>89</v>
      </c>
      <c r="AW538" s="12" t="s">
        <v>187</v>
      </c>
      <c r="AX538" s="12" t="s">
        <v>78</v>
      </c>
      <c r="AY538" s="190" t="s">
        <v>179</v>
      </c>
    </row>
    <row r="539" spans="2:65" s="12" customFormat="1" ht="16.5" customHeight="1">
      <c r="B539" s="183"/>
      <c r="C539" s="184"/>
      <c r="D539" s="184"/>
      <c r="E539" s="185" t="s">
        <v>5</v>
      </c>
      <c r="F539" s="277" t="s">
        <v>1287</v>
      </c>
      <c r="G539" s="278"/>
      <c r="H539" s="278"/>
      <c r="I539" s="278"/>
      <c r="J539" s="184"/>
      <c r="K539" s="186">
        <v>2.84</v>
      </c>
      <c r="L539" s="184"/>
      <c r="M539" s="184"/>
      <c r="N539" s="184"/>
      <c r="O539" s="184"/>
      <c r="P539" s="184"/>
      <c r="Q539" s="184"/>
      <c r="R539" s="187"/>
      <c r="T539" s="188"/>
      <c r="U539" s="184"/>
      <c r="V539" s="184"/>
      <c r="W539" s="184"/>
      <c r="X539" s="184"/>
      <c r="Y539" s="184"/>
      <c r="Z539" s="184"/>
      <c r="AA539" s="189"/>
      <c r="AT539" s="190" t="s">
        <v>186</v>
      </c>
      <c r="AU539" s="190" t="s">
        <v>89</v>
      </c>
      <c r="AV539" s="12" t="s">
        <v>89</v>
      </c>
      <c r="AW539" s="12" t="s">
        <v>187</v>
      </c>
      <c r="AX539" s="12" t="s">
        <v>78</v>
      </c>
      <c r="AY539" s="190" t="s">
        <v>179</v>
      </c>
    </row>
    <row r="540" spans="2:65" s="12" customFormat="1" ht="16.5" customHeight="1">
      <c r="B540" s="183"/>
      <c r="C540" s="184"/>
      <c r="D540" s="184"/>
      <c r="E540" s="185" t="s">
        <v>5</v>
      </c>
      <c r="F540" s="277" t="s">
        <v>1288</v>
      </c>
      <c r="G540" s="278"/>
      <c r="H540" s="278"/>
      <c r="I540" s="278"/>
      <c r="J540" s="184"/>
      <c r="K540" s="186">
        <v>3.36</v>
      </c>
      <c r="L540" s="184"/>
      <c r="M540" s="184"/>
      <c r="N540" s="184"/>
      <c r="O540" s="184"/>
      <c r="P540" s="184"/>
      <c r="Q540" s="184"/>
      <c r="R540" s="187"/>
      <c r="T540" s="188"/>
      <c r="U540" s="184"/>
      <c r="V540" s="184"/>
      <c r="W540" s="184"/>
      <c r="X540" s="184"/>
      <c r="Y540" s="184"/>
      <c r="Z540" s="184"/>
      <c r="AA540" s="189"/>
      <c r="AT540" s="190" t="s">
        <v>186</v>
      </c>
      <c r="AU540" s="190" t="s">
        <v>89</v>
      </c>
      <c r="AV540" s="12" t="s">
        <v>89</v>
      </c>
      <c r="AW540" s="12" t="s">
        <v>187</v>
      </c>
      <c r="AX540" s="12" t="s">
        <v>78</v>
      </c>
      <c r="AY540" s="190" t="s">
        <v>179</v>
      </c>
    </row>
    <row r="541" spans="2:65" s="12" customFormat="1" ht="16.5" customHeight="1">
      <c r="B541" s="183"/>
      <c r="C541" s="184"/>
      <c r="D541" s="184"/>
      <c r="E541" s="185" t="s">
        <v>5</v>
      </c>
      <c r="F541" s="277" t="s">
        <v>1289</v>
      </c>
      <c r="G541" s="278"/>
      <c r="H541" s="278"/>
      <c r="I541" s="278"/>
      <c r="J541" s="184"/>
      <c r="K541" s="186">
        <v>7.44</v>
      </c>
      <c r="L541" s="184"/>
      <c r="M541" s="184"/>
      <c r="N541" s="184"/>
      <c r="O541" s="184"/>
      <c r="P541" s="184"/>
      <c r="Q541" s="184"/>
      <c r="R541" s="187"/>
      <c r="T541" s="188"/>
      <c r="U541" s="184"/>
      <c r="V541" s="184"/>
      <c r="W541" s="184"/>
      <c r="X541" s="184"/>
      <c r="Y541" s="184"/>
      <c r="Z541" s="184"/>
      <c r="AA541" s="189"/>
      <c r="AT541" s="190" t="s">
        <v>186</v>
      </c>
      <c r="AU541" s="190" t="s">
        <v>89</v>
      </c>
      <c r="AV541" s="12" t="s">
        <v>89</v>
      </c>
      <c r="AW541" s="12" t="s">
        <v>187</v>
      </c>
      <c r="AX541" s="12" t="s">
        <v>78</v>
      </c>
      <c r="AY541" s="190" t="s">
        <v>179</v>
      </c>
    </row>
    <row r="542" spans="2:65" s="12" customFormat="1" ht="16.5" customHeight="1">
      <c r="B542" s="183"/>
      <c r="C542" s="184"/>
      <c r="D542" s="184"/>
      <c r="E542" s="185" t="s">
        <v>5</v>
      </c>
      <c r="F542" s="277" t="s">
        <v>1290</v>
      </c>
      <c r="G542" s="278"/>
      <c r="H542" s="278"/>
      <c r="I542" s="278"/>
      <c r="J542" s="184"/>
      <c r="K542" s="186">
        <v>1.36</v>
      </c>
      <c r="L542" s="184"/>
      <c r="M542" s="184"/>
      <c r="N542" s="184"/>
      <c r="O542" s="184"/>
      <c r="P542" s="184"/>
      <c r="Q542" s="184"/>
      <c r="R542" s="187"/>
      <c r="T542" s="188"/>
      <c r="U542" s="184"/>
      <c r="V542" s="184"/>
      <c r="W542" s="184"/>
      <c r="X542" s="184"/>
      <c r="Y542" s="184"/>
      <c r="Z542" s="184"/>
      <c r="AA542" s="189"/>
      <c r="AT542" s="190" t="s">
        <v>186</v>
      </c>
      <c r="AU542" s="190" t="s">
        <v>89</v>
      </c>
      <c r="AV542" s="12" t="s">
        <v>89</v>
      </c>
      <c r="AW542" s="12" t="s">
        <v>187</v>
      </c>
      <c r="AX542" s="12" t="s">
        <v>78</v>
      </c>
      <c r="AY542" s="190" t="s">
        <v>179</v>
      </c>
    </row>
    <row r="543" spans="2:65" s="12" customFormat="1" ht="16.5" customHeight="1">
      <c r="B543" s="183"/>
      <c r="C543" s="184"/>
      <c r="D543" s="184"/>
      <c r="E543" s="185" t="s">
        <v>5</v>
      </c>
      <c r="F543" s="277" t="s">
        <v>1291</v>
      </c>
      <c r="G543" s="278"/>
      <c r="H543" s="278"/>
      <c r="I543" s="278"/>
      <c r="J543" s="184"/>
      <c r="K543" s="186">
        <v>2.16</v>
      </c>
      <c r="L543" s="184"/>
      <c r="M543" s="184"/>
      <c r="N543" s="184"/>
      <c r="O543" s="184"/>
      <c r="P543" s="184"/>
      <c r="Q543" s="184"/>
      <c r="R543" s="187"/>
      <c r="T543" s="188"/>
      <c r="U543" s="184"/>
      <c r="V543" s="184"/>
      <c r="W543" s="184"/>
      <c r="X543" s="184"/>
      <c r="Y543" s="184"/>
      <c r="Z543" s="184"/>
      <c r="AA543" s="189"/>
      <c r="AT543" s="190" t="s">
        <v>186</v>
      </c>
      <c r="AU543" s="190" t="s">
        <v>89</v>
      </c>
      <c r="AV543" s="12" t="s">
        <v>89</v>
      </c>
      <c r="AW543" s="12" t="s">
        <v>187</v>
      </c>
      <c r="AX543" s="12" t="s">
        <v>78</v>
      </c>
      <c r="AY543" s="190" t="s">
        <v>179</v>
      </c>
    </row>
    <row r="544" spans="2:65" s="12" customFormat="1" ht="16.5" customHeight="1">
      <c r="B544" s="183"/>
      <c r="C544" s="184"/>
      <c r="D544" s="184"/>
      <c r="E544" s="185" t="s">
        <v>5</v>
      </c>
      <c r="F544" s="277" t="s">
        <v>1292</v>
      </c>
      <c r="G544" s="278"/>
      <c r="H544" s="278"/>
      <c r="I544" s="278"/>
      <c r="J544" s="184"/>
      <c r="K544" s="186">
        <v>7.6</v>
      </c>
      <c r="L544" s="184"/>
      <c r="M544" s="184"/>
      <c r="N544" s="184"/>
      <c r="O544" s="184"/>
      <c r="P544" s="184"/>
      <c r="Q544" s="184"/>
      <c r="R544" s="187"/>
      <c r="T544" s="188"/>
      <c r="U544" s="184"/>
      <c r="V544" s="184"/>
      <c r="W544" s="184"/>
      <c r="X544" s="184"/>
      <c r="Y544" s="184"/>
      <c r="Z544" s="184"/>
      <c r="AA544" s="189"/>
      <c r="AT544" s="190" t="s">
        <v>186</v>
      </c>
      <c r="AU544" s="190" t="s">
        <v>89</v>
      </c>
      <c r="AV544" s="12" t="s">
        <v>89</v>
      </c>
      <c r="AW544" s="12" t="s">
        <v>187</v>
      </c>
      <c r="AX544" s="12" t="s">
        <v>78</v>
      </c>
      <c r="AY544" s="190" t="s">
        <v>179</v>
      </c>
    </row>
    <row r="545" spans="2:65" s="12" customFormat="1" ht="16.5" customHeight="1">
      <c r="B545" s="183"/>
      <c r="C545" s="184"/>
      <c r="D545" s="184"/>
      <c r="E545" s="185" t="s">
        <v>5</v>
      </c>
      <c r="F545" s="277" t="s">
        <v>1293</v>
      </c>
      <c r="G545" s="278"/>
      <c r="H545" s="278"/>
      <c r="I545" s="278"/>
      <c r="J545" s="184"/>
      <c r="K545" s="186">
        <v>13.76</v>
      </c>
      <c r="L545" s="184"/>
      <c r="M545" s="184"/>
      <c r="N545" s="184"/>
      <c r="O545" s="184"/>
      <c r="P545" s="184"/>
      <c r="Q545" s="184"/>
      <c r="R545" s="187"/>
      <c r="T545" s="188"/>
      <c r="U545" s="184"/>
      <c r="V545" s="184"/>
      <c r="W545" s="184"/>
      <c r="X545" s="184"/>
      <c r="Y545" s="184"/>
      <c r="Z545" s="184"/>
      <c r="AA545" s="189"/>
      <c r="AT545" s="190" t="s">
        <v>186</v>
      </c>
      <c r="AU545" s="190" t="s">
        <v>89</v>
      </c>
      <c r="AV545" s="12" t="s">
        <v>89</v>
      </c>
      <c r="AW545" s="12" t="s">
        <v>187</v>
      </c>
      <c r="AX545" s="12" t="s">
        <v>78</v>
      </c>
      <c r="AY545" s="190" t="s">
        <v>179</v>
      </c>
    </row>
    <row r="546" spans="2:65" s="12" customFormat="1" ht="16.5" customHeight="1">
      <c r="B546" s="183"/>
      <c r="C546" s="184"/>
      <c r="D546" s="184"/>
      <c r="E546" s="185" t="s">
        <v>5</v>
      </c>
      <c r="F546" s="277" t="s">
        <v>1294</v>
      </c>
      <c r="G546" s="278"/>
      <c r="H546" s="278"/>
      <c r="I546" s="278"/>
      <c r="J546" s="184"/>
      <c r="K546" s="186">
        <v>1.1599999999999999</v>
      </c>
      <c r="L546" s="184"/>
      <c r="M546" s="184"/>
      <c r="N546" s="184"/>
      <c r="O546" s="184"/>
      <c r="P546" s="184"/>
      <c r="Q546" s="184"/>
      <c r="R546" s="187"/>
      <c r="T546" s="188"/>
      <c r="U546" s="184"/>
      <c r="V546" s="184"/>
      <c r="W546" s="184"/>
      <c r="X546" s="184"/>
      <c r="Y546" s="184"/>
      <c r="Z546" s="184"/>
      <c r="AA546" s="189"/>
      <c r="AT546" s="190" t="s">
        <v>186</v>
      </c>
      <c r="AU546" s="190" t="s">
        <v>89</v>
      </c>
      <c r="AV546" s="12" t="s">
        <v>89</v>
      </c>
      <c r="AW546" s="12" t="s">
        <v>187</v>
      </c>
      <c r="AX546" s="12" t="s">
        <v>78</v>
      </c>
      <c r="AY546" s="190" t="s">
        <v>179</v>
      </c>
    </row>
    <row r="547" spans="2:65" s="12" customFormat="1" ht="16.5" customHeight="1">
      <c r="B547" s="183"/>
      <c r="C547" s="184"/>
      <c r="D547" s="184"/>
      <c r="E547" s="185" t="s">
        <v>5</v>
      </c>
      <c r="F547" s="277" t="s">
        <v>1295</v>
      </c>
      <c r="G547" s="278"/>
      <c r="H547" s="278"/>
      <c r="I547" s="278"/>
      <c r="J547" s="184"/>
      <c r="K547" s="186">
        <v>0.36</v>
      </c>
      <c r="L547" s="184"/>
      <c r="M547" s="184"/>
      <c r="N547" s="184"/>
      <c r="O547" s="184"/>
      <c r="P547" s="184"/>
      <c r="Q547" s="184"/>
      <c r="R547" s="187"/>
      <c r="T547" s="188"/>
      <c r="U547" s="184"/>
      <c r="V547" s="184"/>
      <c r="W547" s="184"/>
      <c r="X547" s="184"/>
      <c r="Y547" s="184"/>
      <c r="Z547" s="184"/>
      <c r="AA547" s="189"/>
      <c r="AT547" s="190" t="s">
        <v>186</v>
      </c>
      <c r="AU547" s="190" t="s">
        <v>89</v>
      </c>
      <c r="AV547" s="12" t="s">
        <v>89</v>
      </c>
      <c r="AW547" s="12" t="s">
        <v>187</v>
      </c>
      <c r="AX547" s="12" t="s">
        <v>78</v>
      </c>
      <c r="AY547" s="190" t="s">
        <v>179</v>
      </c>
    </row>
    <row r="548" spans="2:65" s="12" customFormat="1" ht="16.5" customHeight="1">
      <c r="B548" s="183"/>
      <c r="C548" s="184"/>
      <c r="D548" s="184"/>
      <c r="E548" s="185" t="s">
        <v>5</v>
      </c>
      <c r="F548" s="277" t="s">
        <v>1296</v>
      </c>
      <c r="G548" s="278"/>
      <c r="H548" s="278"/>
      <c r="I548" s="278"/>
      <c r="J548" s="184"/>
      <c r="K548" s="186">
        <v>8.9600000000000009</v>
      </c>
      <c r="L548" s="184"/>
      <c r="M548" s="184"/>
      <c r="N548" s="184"/>
      <c r="O548" s="184"/>
      <c r="P548" s="184"/>
      <c r="Q548" s="184"/>
      <c r="R548" s="187"/>
      <c r="T548" s="188"/>
      <c r="U548" s="184"/>
      <c r="V548" s="184"/>
      <c r="W548" s="184"/>
      <c r="X548" s="184"/>
      <c r="Y548" s="184"/>
      <c r="Z548" s="184"/>
      <c r="AA548" s="189"/>
      <c r="AT548" s="190" t="s">
        <v>186</v>
      </c>
      <c r="AU548" s="190" t="s">
        <v>89</v>
      </c>
      <c r="AV548" s="12" t="s">
        <v>89</v>
      </c>
      <c r="AW548" s="12" t="s">
        <v>187</v>
      </c>
      <c r="AX548" s="12" t="s">
        <v>78</v>
      </c>
      <c r="AY548" s="190" t="s">
        <v>179</v>
      </c>
    </row>
    <row r="549" spans="2:65" s="12" customFormat="1" ht="16.5" customHeight="1">
      <c r="B549" s="183"/>
      <c r="C549" s="184"/>
      <c r="D549" s="184"/>
      <c r="E549" s="185" t="s">
        <v>5</v>
      </c>
      <c r="F549" s="277" t="s">
        <v>1297</v>
      </c>
      <c r="G549" s="278"/>
      <c r="H549" s="278"/>
      <c r="I549" s="278"/>
      <c r="J549" s="184"/>
      <c r="K549" s="186">
        <v>0.32</v>
      </c>
      <c r="L549" s="184"/>
      <c r="M549" s="184"/>
      <c r="N549" s="184"/>
      <c r="O549" s="184"/>
      <c r="P549" s="184"/>
      <c r="Q549" s="184"/>
      <c r="R549" s="187"/>
      <c r="T549" s="188"/>
      <c r="U549" s="184"/>
      <c r="V549" s="184"/>
      <c r="W549" s="184"/>
      <c r="X549" s="184"/>
      <c r="Y549" s="184"/>
      <c r="Z549" s="184"/>
      <c r="AA549" s="189"/>
      <c r="AT549" s="190" t="s">
        <v>186</v>
      </c>
      <c r="AU549" s="190" t="s">
        <v>89</v>
      </c>
      <c r="AV549" s="12" t="s">
        <v>89</v>
      </c>
      <c r="AW549" s="12" t="s">
        <v>187</v>
      </c>
      <c r="AX549" s="12" t="s">
        <v>78</v>
      </c>
      <c r="AY549" s="190" t="s">
        <v>179</v>
      </c>
    </row>
    <row r="550" spans="2:65" s="13" customFormat="1" ht="16.5" customHeight="1">
      <c r="B550" s="191"/>
      <c r="C550" s="192"/>
      <c r="D550" s="192"/>
      <c r="E550" s="193" t="s">
        <v>5</v>
      </c>
      <c r="F550" s="261" t="s">
        <v>188</v>
      </c>
      <c r="G550" s="262"/>
      <c r="H550" s="262"/>
      <c r="I550" s="262"/>
      <c r="J550" s="192"/>
      <c r="K550" s="194">
        <v>90.36</v>
      </c>
      <c r="L550" s="192"/>
      <c r="M550" s="192"/>
      <c r="N550" s="192"/>
      <c r="O550" s="192"/>
      <c r="P550" s="192"/>
      <c r="Q550" s="192"/>
      <c r="R550" s="195"/>
      <c r="T550" s="196"/>
      <c r="U550" s="192"/>
      <c r="V550" s="192"/>
      <c r="W550" s="192"/>
      <c r="X550" s="192"/>
      <c r="Y550" s="192"/>
      <c r="Z550" s="192"/>
      <c r="AA550" s="197"/>
      <c r="AT550" s="198" t="s">
        <v>186</v>
      </c>
      <c r="AU550" s="198" t="s">
        <v>89</v>
      </c>
      <c r="AV550" s="13" t="s">
        <v>184</v>
      </c>
      <c r="AW550" s="13" t="s">
        <v>187</v>
      </c>
      <c r="AX550" s="13" t="s">
        <v>35</v>
      </c>
      <c r="AY550" s="198" t="s">
        <v>179</v>
      </c>
    </row>
    <row r="551" spans="2:65" s="10" customFormat="1" ht="29.85" customHeight="1">
      <c r="B551" s="158"/>
      <c r="C551" s="159"/>
      <c r="D551" s="168" t="s">
        <v>142</v>
      </c>
      <c r="E551" s="168"/>
      <c r="F551" s="168"/>
      <c r="G551" s="168"/>
      <c r="H551" s="168"/>
      <c r="I551" s="168"/>
      <c r="J551" s="168"/>
      <c r="K551" s="168"/>
      <c r="L551" s="168"/>
      <c r="M551" s="168"/>
      <c r="N551" s="269">
        <f>BK551</f>
        <v>0</v>
      </c>
      <c r="O551" s="270"/>
      <c r="P551" s="270"/>
      <c r="Q551" s="270"/>
      <c r="R551" s="161"/>
      <c r="T551" s="162"/>
      <c r="U551" s="159"/>
      <c r="V551" s="159"/>
      <c r="W551" s="163">
        <f>SUM(W552:W668)</f>
        <v>0</v>
      </c>
      <c r="X551" s="159"/>
      <c r="Y551" s="163">
        <f>SUM(Y552:Y668)</f>
        <v>0</v>
      </c>
      <c r="Z551" s="159"/>
      <c r="AA551" s="164">
        <f>SUM(AA552:AA668)</f>
        <v>0</v>
      </c>
      <c r="AR551" s="165" t="s">
        <v>35</v>
      </c>
      <c r="AT551" s="166" t="s">
        <v>77</v>
      </c>
      <c r="AU551" s="166" t="s">
        <v>35</v>
      </c>
      <c r="AY551" s="165" t="s">
        <v>179</v>
      </c>
      <c r="BK551" s="167">
        <f>SUM(BK552:BK668)</f>
        <v>0</v>
      </c>
    </row>
    <row r="552" spans="2:65" s="1" customFormat="1" ht="25.5" customHeight="1">
      <c r="B552" s="140"/>
      <c r="C552" s="169" t="s">
        <v>383</v>
      </c>
      <c r="D552" s="169" t="s">
        <v>180</v>
      </c>
      <c r="E552" s="170" t="s">
        <v>532</v>
      </c>
      <c r="F552" s="264" t="s">
        <v>533</v>
      </c>
      <c r="G552" s="264"/>
      <c r="H552" s="264"/>
      <c r="I552" s="264"/>
      <c r="J552" s="171" t="s">
        <v>191</v>
      </c>
      <c r="K552" s="172">
        <v>310.39999999999998</v>
      </c>
      <c r="L552" s="265">
        <v>0</v>
      </c>
      <c r="M552" s="265"/>
      <c r="N552" s="266">
        <f>ROUND(L552*K552,2)</f>
        <v>0</v>
      </c>
      <c r="O552" s="266"/>
      <c r="P552" s="266"/>
      <c r="Q552" s="266"/>
      <c r="R552" s="143"/>
      <c r="T552" s="173" t="s">
        <v>5</v>
      </c>
      <c r="U552" s="47" t="s">
        <v>43</v>
      </c>
      <c r="V552" s="39"/>
      <c r="W552" s="174">
        <f>V552*K552</f>
        <v>0</v>
      </c>
      <c r="X552" s="174">
        <v>0</v>
      </c>
      <c r="Y552" s="174">
        <f>X552*K552</f>
        <v>0</v>
      </c>
      <c r="Z552" s="174">
        <v>0</v>
      </c>
      <c r="AA552" s="175">
        <f>Z552*K552</f>
        <v>0</v>
      </c>
      <c r="AR552" s="22" t="s">
        <v>184</v>
      </c>
      <c r="AT552" s="22" t="s">
        <v>180</v>
      </c>
      <c r="AU552" s="22" t="s">
        <v>89</v>
      </c>
      <c r="AY552" s="22" t="s">
        <v>179</v>
      </c>
      <c r="BE552" s="117">
        <f>IF(U552="základní",N552,0)</f>
        <v>0</v>
      </c>
      <c r="BF552" s="117">
        <f>IF(U552="snížená",N552,0)</f>
        <v>0</v>
      </c>
      <c r="BG552" s="117">
        <f>IF(U552="zákl. přenesená",N552,0)</f>
        <v>0</v>
      </c>
      <c r="BH552" s="117">
        <f>IF(U552="sníž. přenesená",N552,0)</f>
        <v>0</v>
      </c>
      <c r="BI552" s="117">
        <f>IF(U552="nulová",N552,0)</f>
        <v>0</v>
      </c>
      <c r="BJ552" s="22" t="s">
        <v>35</v>
      </c>
      <c r="BK552" s="117">
        <f>ROUND(L552*K552,2)</f>
        <v>0</v>
      </c>
      <c r="BL552" s="22" t="s">
        <v>184</v>
      </c>
      <c r="BM552" s="22" t="s">
        <v>516</v>
      </c>
    </row>
    <row r="553" spans="2:65" s="11" customFormat="1" ht="25.5" customHeight="1">
      <c r="B553" s="176"/>
      <c r="C553" s="177"/>
      <c r="D553" s="177"/>
      <c r="E553" s="178" t="s">
        <v>5</v>
      </c>
      <c r="F553" s="303" t="s">
        <v>1185</v>
      </c>
      <c r="G553" s="304"/>
      <c r="H553" s="304"/>
      <c r="I553" s="304"/>
      <c r="J553" s="177"/>
      <c r="K553" s="178" t="s">
        <v>5</v>
      </c>
      <c r="L553" s="177"/>
      <c r="M553" s="177"/>
      <c r="N553" s="177"/>
      <c r="O553" s="177"/>
      <c r="P553" s="177"/>
      <c r="Q553" s="177"/>
      <c r="R553" s="179"/>
      <c r="T553" s="180"/>
      <c r="U553" s="177"/>
      <c r="V553" s="177"/>
      <c r="W553" s="177"/>
      <c r="X553" s="177"/>
      <c r="Y553" s="177"/>
      <c r="Z553" s="177"/>
      <c r="AA553" s="181"/>
      <c r="AT553" s="182" t="s">
        <v>186</v>
      </c>
      <c r="AU553" s="182" t="s">
        <v>89</v>
      </c>
      <c r="AV553" s="11" t="s">
        <v>35</v>
      </c>
      <c r="AW553" s="11" t="s">
        <v>187</v>
      </c>
      <c r="AX553" s="11" t="s">
        <v>78</v>
      </c>
      <c r="AY553" s="182" t="s">
        <v>179</v>
      </c>
    </row>
    <row r="554" spans="2:65" s="12" customFormat="1" ht="16.5" customHeight="1">
      <c r="B554" s="183"/>
      <c r="C554" s="184"/>
      <c r="D554" s="184"/>
      <c r="E554" s="185" t="s">
        <v>5</v>
      </c>
      <c r="F554" s="277" t="s">
        <v>1439</v>
      </c>
      <c r="G554" s="278"/>
      <c r="H554" s="278"/>
      <c r="I554" s="278"/>
      <c r="J554" s="184"/>
      <c r="K554" s="186">
        <v>19.2</v>
      </c>
      <c r="L554" s="184"/>
      <c r="M554" s="184"/>
      <c r="N554" s="184"/>
      <c r="O554" s="184"/>
      <c r="P554" s="184"/>
      <c r="Q554" s="184"/>
      <c r="R554" s="187"/>
      <c r="T554" s="188"/>
      <c r="U554" s="184"/>
      <c r="V554" s="184"/>
      <c r="W554" s="184"/>
      <c r="X554" s="184"/>
      <c r="Y554" s="184"/>
      <c r="Z554" s="184"/>
      <c r="AA554" s="189"/>
      <c r="AT554" s="190" t="s">
        <v>186</v>
      </c>
      <c r="AU554" s="190" t="s">
        <v>89</v>
      </c>
      <c r="AV554" s="12" t="s">
        <v>89</v>
      </c>
      <c r="AW554" s="12" t="s">
        <v>187</v>
      </c>
      <c r="AX554" s="12" t="s">
        <v>78</v>
      </c>
      <c r="AY554" s="190" t="s">
        <v>179</v>
      </c>
    </row>
    <row r="555" spans="2:65" s="12" customFormat="1" ht="16.5" customHeight="1">
      <c r="B555" s="183"/>
      <c r="C555" s="184"/>
      <c r="D555" s="184"/>
      <c r="E555" s="185" t="s">
        <v>5</v>
      </c>
      <c r="F555" s="277" t="s">
        <v>1440</v>
      </c>
      <c r="G555" s="278"/>
      <c r="H555" s="278"/>
      <c r="I555" s="278"/>
      <c r="J555" s="184"/>
      <c r="K555" s="186">
        <v>3.2</v>
      </c>
      <c r="L555" s="184"/>
      <c r="M555" s="184"/>
      <c r="N555" s="184"/>
      <c r="O555" s="184"/>
      <c r="P555" s="184"/>
      <c r="Q555" s="184"/>
      <c r="R555" s="187"/>
      <c r="T555" s="188"/>
      <c r="U555" s="184"/>
      <c r="V555" s="184"/>
      <c r="W555" s="184"/>
      <c r="X555" s="184"/>
      <c r="Y555" s="184"/>
      <c r="Z555" s="184"/>
      <c r="AA555" s="189"/>
      <c r="AT555" s="190" t="s">
        <v>186</v>
      </c>
      <c r="AU555" s="190" t="s">
        <v>89</v>
      </c>
      <c r="AV555" s="12" t="s">
        <v>89</v>
      </c>
      <c r="AW555" s="12" t="s">
        <v>187</v>
      </c>
      <c r="AX555" s="12" t="s">
        <v>78</v>
      </c>
      <c r="AY555" s="190" t="s">
        <v>179</v>
      </c>
    </row>
    <row r="556" spans="2:65" s="12" customFormat="1" ht="16.5" customHeight="1">
      <c r="B556" s="183"/>
      <c r="C556" s="184"/>
      <c r="D556" s="184"/>
      <c r="E556" s="185" t="s">
        <v>5</v>
      </c>
      <c r="F556" s="277" t="s">
        <v>1441</v>
      </c>
      <c r="G556" s="278"/>
      <c r="H556" s="278"/>
      <c r="I556" s="278"/>
      <c r="J556" s="184"/>
      <c r="K556" s="186">
        <v>4.8</v>
      </c>
      <c r="L556" s="184"/>
      <c r="M556" s="184"/>
      <c r="N556" s="184"/>
      <c r="O556" s="184"/>
      <c r="P556" s="184"/>
      <c r="Q556" s="184"/>
      <c r="R556" s="187"/>
      <c r="T556" s="188"/>
      <c r="U556" s="184"/>
      <c r="V556" s="184"/>
      <c r="W556" s="184"/>
      <c r="X556" s="184"/>
      <c r="Y556" s="184"/>
      <c r="Z556" s="184"/>
      <c r="AA556" s="189"/>
      <c r="AT556" s="190" t="s">
        <v>186</v>
      </c>
      <c r="AU556" s="190" t="s">
        <v>89</v>
      </c>
      <c r="AV556" s="12" t="s">
        <v>89</v>
      </c>
      <c r="AW556" s="12" t="s">
        <v>187</v>
      </c>
      <c r="AX556" s="12" t="s">
        <v>78</v>
      </c>
      <c r="AY556" s="190" t="s">
        <v>179</v>
      </c>
    </row>
    <row r="557" spans="2:65" s="12" customFormat="1" ht="16.5" customHeight="1">
      <c r="B557" s="183"/>
      <c r="C557" s="184"/>
      <c r="D557" s="184"/>
      <c r="E557" s="185" t="s">
        <v>5</v>
      </c>
      <c r="F557" s="277" t="s">
        <v>1442</v>
      </c>
      <c r="G557" s="278"/>
      <c r="H557" s="278"/>
      <c r="I557" s="278"/>
      <c r="J557" s="184"/>
      <c r="K557" s="186">
        <v>8.8000000000000007</v>
      </c>
      <c r="L557" s="184"/>
      <c r="M557" s="184"/>
      <c r="N557" s="184"/>
      <c r="O557" s="184"/>
      <c r="P557" s="184"/>
      <c r="Q557" s="184"/>
      <c r="R557" s="187"/>
      <c r="T557" s="188"/>
      <c r="U557" s="184"/>
      <c r="V557" s="184"/>
      <c r="W557" s="184"/>
      <c r="X557" s="184"/>
      <c r="Y557" s="184"/>
      <c r="Z557" s="184"/>
      <c r="AA557" s="189"/>
      <c r="AT557" s="190" t="s">
        <v>186</v>
      </c>
      <c r="AU557" s="190" t="s">
        <v>89</v>
      </c>
      <c r="AV557" s="12" t="s">
        <v>89</v>
      </c>
      <c r="AW557" s="12" t="s">
        <v>187</v>
      </c>
      <c r="AX557" s="12" t="s">
        <v>78</v>
      </c>
      <c r="AY557" s="190" t="s">
        <v>179</v>
      </c>
    </row>
    <row r="558" spans="2:65" s="12" customFormat="1" ht="16.5" customHeight="1">
      <c r="B558" s="183"/>
      <c r="C558" s="184"/>
      <c r="D558" s="184"/>
      <c r="E558" s="185" t="s">
        <v>5</v>
      </c>
      <c r="F558" s="277" t="s">
        <v>1443</v>
      </c>
      <c r="G558" s="278"/>
      <c r="H558" s="278"/>
      <c r="I558" s="278"/>
      <c r="J558" s="184"/>
      <c r="K558" s="186">
        <v>87.6</v>
      </c>
      <c r="L558" s="184"/>
      <c r="M558" s="184"/>
      <c r="N558" s="184"/>
      <c r="O558" s="184"/>
      <c r="P558" s="184"/>
      <c r="Q558" s="184"/>
      <c r="R558" s="187"/>
      <c r="T558" s="188"/>
      <c r="U558" s="184"/>
      <c r="V558" s="184"/>
      <c r="W558" s="184"/>
      <c r="X558" s="184"/>
      <c r="Y558" s="184"/>
      <c r="Z558" s="184"/>
      <c r="AA558" s="189"/>
      <c r="AT558" s="190" t="s">
        <v>186</v>
      </c>
      <c r="AU558" s="190" t="s">
        <v>89</v>
      </c>
      <c r="AV558" s="12" t="s">
        <v>89</v>
      </c>
      <c r="AW558" s="12" t="s">
        <v>187</v>
      </c>
      <c r="AX558" s="12" t="s">
        <v>78</v>
      </c>
      <c r="AY558" s="190" t="s">
        <v>179</v>
      </c>
    </row>
    <row r="559" spans="2:65" s="12" customFormat="1" ht="16.5" customHeight="1">
      <c r="B559" s="183"/>
      <c r="C559" s="184"/>
      <c r="D559" s="184"/>
      <c r="E559" s="185" t="s">
        <v>5</v>
      </c>
      <c r="F559" s="277" t="s">
        <v>1444</v>
      </c>
      <c r="G559" s="278"/>
      <c r="H559" s="278"/>
      <c r="I559" s="278"/>
      <c r="J559" s="184"/>
      <c r="K559" s="186">
        <v>19.2</v>
      </c>
      <c r="L559" s="184"/>
      <c r="M559" s="184"/>
      <c r="N559" s="184"/>
      <c r="O559" s="184"/>
      <c r="P559" s="184"/>
      <c r="Q559" s="184"/>
      <c r="R559" s="187"/>
      <c r="T559" s="188"/>
      <c r="U559" s="184"/>
      <c r="V559" s="184"/>
      <c r="W559" s="184"/>
      <c r="X559" s="184"/>
      <c r="Y559" s="184"/>
      <c r="Z559" s="184"/>
      <c r="AA559" s="189"/>
      <c r="AT559" s="190" t="s">
        <v>186</v>
      </c>
      <c r="AU559" s="190" t="s">
        <v>89</v>
      </c>
      <c r="AV559" s="12" t="s">
        <v>89</v>
      </c>
      <c r="AW559" s="12" t="s">
        <v>187</v>
      </c>
      <c r="AX559" s="12" t="s">
        <v>78</v>
      </c>
      <c r="AY559" s="190" t="s">
        <v>179</v>
      </c>
    </row>
    <row r="560" spans="2:65" s="12" customFormat="1" ht="16.5" customHeight="1">
      <c r="B560" s="183"/>
      <c r="C560" s="184"/>
      <c r="D560" s="184"/>
      <c r="E560" s="185" t="s">
        <v>5</v>
      </c>
      <c r="F560" s="277" t="s">
        <v>1445</v>
      </c>
      <c r="G560" s="278"/>
      <c r="H560" s="278"/>
      <c r="I560" s="278"/>
      <c r="J560" s="184"/>
      <c r="K560" s="186">
        <v>10.4</v>
      </c>
      <c r="L560" s="184"/>
      <c r="M560" s="184"/>
      <c r="N560" s="184"/>
      <c r="O560" s="184"/>
      <c r="P560" s="184"/>
      <c r="Q560" s="184"/>
      <c r="R560" s="187"/>
      <c r="T560" s="188"/>
      <c r="U560" s="184"/>
      <c r="V560" s="184"/>
      <c r="W560" s="184"/>
      <c r="X560" s="184"/>
      <c r="Y560" s="184"/>
      <c r="Z560" s="184"/>
      <c r="AA560" s="189"/>
      <c r="AT560" s="190" t="s">
        <v>186</v>
      </c>
      <c r="AU560" s="190" t="s">
        <v>89</v>
      </c>
      <c r="AV560" s="12" t="s">
        <v>89</v>
      </c>
      <c r="AW560" s="12" t="s">
        <v>187</v>
      </c>
      <c r="AX560" s="12" t="s">
        <v>78</v>
      </c>
      <c r="AY560" s="190" t="s">
        <v>179</v>
      </c>
    </row>
    <row r="561" spans="2:65" s="12" customFormat="1" ht="16.5" customHeight="1">
      <c r="B561" s="183"/>
      <c r="C561" s="184"/>
      <c r="D561" s="184"/>
      <c r="E561" s="185" t="s">
        <v>5</v>
      </c>
      <c r="F561" s="277" t="s">
        <v>1446</v>
      </c>
      <c r="G561" s="278"/>
      <c r="H561" s="278"/>
      <c r="I561" s="278"/>
      <c r="J561" s="184"/>
      <c r="K561" s="186">
        <v>14.4</v>
      </c>
      <c r="L561" s="184"/>
      <c r="M561" s="184"/>
      <c r="N561" s="184"/>
      <c r="O561" s="184"/>
      <c r="P561" s="184"/>
      <c r="Q561" s="184"/>
      <c r="R561" s="187"/>
      <c r="T561" s="188"/>
      <c r="U561" s="184"/>
      <c r="V561" s="184"/>
      <c r="W561" s="184"/>
      <c r="X561" s="184"/>
      <c r="Y561" s="184"/>
      <c r="Z561" s="184"/>
      <c r="AA561" s="189"/>
      <c r="AT561" s="190" t="s">
        <v>186</v>
      </c>
      <c r="AU561" s="190" t="s">
        <v>89</v>
      </c>
      <c r="AV561" s="12" t="s">
        <v>89</v>
      </c>
      <c r="AW561" s="12" t="s">
        <v>187</v>
      </c>
      <c r="AX561" s="12" t="s">
        <v>78</v>
      </c>
      <c r="AY561" s="190" t="s">
        <v>179</v>
      </c>
    </row>
    <row r="562" spans="2:65" s="12" customFormat="1" ht="16.5" customHeight="1">
      <c r="B562" s="183"/>
      <c r="C562" s="184"/>
      <c r="D562" s="184"/>
      <c r="E562" s="185" t="s">
        <v>5</v>
      </c>
      <c r="F562" s="277" t="s">
        <v>1447</v>
      </c>
      <c r="G562" s="278"/>
      <c r="H562" s="278"/>
      <c r="I562" s="278"/>
      <c r="J562" s="184"/>
      <c r="K562" s="186">
        <v>1.6</v>
      </c>
      <c r="L562" s="184"/>
      <c r="M562" s="184"/>
      <c r="N562" s="184"/>
      <c r="O562" s="184"/>
      <c r="P562" s="184"/>
      <c r="Q562" s="184"/>
      <c r="R562" s="187"/>
      <c r="T562" s="188"/>
      <c r="U562" s="184"/>
      <c r="V562" s="184"/>
      <c r="W562" s="184"/>
      <c r="X562" s="184"/>
      <c r="Y562" s="184"/>
      <c r="Z562" s="184"/>
      <c r="AA562" s="189"/>
      <c r="AT562" s="190" t="s">
        <v>186</v>
      </c>
      <c r="AU562" s="190" t="s">
        <v>89</v>
      </c>
      <c r="AV562" s="12" t="s">
        <v>89</v>
      </c>
      <c r="AW562" s="12" t="s">
        <v>187</v>
      </c>
      <c r="AX562" s="12" t="s">
        <v>78</v>
      </c>
      <c r="AY562" s="190" t="s">
        <v>179</v>
      </c>
    </row>
    <row r="563" spans="2:65" s="12" customFormat="1" ht="16.5" customHeight="1">
      <c r="B563" s="183"/>
      <c r="C563" s="184"/>
      <c r="D563" s="184"/>
      <c r="E563" s="185" t="s">
        <v>5</v>
      </c>
      <c r="F563" s="277" t="s">
        <v>1448</v>
      </c>
      <c r="G563" s="278"/>
      <c r="H563" s="278"/>
      <c r="I563" s="278"/>
      <c r="J563" s="184"/>
      <c r="K563" s="186">
        <v>6.4</v>
      </c>
      <c r="L563" s="184"/>
      <c r="M563" s="184"/>
      <c r="N563" s="184"/>
      <c r="O563" s="184"/>
      <c r="P563" s="184"/>
      <c r="Q563" s="184"/>
      <c r="R563" s="187"/>
      <c r="T563" s="188"/>
      <c r="U563" s="184"/>
      <c r="V563" s="184"/>
      <c r="W563" s="184"/>
      <c r="X563" s="184"/>
      <c r="Y563" s="184"/>
      <c r="Z563" s="184"/>
      <c r="AA563" s="189"/>
      <c r="AT563" s="190" t="s">
        <v>186</v>
      </c>
      <c r="AU563" s="190" t="s">
        <v>89</v>
      </c>
      <c r="AV563" s="12" t="s">
        <v>89</v>
      </c>
      <c r="AW563" s="12" t="s">
        <v>187</v>
      </c>
      <c r="AX563" s="12" t="s">
        <v>78</v>
      </c>
      <c r="AY563" s="190" t="s">
        <v>179</v>
      </c>
    </row>
    <row r="564" spans="2:65" s="12" customFormat="1" ht="16.5" customHeight="1">
      <c r="B564" s="183"/>
      <c r="C564" s="184"/>
      <c r="D564" s="184"/>
      <c r="E564" s="185" t="s">
        <v>5</v>
      </c>
      <c r="F564" s="277" t="s">
        <v>1449</v>
      </c>
      <c r="G564" s="278"/>
      <c r="H564" s="278"/>
      <c r="I564" s="278"/>
      <c r="J564" s="184"/>
      <c r="K564" s="186">
        <v>70.8</v>
      </c>
      <c r="L564" s="184"/>
      <c r="M564" s="184"/>
      <c r="N564" s="184"/>
      <c r="O564" s="184"/>
      <c r="P564" s="184"/>
      <c r="Q564" s="184"/>
      <c r="R564" s="187"/>
      <c r="T564" s="188"/>
      <c r="U564" s="184"/>
      <c r="V564" s="184"/>
      <c r="W564" s="184"/>
      <c r="X564" s="184"/>
      <c r="Y564" s="184"/>
      <c r="Z564" s="184"/>
      <c r="AA564" s="189"/>
      <c r="AT564" s="190" t="s">
        <v>186</v>
      </c>
      <c r="AU564" s="190" t="s">
        <v>89</v>
      </c>
      <c r="AV564" s="12" t="s">
        <v>89</v>
      </c>
      <c r="AW564" s="12" t="s">
        <v>187</v>
      </c>
      <c r="AX564" s="12" t="s">
        <v>78</v>
      </c>
      <c r="AY564" s="190" t="s">
        <v>179</v>
      </c>
    </row>
    <row r="565" spans="2:65" s="12" customFormat="1" ht="16.5" customHeight="1">
      <c r="B565" s="183"/>
      <c r="C565" s="184"/>
      <c r="D565" s="184"/>
      <c r="E565" s="185" t="s">
        <v>5</v>
      </c>
      <c r="F565" s="277" t="s">
        <v>1450</v>
      </c>
      <c r="G565" s="278"/>
      <c r="H565" s="278"/>
      <c r="I565" s="278"/>
      <c r="J565" s="184"/>
      <c r="K565" s="186">
        <v>5.6</v>
      </c>
      <c r="L565" s="184"/>
      <c r="M565" s="184"/>
      <c r="N565" s="184"/>
      <c r="O565" s="184"/>
      <c r="P565" s="184"/>
      <c r="Q565" s="184"/>
      <c r="R565" s="187"/>
      <c r="T565" s="188"/>
      <c r="U565" s="184"/>
      <c r="V565" s="184"/>
      <c r="W565" s="184"/>
      <c r="X565" s="184"/>
      <c r="Y565" s="184"/>
      <c r="Z565" s="184"/>
      <c r="AA565" s="189"/>
      <c r="AT565" s="190" t="s">
        <v>186</v>
      </c>
      <c r="AU565" s="190" t="s">
        <v>89</v>
      </c>
      <c r="AV565" s="12" t="s">
        <v>89</v>
      </c>
      <c r="AW565" s="12" t="s">
        <v>187</v>
      </c>
      <c r="AX565" s="12" t="s">
        <v>78</v>
      </c>
      <c r="AY565" s="190" t="s">
        <v>179</v>
      </c>
    </row>
    <row r="566" spans="2:65" s="12" customFormat="1" ht="16.5" customHeight="1">
      <c r="B566" s="183"/>
      <c r="C566" s="184"/>
      <c r="D566" s="184"/>
      <c r="E566" s="185" t="s">
        <v>5</v>
      </c>
      <c r="F566" s="277" t="s">
        <v>1451</v>
      </c>
      <c r="G566" s="278"/>
      <c r="H566" s="278"/>
      <c r="I566" s="278"/>
      <c r="J566" s="184"/>
      <c r="K566" s="186">
        <v>57.6</v>
      </c>
      <c r="L566" s="184"/>
      <c r="M566" s="184"/>
      <c r="N566" s="184"/>
      <c r="O566" s="184"/>
      <c r="P566" s="184"/>
      <c r="Q566" s="184"/>
      <c r="R566" s="187"/>
      <c r="T566" s="188"/>
      <c r="U566" s="184"/>
      <c r="V566" s="184"/>
      <c r="W566" s="184"/>
      <c r="X566" s="184"/>
      <c r="Y566" s="184"/>
      <c r="Z566" s="184"/>
      <c r="AA566" s="189"/>
      <c r="AT566" s="190" t="s">
        <v>186</v>
      </c>
      <c r="AU566" s="190" t="s">
        <v>89</v>
      </c>
      <c r="AV566" s="12" t="s">
        <v>89</v>
      </c>
      <c r="AW566" s="12" t="s">
        <v>187</v>
      </c>
      <c r="AX566" s="12" t="s">
        <v>78</v>
      </c>
      <c r="AY566" s="190" t="s">
        <v>179</v>
      </c>
    </row>
    <row r="567" spans="2:65" s="12" customFormat="1" ht="16.5" customHeight="1">
      <c r="B567" s="183"/>
      <c r="C567" s="184"/>
      <c r="D567" s="184"/>
      <c r="E567" s="185" t="s">
        <v>5</v>
      </c>
      <c r="F567" s="277" t="s">
        <v>1452</v>
      </c>
      <c r="G567" s="278"/>
      <c r="H567" s="278"/>
      <c r="I567" s="278"/>
      <c r="J567" s="184"/>
      <c r="K567" s="186">
        <v>0.8</v>
      </c>
      <c r="L567" s="184"/>
      <c r="M567" s="184"/>
      <c r="N567" s="184"/>
      <c r="O567" s="184"/>
      <c r="P567" s="184"/>
      <c r="Q567" s="184"/>
      <c r="R567" s="187"/>
      <c r="T567" s="188"/>
      <c r="U567" s="184"/>
      <c r="V567" s="184"/>
      <c r="W567" s="184"/>
      <c r="X567" s="184"/>
      <c r="Y567" s="184"/>
      <c r="Z567" s="184"/>
      <c r="AA567" s="189"/>
      <c r="AT567" s="190" t="s">
        <v>186</v>
      </c>
      <c r="AU567" s="190" t="s">
        <v>89</v>
      </c>
      <c r="AV567" s="12" t="s">
        <v>89</v>
      </c>
      <c r="AW567" s="12" t="s">
        <v>187</v>
      </c>
      <c r="AX567" s="12" t="s">
        <v>78</v>
      </c>
      <c r="AY567" s="190" t="s">
        <v>179</v>
      </c>
    </row>
    <row r="568" spans="2:65" s="13" customFormat="1" ht="16.5" customHeight="1">
      <c r="B568" s="191"/>
      <c r="C568" s="192"/>
      <c r="D568" s="192"/>
      <c r="E568" s="193" t="s">
        <v>5</v>
      </c>
      <c r="F568" s="261" t="s">
        <v>188</v>
      </c>
      <c r="G568" s="262"/>
      <c r="H568" s="262"/>
      <c r="I568" s="262"/>
      <c r="J568" s="192"/>
      <c r="K568" s="194">
        <v>310.39999999999998</v>
      </c>
      <c r="L568" s="192"/>
      <c r="M568" s="192"/>
      <c r="N568" s="192"/>
      <c r="O568" s="192"/>
      <c r="P568" s="192"/>
      <c r="Q568" s="192"/>
      <c r="R568" s="195"/>
      <c r="T568" s="196"/>
      <c r="U568" s="192"/>
      <c r="V568" s="192"/>
      <c r="W568" s="192"/>
      <c r="X568" s="192"/>
      <c r="Y568" s="192"/>
      <c r="Z568" s="192"/>
      <c r="AA568" s="197"/>
      <c r="AT568" s="198" t="s">
        <v>186</v>
      </c>
      <c r="AU568" s="198" t="s">
        <v>89</v>
      </c>
      <c r="AV568" s="13" t="s">
        <v>184</v>
      </c>
      <c r="AW568" s="13" t="s">
        <v>187</v>
      </c>
      <c r="AX568" s="13" t="s">
        <v>35</v>
      </c>
      <c r="AY568" s="198" t="s">
        <v>179</v>
      </c>
    </row>
    <row r="569" spans="2:65" s="1" customFormat="1" ht="25.5" customHeight="1">
      <c r="B569" s="140"/>
      <c r="C569" s="169" t="s">
        <v>517</v>
      </c>
      <c r="D569" s="169" t="s">
        <v>180</v>
      </c>
      <c r="E569" s="170" t="s">
        <v>542</v>
      </c>
      <c r="F569" s="264" t="s">
        <v>543</v>
      </c>
      <c r="G569" s="264"/>
      <c r="H569" s="264"/>
      <c r="I569" s="264"/>
      <c r="J569" s="171" t="s">
        <v>191</v>
      </c>
      <c r="K569" s="172">
        <v>315.2</v>
      </c>
      <c r="L569" s="265">
        <v>0</v>
      </c>
      <c r="M569" s="265"/>
      <c r="N569" s="266">
        <f>ROUND(L569*K569,2)</f>
        <v>0</v>
      </c>
      <c r="O569" s="266"/>
      <c r="P569" s="266"/>
      <c r="Q569" s="266"/>
      <c r="R569" s="143"/>
      <c r="T569" s="173" t="s">
        <v>5</v>
      </c>
      <c r="U569" s="47" t="s">
        <v>43</v>
      </c>
      <c r="V569" s="39"/>
      <c r="W569" s="174">
        <f>V569*K569</f>
        <v>0</v>
      </c>
      <c r="X569" s="174">
        <v>0</v>
      </c>
      <c r="Y569" s="174">
        <f>X569*K569</f>
        <v>0</v>
      </c>
      <c r="Z569" s="174">
        <v>0</v>
      </c>
      <c r="AA569" s="175">
        <f>Z569*K569</f>
        <v>0</v>
      </c>
      <c r="AR569" s="22" t="s">
        <v>184</v>
      </c>
      <c r="AT569" s="22" t="s">
        <v>180</v>
      </c>
      <c r="AU569" s="22" t="s">
        <v>89</v>
      </c>
      <c r="AY569" s="22" t="s">
        <v>179</v>
      </c>
      <c r="BE569" s="117">
        <f>IF(U569="základní",N569,0)</f>
        <v>0</v>
      </c>
      <c r="BF569" s="117">
        <f>IF(U569="snížená",N569,0)</f>
        <v>0</v>
      </c>
      <c r="BG569" s="117">
        <f>IF(U569="zákl. přenesená",N569,0)</f>
        <v>0</v>
      </c>
      <c r="BH569" s="117">
        <f>IF(U569="sníž. přenesená",N569,0)</f>
        <v>0</v>
      </c>
      <c r="BI569" s="117">
        <f>IF(U569="nulová",N569,0)</f>
        <v>0</v>
      </c>
      <c r="BJ569" s="22" t="s">
        <v>35</v>
      </c>
      <c r="BK569" s="117">
        <f>ROUND(L569*K569,2)</f>
        <v>0</v>
      </c>
      <c r="BL569" s="22" t="s">
        <v>184</v>
      </c>
      <c r="BM569" s="22" t="s">
        <v>520</v>
      </c>
    </row>
    <row r="570" spans="2:65" s="11" customFormat="1" ht="25.5" customHeight="1">
      <c r="B570" s="176"/>
      <c r="C570" s="177"/>
      <c r="D570" s="177"/>
      <c r="E570" s="178" t="s">
        <v>5</v>
      </c>
      <c r="F570" s="303" t="s">
        <v>1185</v>
      </c>
      <c r="G570" s="304"/>
      <c r="H570" s="304"/>
      <c r="I570" s="304"/>
      <c r="J570" s="177"/>
      <c r="K570" s="178" t="s">
        <v>5</v>
      </c>
      <c r="L570" s="177"/>
      <c r="M570" s="177"/>
      <c r="N570" s="177"/>
      <c r="O570" s="177"/>
      <c r="P570" s="177"/>
      <c r="Q570" s="177"/>
      <c r="R570" s="179"/>
      <c r="T570" s="180"/>
      <c r="U570" s="177"/>
      <c r="V570" s="177"/>
      <c r="W570" s="177"/>
      <c r="X570" s="177"/>
      <c r="Y570" s="177"/>
      <c r="Z570" s="177"/>
      <c r="AA570" s="181"/>
      <c r="AT570" s="182" t="s">
        <v>186</v>
      </c>
      <c r="AU570" s="182" t="s">
        <v>89</v>
      </c>
      <c r="AV570" s="11" t="s">
        <v>35</v>
      </c>
      <c r="AW570" s="11" t="s">
        <v>187</v>
      </c>
      <c r="AX570" s="11" t="s">
        <v>78</v>
      </c>
      <c r="AY570" s="182" t="s">
        <v>179</v>
      </c>
    </row>
    <row r="571" spans="2:65" s="12" customFormat="1" ht="16.5" customHeight="1">
      <c r="B571" s="183"/>
      <c r="C571" s="184"/>
      <c r="D571" s="184"/>
      <c r="E571" s="185" t="s">
        <v>5</v>
      </c>
      <c r="F571" s="277" t="s">
        <v>1453</v>
      </c>
      <c r="G571" s="278"/>
      <c r="H571" s="278"/>
      <c r="I571" s="278"/>
      <c r="J571" s="184"/>
      <c r="K571" s="186">
        <v>16.8</v>
      </c>
      <c r="L571" s="184"/>
      <c r="M571" s="184"/>
      <c r="N571" s="184"/>
      <c r="O571" s="184"/>
      <c r="P571" s="184"/>
      <c r="Q571" s="184"/>
      <c r="R571" s="187"/>
      <c r="T571" s="188"/>
      <c r="U571" s="184"/>
      <c r="V571" s="184"/>
      <c r="W571" s="184"/>
      <c r="X571" s="184"/>
      <c r="Y571" s="184"/>
      <c r="Z571" s="184"/>
      <c r="AA571" s="189"/>
      <c r="AT571" s="190" t="s">
        <v>186</v>
      </c>
      <c r="AU571" s="190" t="s">
        <v>89</v>
      </c>
      <c r="AV571" s="12" t="s">
        <v>89</v>
      </c>
      <c r="AW571" s="12" t="s">
        <v>187</v>
      </c>
      <c r="AX571" s="12" t="s">
        <v>78</v>
      </c>
      <c r="AY571" s="190" t="s">
        <v>179</v>
      </c>
    </row>
    <row r="572" spans="2:65" s="12" customFormat="1" ht="16.5" customHeight="1">
      <c r="B572" s="183"/>
      <c r="C572" s="184"/>
      <c r="D572" s="184"/>
      <c r="E572" s="185" t="s">
        <v>5</v>
      </c>
      <c r="F572" s="277" t="s">
        <v>1454</v>
      </c>
      <c r="G572" s="278"/>
      <c r="H572" s="278"/>
      <c r="I572" s="278"/>
      <c r="J572" s="184"/>
      <c r="K572" s="186">
        <v>13.2</v>
      </c>
      <c r="L572" s="184"/>
      <c r="M572" s="184"/>
      <c r="N572" s="184"/>
      <c r="O572" s="184"/>
      <c r="P572" s="184"/>
      <c r="Q572" s="184"/>
      <c r="R572" s="187"/>
      <c r="T572" s="188"/>
      <c r="U572" s="184"/>
      <c r="V572" s="184"/>
      <c r="W572" s="184"/>
      <c r="X572" s="184"/>
      <c r="Y572" s="184"/>
      <c r="Z572" s="184"/>
      <c r="AA572" s="189"/>
      <c r="AT572" s="190" t="s">
        <v>186</v>
      </c>
      <c r="AU572" s="190" t="s">
        <v>89</v>
      </c>
      <c r="AV572" s="12" t="s">
        <v>89</v>
      </c>
      <c r="AW572" s="12" t="s">
        <v>187</v>
      </c>
      <c r="AX572" s="12" t="s">
        <v>78</v>
      </c>
      <c r="AY572" s="190" t="s">
        <v>179</v>
      </c>
    </row>
    <row r="573" spans="2:65" s="12" customFormat="1" ht="16.5" customHeight="1">
      <c r="B573" s="183"/>
      <c r="C573" s="184"/>
      <c r="D573" s="184"/>
      <c r="E573" s="185" t="s">
        <v>5</v>
      </c>
      <c r="F573" s="277" t="s">
        <v>1455</v>
      </c>
      <c r="G573" s="278"/>
      <c r="H573" s="278"/>
      <c r="I573" s="278"/>
      <c r="J573" s="184"/>
      <c r="K573" s="186">
        <v>109.2</v>
      </c>
      <c r="L573" s="184"/>
      <c r="M573" s="184"/>
      <c r="N573" s="184"/>
      <c r="O573" s="184"/>
      <c r="P573" s="184"/>
      <c r="Q573" s="184"/>
      <c r="R573" s="187"/>
      <c r="T573" s="188"/>
      <c r="U573" s="184"/>
      <c r="V573" s="184"/>
      <c r="W573" s="184"/>
      <c r="X573" s="184"/>
      <c r="Y573" s="184"/>
      <c r="Z573" s="184"/>
      <c r="AA573" s="189"/>
      <c r="AT573" s="190" t="s">
        <v>186</v>
      </c>
      <c r="AU573" s="190" t="s">
        <v>89</v>
      </c>
      <c r="AV573" s="12" t="s">
        <v>89</v>
      </c>
      <c r="AW573" s="12" t="s">
        <v>187</v>
      </c>
      <c r="AX573" s="12" t="s">
        <v>78</v>
      </c>
      <c r="AY573" s="190" t="s">
        <v>179</v>
      </c>
    </row>
    <row r="574" spans="2:65" s="12" customFormat="1" ht="16.5" customHeight="1">
      <c r="B574" s="183"/>
      <c r="C574" s="184"/>
      <c r="D574" s="184"/>
      <c r="E574" s="185" t="s">
        <v>5</v>
      </c>
      <c r="F574" s="277" t="s">
        <v>1456</v>
      </c>
      <c r="G574" s="278"/>
      <c r="H574" s="278"/>
      <c r="I574" s="278"/>
      <c r="J574" s="184"/>
      <c r="K574" s="186">
        <v>26.4</v>
      </c>
      <c r="L574" s="184"/>
      <c r="M574" s="184"/>
      <c r="N574" s="184"/>
      <c r="O574" s="184"/>
      <c r="P574" s="184"/>
      <c r="Q574" s="184"/>
      <c r="R574" s="187"/>
      <c r="T574" s="188"/>
      <c r="U574" s="184"/>
      <c r="V574" s="184"/>
      <c r="W574" s="184"/>
      <c r="X574" s="184"/>
      <c r="Y574" s="184"/>
      <c r="Z574" s="184"/>
      <c r="AA574" s="189"/>
      <c r="AT574" s="190" t="s">
        <v>186</v>
      </c>
      <c r="AU574" s="190" t="s">
        <v>89</v>
      </c>
      <c r="AV574" s="12" t="s">
        <v>89</v>
      </c>
      <c r="AW574" s="12" t="s">
        <v>187</v>
      </c>
      <c r="AX574" s="12" t="s">
        <v>78</v>
      </c>
      <c r="AY574" s="190" t="s">
        <v>179</v>
      </c>
    </row>
    <row r="575" spans="2:65" s="12" customFormat="1" ht="16.5" customHeight="1">
      <c r="B575" s="183"/>
      <c r="C575" s="184"/>
      <c r="D575" s="184"/>
      <c r="E575" s="185" t="s">
        <v>5</v>
      </c>
      <c r="F575" s="277" t="s">
        <v>1457</v>
      </c>
      <c r="G575" s="278"/>
      <c r="H575" s="278"/>
      <c r="I575" s="278"/>
      <c r="J575" s="184"/>
      <c r="K575" s="186">
        <v>8</v>
      </c>
      <c r="L575" s="184"/>
      <c r="M575" s="184"/>
      <c r="N575" s="184"/>
      <c r="O575" s="184"/>
      <c r="P575" s="184"/>
      <c r="Q575" s="184"/>
      <c r="R575" s="187"/>
      <c r="T575" s="188"/>
      <c r="U575" s="184"/>
      <c r="V575" s="184"/>
      <c r="W575" s="184"/>
      <c r="X575" s="184"/>
      <c r="Y575" s="184"/>
      <c r="Z575" s="184"/>
      <c r="AA575" s="189"/>
      <c r="AT575" s="190" t="s">
        <v>186</v>
      </c>
      <c r="AU575" s="190" t="s">
        <v>89</v>
      </c>
      <c r="AV575" s="12" t="s">
        <v>89</v>
      </c>
      <c r="AW575" s="12" t="s">
        <v>187</v>
      </c>
      <c r="AX575" s="12" t="s">
        <v>78</v>
      </c>
      <c r="AY575" s="190" t="s">
        <v>179</v>
      </c>
    </row>
    <row r="576" spans="2:65" s="12" customFormat="1" ht="16.5" customHeight="1">
      <c r="B576" s="183"/>
      <c r="C576" s="184"/>
      <c r="D576" s="184"/>
      <c r="E576" s="185" t="s">
        <v>5</v>
      </c>
      <c r="F576" s="277" t="s">
        <v>1458</v>
      </c>
      <c r="G576" s="278"/>
      <c r="H576" s="278"/>
      <c r="I576" s="278"/>
      <c r="J576" s="184"/>
      <c r="K576" s="186">
        <v>9.6</v>
      </c>
      <c r="L576" s="184"/>
      <c r="M576" s="184"/>
      <c r="N576" s="184"/>
      <c r="O576" s="184"/>
      <c r="P576" s="184"/>
      <c r="Q576" s="184"/>
      <c r="R576" s="187"/>
      <c r="T576" s="188"/>
      <c r="U576" s="184"/>
      <c r="V576" s="184"/>
      <c r="W576" s="184"/>
      <c r="X576" s="184"/>
      <c r="Y576" s="184"/>
      <c r="Z576" s="184"/>
      <c r="AA576" s="189"/>
      <c r="AT576" s="190" t="s">
        <v>186</v>
      </c>
      <c r="AU576" s="190" t="s">
        <v>89</v>
      </c>
      <c r="AV576" s="12" t="s">
        <v>89</v>
      </c>
      <c r="AW576" s="12" t="s">
        <v>187</v>
      </c>
      <c r="AX576" s="12" t="s">
        <v>78</v>
      </c>
      <c r="AY576" s="190" t="s">
        <v>179</v>
      </c>
    </row>
    <row r="577" spans="2:65" s="12" customFormat="1" ht="16.5" customHeight="1">
      <c r="B577" s="183"/>
      <c r="C577" s="184"/>
      <c r="D577" s="184"/>
      <c r="E577" s="185" t="s">
        <v>5</v>
      </c>
      <c r="F577" s="277" t="s">
        <v>1459</v>
      </c>
      <c r="G577" s="278"/>
      <c r="H577" s="278"/>
      <c r="I577" s="278"/>
      <c r="J577" s="184"/>
      <c r="K577" s="186">
        <v>10.8</v>
      </c>
      <c r="L577" s="184"/>
      <c r="M577" s="184"/>
      <c r="N577" s="184"/>
      <c r="O577" s="184"/>
      <c r="P577" s="184"/>
      <c r="Q577" s="184"/>
      <c r="R577" s="187"/>
      <c r="T577" s="188"/>
      <c r="U577" s="184"/>
      <c r="V577" s="184"/>
      <c r="W577" s="184"/>
      <c r="X577" s="184"/>
      <c r="Y577" s="184"/>
      <c r="Z577" s="184"/>
      <c r="AA577" s="189"/>
      <c r="AT577" s="190" t="s">
        <v>186</v>
      </c>
      <c r="AU577" s="190" t="s">
        <v>89</v>
      </c>
      <c r="AV577" s="12" t="s">
        <v>89</v>
      </c>
      <c r="AW577" s="12" t="s">
        <v>187</v>
      </c>
      <c r="AX577" s="12" t="s">
        <v>78</v>
      </c>
      <c r="AY577" s="190" t="s">
        <v>179</v>
      </c>
    </row>
    <row r="578" spans="2:65" s="12" customFormat="1" ht="16.5" customHeight="1">
      <c r="B578" s="183"/>
      <c r="C578" s="184"/>
      <c r="D578" s="184"/>
      <c r="E578" s="185" t="s">
        <v>5</v>
      </c>
      <c r="F578" s="277" t="s">
        <v>1460</v>
      </c>
      <c r="G578" s="278"/>
      <c r="H578" s="278"/>
      <c r="I578" s="278"/>
      <c r="J578" s="184"/>
      <c r="K578" s="186">
        <v>5.6</v>
      </c>
      <c r="L578" s="184"/>
      <c r="M578" s="184"/>
      <c r="N578" s="184"/>
      <c r="O578" s="184"/>
      <c r="P578" s="184"/>
      <c r="Q578" s="184"/>
      <c r="R578" s="187"/>
      <c r="T578" s="188"/>
      <c r="U578" s="184"/>
      <c r="V578" s="184"/>
      <c r="W578" s="184"/>
      <c r="X578" s="184"/>
      <c r="Y578" s="184"/>
      <c r="Z578" s="184"/>
      <c r="AA578" s="189"/>
      <c r="AT578" s="190" t="s">
        <v>186</v>
      </c>
      <c r="AU578" s="190" t="s">
        <v>89</v>
      </c>
      <c r="AV578" s="12" t="s">
        <v>89</v>
      </c>
      <c r="AW578" s="12" t="s">
        <v>187</v>
      </c>
      <c r="AX578" s="12" t="s">
        <v>78</v>
      </c>
      <c r="AY578" s="190" t="s">
        <v>179</v>
      </c>
    </row>
    <row r="579" spans="2:65" s="12" customFormat="1" ht="16.5" customHeight="1">
      <c r="B579" s="183"/>
      <c r="C579" s="184"/>
      <c r="D579" s="184"/>
      <c r="E579" s="185" t="s">
        <v>5</v>
      </c>
      <c r="F579" s="277" t="s">
        <v>1461</v>
      </c>
      <c r="G579" s="278"/>
      <c r="H579" s="278"/>
      <c r="I579" s="278"/>
      <c r="J579" s="184"/>
      <c r="K579" s="186">
        <v>20.8</v>
      </c>
      <c r="L579" s="184"/>
      <c r="M579" s="184"/>
      <c r="N579" s="184"/>
      <c r="O579" s="184"/>
      <c r="P579" s="184"/>
      <c r="Q579" s="184"/>
      <c r="R579" s="187"/>
      <c r="T579" s="188"/>
      <c r="U579" s="184"/>
      <c r="V579" s="184"/>
      <c r="W579" s="184"/>
      <c r="X579" s="184"/>
      <c r="Y579" s="184"/>
      <c r="Z579" s="184"/>
      <c r="AA579" s="189"/>
      <c r="AT579" s="190" t="s">
        <v>186</v>
      </c>
      <c r="AU579" s="190" t="s">
        <v>89</v>
      </c>
      <c r="AV579" s="12" t="s">
        <v>89</v>
      </c>
      <c r="AW579" s="12" t="s">
        <v>187</v>
      </c>
      <c r="AX579" s="12" t="s">
        <v>78</v>
      </c>
      <c r="AY579" s="190" t="s">
        <v>179</v>
      </c>
    </row>
    <row r="580" spans="2:65" s="12" customFormat="1" ht="16.5" customHeight="1">
      <c r="B580" s="183"/>
      <c r="C580" s="184"/>
      <c r="D580" s="184"/>
      <c r="E580" s="185" t="s">
        <v>5</v>
      </c>
      <c r="F580" s="277" t="s">
        <v>1462</v>
      </c>
      <c r="G580" s="278"/>
      <c r="H580" s="278"/>
      <c r="I580" s="278"/>
      <c r="J580" s="184"/>
      <c r="K580" s="186">
        <v>9.6</v>
      </c>
      <c r="L580" s="184"/>
      <c r="M580" s="184"/>
      <c r="N580" s="184"/>
      <c r="O580" s="184"/>
      <c r="P580" s="184"/>
      <c r="Q580" s="184"/>
      <c r="R580" s="187"/>
      <c r="T580" s="188"/>
      <c r="U580" s="184"/>
      <c r="V580" s="184"/>
      <c r="W580" s="184"/>
      <c r="X580" s="184"/>
      <c r="Y580" s="184"/>
      <c r="Z580" s="184"/>
      <c r="AA580" s="189"/>
      <c r="AT580" s="190" t="s">
        <v>186</v>
      </c>
      <c r="AU580" s="190" t="s">
        <v>89</v>
      </c>
      <c r="AV580" s="12" t="s">
        <v>89</v>
      </c>
      <c r="AW580" s="12" t="s">
        <v>187</v>
      </c>
      <c r="AX580" s="12" t="s">
        <v>78</v>
      </c>
      <c r="AY580" s="190" t="s">
        <v>179</v>
      </c>
    </row>
    <row r="581" spans="2:65" s="12" customFormat="1" ht="16.5" customHeight="1">
      <c r="B581" s="183"/>
      <c r="C581" s="184"/>
      <c r="D581" s="184"/>
      <c r="E581" s="185" t="s">
        <v>5</v>
      </c>
      <c r="F581" s="277" t="s">
        <v>1463</v>
      </c>
      <c r="G581" s="278"/>
      <c r="H581" s="278"/>
      <c r="I581" s="278"/>
      <c r="J581" s="184"/>
      <c r="K581" s="186">
        <v>18</v>
      </c>
      <c r="L581" s="184"/>
      <c r="M581" s="184"/>
      <c r="N581" s="184"/>
      <c r="O581" s="184"/>
      <c r="P581" s="184"/>
      <c r="Q581" s="184"/>
      <c r="R581" s="187"/>
      <c r="T581" s="188"/>
      <c r="U581" s="184"/>
      <c r="V581" s="184"/>
      <c r="W581" s="184"/>
      <c r="X581" s="184"/>
      <c r="Y581" s="184"/>
      <c r="Z581" s="184"/>
      <c r="AA581" s="189"/>
      <c r="AT581" s="190" t="s">
        <v>186</v>
      </c>
      <c r="AU581" s="190" t="s">
        <v>89</v>
      </c>
      <c r="AV581" s="12" t="s">
        <v>89</v>
      </c>
      <c r="AW581" s="12" t="s">
        <v>187</v>
      </c>
      <c r="AX581" s="12" t="s">
        <v>78</v>
      </c>
      <c r="AY581" s="190" t="s">
        <v>179</v>
      </c>
    </row>
    <row r="582" spans="2:65" s="12" customFormat="1" ht="16.5" customHeight="1">
      <c r="B582" s="183"/>
      <c r="C582" s="184"/>
      <c r="D582" s="184"/>
      <c r="E582" s="185" t="s">
        <v>5</v>
      </c>
      <c r="F582" s="277" t="s">
        <v>1464</v>
      </c>
      <c r="G582" s="278"/>
      <c r="H582" s="278"/>
      <c r="I582" s="278"/>
      <c r="J582" s="184"/>
      <c r="K582" s="186">
        <v>6.4</v>
      </c>
      <c r="L582" s="184"/>
      <c r="M582" s="184"/>
      <c r="N582" s="184"/>
      <c r="O582" s="184"/>
      <c r="P582" s="184"/>
      <c r="Q582" s="184"/>
      <c r="R582" s="187"/>
      <c r="T582" s="188"/>
      <c r="U582" s="184"/>
      <c r="V582" s="184"/>
      <c r="W582" s="184"/>
      <c r="X582" s="184"/>
      <c r="Y582" s="184"/>
      <c r="Z582" s="184"/>
      <c r="AA582" s="189"/>
      <c r="AT582" s="190" t="s">
        <v>186</v>
      </c>
      <c r="AU582" s="190" t="s">
        <v>89</v>
      </c>
      <c r="AV582" s="12" t="s">
        <v>89</v>
      </c>
      <c r="AW582" s="12" t="s">
        <v>187</v>
      </c>
      <c r="AX582" s="12" t="s">
        <v>78</v>
      </c>
      <c r="AY582" s="190" t="s">
        <v>179</v>
      </c>
    </row>
    <row r="583" spans="2:65" s="12" customFormat="1" ht="16.5" customHeight="1">
      <c r="B583" s="183"/>
      <c r="C583" s="184"/>
      <c r="D583" s="184"/>
      <c r="E583" s="185" t="s">
        <v>5</v>
      </c>
      <c r="F583" s="277" t="s">
        <v>1465</v>
      </c>
      <c r="G583" s="278"/>
      <c r="H583" s="278"/>
      <c r="I583" s="278"/>
      <c r="J583" s="184"/>
      <c r="K583" s="186">
        <v>60.8</v>
      </c>
      <c r="L583" s="184"/>
      <c r="M583" s="184"/>
      <c r="N583" s="184"/>
      <c r="O583" s="184"/>
      <c r="P583" s="184"/>
      <c r="Q583" s="184"/>
      <c r="R583" s="187"/>
      <c r="T583" s="188"/>
      <c r="U583" s="184"/>
      <c r="V583" s="184"/>
      <c r="W583" s="184"/>
      <c r="X583" s="184"/>
      <c r="Y583" s="184"/>
      <c r="Z583" s="184"/>
      <c r="AA583" s="189"/>
      <c r="AT583" s="190" t="s">
        <v>186</v>
      </c>
      <c r="AU583" s="190" t="s">
        <v>89</v>
      </c>
      <c r="AV583" s="12" t="s">
        <v>89</v>
      </c>
      <c r="AW583" s="12" t="s">
        <v>187</v>
      </c>
      <c r="AX583" s="12" t="s">
        <v>78</v>
      </c>
      <c r="AY583" s="190" t="s">
        <v>179</v>
      </c>
    </row>
    <row r="584" spans="2:65" s="13" customFormat="1" ht="16.5" customHeight="1">
      <c r="B584" s="191"/>
      <c r="C584" s="192"/>
      <c r="D584" s="192"/>
      <c r="E584" s="193" t="s">
        <v>5</v>
      </c>
      <c r="F584" s="261" t="s">
        <v>188</v>
      </c>
      <c r="G584" s="262"/>
      <c r="H584" s="262"/>
      <c r="I584" s="262"/>
      <c r="J584" s="192"/>
      <c r="K584" s="194">
        <v>315.2</v>
      </c>
      <c r="L584" s="192"/>
      <c r="M584" s="192"/>
      <c r="N584" s="192"/>
      <c r="O584" s="192"/>
      <c r="P584" s="192"/>
      <c r="Q584" s="192"/>
      <c r="R584" s="195"/>
      <c r="T584" s="196"/>
      <c r="U584" s="192"/>
      <c r="V584" s="192"/>
      <c r="W584" s="192"/>
      <c r="X584" s="192"/>
      <c r="Y584" s="192"/>
      <c r="Z584" s="192"/>
      <c r="AA584" s="197"/>
      <c r="AT584" s="198" t="s">
        <v>186</v>
      </c>
      <c r="AU584" s="198" t="s">
        <v>89</v>
      </c>
      <c r="AV584" s="13" t="s">
        <v>184</v>
      </c>
      <c r="AW584" s="13" t="s">
        <v>187</v>
      </c>
      <c r="AX584" s="13" t="s">
        <v>35</v>
      </c>
      <c r="AY584" s="198" t="s">
        <v>179</v>
      </c>
    </row>
    <row r="585" spans="2:65" s="1" customFormat="1" ht="25.5" customHeight="1">
      <c r="B585" s="140"/>
      <c r="C585" s="169" t="s">
        <v>389</v>
      </c>
      <c r="D585" s="169" t="s">
        <v>180</v>
      </c>
      <c r="E585" s="170" t="s">
        <v>550</v>
      </c>
      <c r="F585" s="264" t="s">
        <v>551</v>
      </c>
      <c r="G585" s="264"/>
      <c r="H585" s="264"/>
      <c r="I585" s="264"/>
      <c r="J585" s="171" t="s">
        <v>191</v>
      </c>
      <c r="K585" s="172">
        <v>315.2</v>
      </c>
      <c r="L585" s="265">
        <v>0</v>
      </c>
      <c r="M585" s="265"/>
      <c r="N585" s="266">
        <f>ROUND(L585*K585,2)</f>
        <v>0</v>
      </c>
      <c r="O585" s="266"/>
      <c r="P585" s="266"/>
      <c r="Q585" s="266"/>
      <c r="R585" s="143"/>
      <c r="T585" s="173" t="s">
        <v>5</v>
      </c>
      <c r="U585" s="47" t="s">
        <v>43</v>
      </c>
      <c r="V585" s="39"/>
      <c r="W585" s="174">
        <f>V585*K585</f>
        <v>0</v>
      </c>
      <c r="X585" s="174">
        <v>0</v>
      </c>
      <c r="Y585" s="174">
        <f>X585*K585</f>
        <v>0</v>
      </c>
      <c r="Z585" s="174">
        <v>0</v>
      </c>
      <c r="AA585" s="175">
        <f>Z585*K585</f>
        <v>0</v>
      </c>
      <c r="AR585" s="22" t="s">
        <v>184</v>
      </c>
      <c r="AT585" s="22" t="s">
        <v>180</v>
      </c>
      <c r="AU585" s="22" t="s">
        <v>89</v>
      </c>
      <c r="AY585" s="22" t="s">
        <v>179</v>
      </c>
      <c r="BE585" s="117">
        <f>IF(U585="základní",N585,0)</f>
        <v>0</v>
      </c>
      <c r="BF585" s="117">
        <f>IF(U585="snížená",N585,0)</f>
        <v>0</v>
      </c>
      <c r="BG585" s="117">
        <f>IF(U585="zákl. přenesená",N585,0)</f>
        <v>0</v>
      </c>
      <c r="BH585" s="117">
        <f>IF(U585="sníž. přenesená",N585,0)</f>
        <v>0</v>
      </c>
      <c r="BI585" s="117">
        <f>IF(U585="nulová",N585,0)</f>
        <v>0</v>
      </c>
      <c r="BJ585" s="22" t="s">
        <v>35</v>
      </c>
      <c r="BK585" s="117">
        <f>ROUND(L585*K585,2)</f>
        <v>0</v>
      </c>
      <c r="BL585" s="22" t="s">
        <v>184</v>
      </c>
      <c r="BM585" s="22" t="s">
        <v>523</v>
      </c>
    </row>
    <row r="586" spans="2:65" s="12" customFormat="1" ht="16.5" customHeight="1">
      <c r="B586" s="183"/>
      <c r="C586" s="184"/>
      <c r="D586" s="184"/>
      <c r="E586" s="185" t="s">
        <v>5</v>
      </c>
      <c r="F586" s="258" t="s">
        <v>1466</v>
      </c>
      <c r="G586" s="259"/>
      <c r="H586" s="259"/>
      <c r="I586" s="259"/>
      <c r="J586" s="184"/>
      <c r="K586" s="186">
        <v>315.2</v>
      </c>
      <c r="L586" s="184"/>
      <c r="M586" s="184"/>
      <c r="N586" s="184"/>
      <c r="O586" s="184"/>
      <c r="P586" s="184"/>
      <c r="Q586" s="184"/>
      <c r="R586" s="187"/>
      <c r="T586" s="188"/>
      <c r="U586" s="184"/>
      <c r="V586" s="184"/>
      <c r="W586" s="184"/>
      <c r="X586" s="184"/>
      <c r="Y586" s="184"/>
      <c r="Z586" s="184"/>
      <c r="AA586" s="189"/>
      <c r="AT586" s="190" t="s">
        <v>186</v>
      </c>
      <c r="AU586" s="190" t="s">
        <v>89</v>
      </c>
      <c r="AV586" s="12" t="s">
        <v>89</v>
      </c>
      <c r="AW586" s="12" t="s">
        <v>187</v>
      </c>
      <c r="AX586" s="12" t="s">
        <v>78</v>
      </c>
      <c r="AY586" s="190" t="s">
        <v>179</v>
      </c>
    </row>
    <row r="587" spans="2:65" s="13" customFormat="1" ht="16.5" customHeight="1">
      <c r="B587" s="191"/>
      <c r="C587" s="192"/>
      <c r="D587" s="192"/>
      <c r="E587" s="193" t="s">
        <v>5</v>
      </c>
      <c r="F587" s="261" t="s">
        <v>188</v>
      </c>
      <c r="G587" s="262"/>
      <c r="H587" s="262"/>
      <c r="I587" s="262"/>
      <c r="J587" s="192"/>
      <c r="K587" s="194">
        <v>315.2</v>
      </c>
      <c r="L587" s="192"/>
      <c r="M587" s="192"/>
      <c r="N587" s="192"/>
      <c r="O587" s="192"/>
      <c r="P587" s="192"/>
      <c r="Q587" s="192"/>
      <c r="R587" s="195"/>
      <c r="T587" s="196"/>
      <c r="U587" s="192"/>
      <c r="V587" s="192"/>
      <c r="W587" s="192"/>
      <c r="X587" s="192"/>
      <c r="Y587" s="192"/>
      <c r="Z587" s="192"/>
      <c r="AA587" s="197"/>
      <c r="AT587" s="198" t="s">
        <v>186</v>
      </c>
      <c r="AU587" s="198" t="s">
        <v>89</v>
      </c>
      <c r="AV587" s="13" t="s">
        <v>184</v>
      </c>
      <c r="AW587" s="13" t="s">
        <v>187</v>
      </c>
      <c r="AX587" s="13" t="s">
        <v>35</v>
      </c>
      <c r="AY587" s="198" t="s">
        <v>179</v>
      </c>
    </row>
    <row r="588" spans="2:65" s="1" customFormat="1" ht="16.5" customHeight="1">
      <c r="B588" s="140"/>
      <c r="C588" s="169" t="s">
        <v>525</v>
      </c>
      <c r="D588" s="169" t="s">
        <v>180</v>
      </c>
      <c r="E588" s="170" t="s">
        <v>555</v>
      </c>
      <c r="F588" s="264" t="s">
        <v>556</v>
      </c>
      <c r="G588" s="264"/>
      <c r="H588" s="264"/>
      <c r="I588" s="264"/>
      <c r="J588" s="171" t="s">
        <v>191</v>
      </c>
      <c r="K588" s="172">
        <v>207.6</v>
      </c>
      <c r="L588" s="265">
        <v>0</v>
      </c>
      <c r="M588" s="265"/>
      <c r="N588" s="266">
        <f>ROUND(L588*K588,2)</f>
        <v>0</v>
      </c>
      <c r="O588" s="266"/>
      <c r="P588" s="266"/>
      <c r="Q588" s="266"/>
      <c r="R588" s="143"/>
      <c r="T588" s="173" t="s">
        <v>5</v>
      </c>
      <c r="U588" s="47" t="s">
        <v>43</v>
      </c>
      <c r="V588" s="39"/>
      <c r="W588" s="174">
        <f>V588*K588</f>
        <v>0</v>
      </c>
      <c r="X588" s="174">
        <v>0</v>
      </c>
      <c r="Y588" s="174">
        <f>X588*K588</f>
        <v>0</v>
      </c>
      <c r="Z588" s="174">
        <v>0</v>
      </c>
      <c r="AA588" s="175">
        <f>Z588*K588</f>
        <v>0</v>
      </c>
      <c r="AR588" s="22" t="s">
        <v>184</v>
      </c>
      <c r="AT588" s="22" t="s">
        <v>180</v>
      </c>
      <c r="AU588" s="22" t="s">
        <v>89</v>
      </c>
      <c r="AY588" s="22" t="s">
        <v>179</v>
      </c>
      <c r="BE588" s="117">
        <f>IF(U588="základní",N588,0)</f>
        <v>0</v>
      </c>
      <c r="BF588" s="117">
        <f>IF(U588="snížená",N588,0)</f>
        <v>0</v>
      </c>
      <c r="BG588" s="117">
        <f>IF(U588="zákl. přenesená",N588,0)</f>
        <v>0</v>
      </c>
      <c r="BH588" s="117">
        <f>IF(U588="sníž. přenesená",N588,0)</f>
        <v>0</v>
      </c>
      <c r="BI588" s="117">
        <f>IF(U588="nulová",N588,0)</f>
        <v>0</v>
      </c>
      <c r="BJ588" s="22" t="s">
        <v>35</v>
      </c>
      <c r="BK588" s="117">
        <f>ROUND(L588*K588,2)</f>
        <v>0</v>
      </c>
      <c r="BL588" s="22" t="s">
        <v>184</v>
      </c>
      <c r="BM588" s="22" t="s">
        <v>528</v>
      </c>
    </row>
    <row r="589" spans="2:65" s="11" customFormat="1" ht="25.5" customHeight="1">
      <c r="B589" s="176"/>
      <c r="C589" s="177"/>
      <c r="D589" s="177"/>
      <c r="E589" s="178" t="s">
        <v>5</v>
      </c>
      <c r="F589" s="303" t="s">
        <v>1185</v>
      </c>
      <c r="G589" s="304"/>
      <c r="H589" s="304"/>
      <c r="I589" s="304"/>
      <c r="J589" s="177"/>
      <c r="K589" s="178" t="s">
        <v>5</v>
      </c>
      <c r="L589" s="177"/>
      <c r="M589" s="177"/>
      <c r="N589" s="177"/>
      <c r="O589" s="177"/>
      <c r="P589" s="177"/>
      <c r="Q589" s="177"/>
      <c r="R589" s="179"/>
      <c r="T589" s="180"/>
      <c r="U589" s="177"/>
      <c r="V589" s="177"/>
      <c r="W589" s="177"/>
      <c r="X589" s="177"/>
      <c r="Y589" s="177"/>
      <c r="Z589" s="177"/>
      <c r="AA589" s="181"/>
      <c r="AT589" s="182" t="s">
        <v>186</v>
      </c>
      <c r="AU589" s="182" t="s">
        <v>89</v>
      </c>
      <c r="AV589" s="11" t="s">
        <v>35</v>
      </c>
      <c r="AW589" s="11" t="s">
        <v>187</v>
      </c>
      <c r="AX589" s="11" t="s">
        <v>78</v>
      </c>
      <c r="AY589" s="182" t="s">
        <v>179</v>
      </c>
    </row>
    <row r="590" spans="2:65" s="12" customFormat="1" ht="16.5" customHeight="1">
      <c r="B590" s="183"/>
      <c r="C590" s="184"/>
      <c r="D590" s="184"/>
      <c r="E590" s="185" t="s">
        <v>5</v>
      </c>
      <c r="F590" s="277" t="s">
        <v>1439</v>
      </c>
      <c r="G590" s="278"/>
      <c r="H590" s="278"/>
      <c r="I590" s="278"/>
      <c r="J590" s="184"/>
      <c r="K590" s="186">
        <v>19.2</v>
      </c>
      <c r="L590" s="184"/>
      <c r="M590" s="184"/>
      <c r="N590" s="184"/>
      <c r="O590" s="184"/>
      <c r="P590" s="184"/>
      <c r="Q590" s="184"/>
      <c r="R590" s="187"/>
      <c r="T590" s="188"/>
      <c r="U590" s="184"/>
      <c r="V590" s="184"/>
      <c r="W590" s="184"/>
      <c r="X590" s="184"/>
      <c r="Y590" s="184"/>
      <c r="Z590" s="184"/>
      <c r="AA590" s="189"/>
      <c r="AT590" s="190" t="s">
        <v>186</v>
      </c>
      <c r="AU590" s="190" t="s">
        <v>89</v>
      </c>
      <c r="AV590" s="12" t="s">
        <v>89</v>
      </c>
      <c r="AW590" s="12" t="s">
        <v>187</v>
      </c>
      <c r="AX590" s="12" t="s">
        <v>78</v>
      </c>
      <c r="AY590" s="190" t="s">
        <v>179</v>
      </c>
    </row>
    <row r="591" spans="2:65" s="12" customFormat="1" ht="16.5" customHeight="1">
      <c r="B591" s="183"/>
      <c r="C591" s="184"/>
      <c r="D591" s="184"/>
      <c r="E591" s="185" t="s">
        <v>5</v>
      </c>
      <c r="F591" s="277" t="s">
        <v>1442</v>
      </c>
      <c r="G591" s="278"/>
      <c r="H591" s="278"/>
      <c r="I591" s="278"/>
      <c r="J591" s="184"/>
      <c r="K591" s="186">
        <v>8.8000000000000007</v>
      </c>
      <c r="L591" s="184"/>
      <c r="M591" s="184"/>
      <c r="N591" s="184"/>
      <c r="O591" s="184"/>
      <c r="P591" s="184"/>
      <c r="Q591" s="184"/>
      <c r="R591" s="187"/>
      <c r="T591" s="188"/>
      <c r="U591" s="184"/>
      <c r="V591" s="184"/>
      <c r="W591" s="184"/>
      <c r="X591" s="184"/>
      <c r="Y591" s="184"/>
      <c r="Z591" s="184"/>
      <c r="AA591" s="189"/>
      <c r="AT591" s="190" t="s">
        <v>186</v>
      </c>
      <c r="AU591" s="190" t="s">
        <v>89</v>
      </c>
      <c r="AV591" s="12" t="s">
        <v>89</v>
      </c>
      <c r="AW591" s="12" t="s">
        <v>187</v>
      </c>
      <c r="AX591" s="12" t="s">
        <v>78</v>
      </c>
      <c r="AY591" s="190" t="s">
        <v>179</v>
      </c>
    </row>
    <row r="592" spans="2:65" s="12" customFormat="1" ht="16.5" customHeight="1">
      <c r="B592" s="183"/>
      <c r="C592" s="184"/>
      <c r="D592" s="184"/>
      <c r="E592" s="185" t="s">
        <v>5</v>
      </c>
      <c r="F592" s="277" t="s">
        <v>1467</v>
      </c>
      <c r="G592" s="278"/>
      <c r="H592" s="278"/>
      <c r="I592" s="278"/>
      <c r="J592" s="184"/>
      <c r="K592" s="186">
        <v>7.2</v>
      </c>
      <c r="L592" s="184"/>
      <c r="M592" s="184"/>
      <c r="N592" s="184"/>
      <c r="O592" s="184"/>
      <c r="P592" s="184"/>
      <c r="Q592" s="184"/>
      <c r="R592" s="187"/>
      <c r="T592" s="188"/>
      <c r="U592" s="184"/>
      <c r="V592" s="184"/>
      <c r="W592" s="184"/>
      <c r="X592" s="184"/>
      <c r="Y592" s="184"/>
      <c r="Z592" s="184"/>
      <c r="AA592" s="189"/>
      <c r="AT592" s="190" t="s">
        <v>186</v>
      </c>
      <c r="AU592" s="190" t="s">
        <v>89</v>
      </c>
      <c r="AV592" s="12" t="s">
        <v>89</v>
      </c>
      <c r="AW592" s="12" t="s">
        <v>187</v>
      </c>
      <c r="AX592" s="12" t="s">
        <v>78</v>
      </c>
      <c r="AY592" s="190" t="s">
        <v>179</v>
      </c>
    </row>
    <row r="593" spans="2:65" s="12" customFormat="1" ht="16.5" customHeight="1">
      <c r="B593" s="183"/>
      <c r="C593" s="184"/>
      <c r="D593" s="184"/>
      <c r="E593" s="185" t="s">
        <v>5</v>
      </c>
      <c r="F593" s="277" t="s">
        <v>1468</v>
      </c>
      <c r="G593" s="278"/>
      <c r="H593" s="278"/>
      <c r="I593" s="278"/>
      <c r="J593" s="184"/>
      <c r="K593" s="186">
        <v>11.2</v>
      </c>
      <c r="L593" s="184"/>
      <c r="M593" s="184"/>
      <c r="N593" s="184"/>
      <c r="O593" s="184"/>
      <c r="P593" s="184"/>
      <c r="Q593" s="184"/>
      <c r="R593" s="187"/>
      <c r="T593" s="188"/>
      <c r="U593" s="184"/>
      <c r="V593" s="184"/>
      <c r="W593" s="184"/>
      <c r="X593" s="184"/>
      <c r="Y593" s="184"/>
      <c r="Z593" s="184"/>
      <c r="AA593" s="189"/>
      <c r="AT593" s="190" t="s">
        <v>186</v>
      </c>
      <c r="AU593" s="190" t="s">
        <v>89</v>
      </c>
      <c r="AV593" s="12" t="s">
        <v>89</v>
      </c>
      <c r="AW593" s="12" t="s">
        <v>187</v>
      </c>
      <c r="AX593" s="12" t="s">
        <v>78</v>
      </c>
      <c r="AY593" s="190" t="s">
        <v>179</v>
      </c>
    </row>
    <row r="594" spans="2:65" s="12" customFormat="1" ht="16.5" customHeight="1">
      <c r="B594" s="183"/>
      <c r="C594" s="184"/>
      <c r="D594" s="184"/>
      <c r="E594" s="185" t="s">
        <v>5</v>
      </c>
      <c r="F594" s="277" t="s">
        <v>1469</v>
      </c>
      <c r="G594" s="278"/>
      <c r="H594" s="278"/>
      <c r="I594" s="278"/>
      <c r="J594" s="184"/>
      <c r="K594" s="186">
        <v>99.6</v>
      </c>
      <c r="L594" s="184"/>
      <c r="M594" s="184"/>
      <c r="N594" s="184"/>
      <c r="O594" s="184"/>
      <c r="P594" s="184"/>
      <c r="Q594" s="184"/>
      <c r="R594" s="187"/>
      <c r="T594" s="188"/>
      <c r="U594" s="184"/>
      <c r="V594" s="184"/>
      <c r="W594" s="184"/>
      <c r="X594" s="184"/>
      <c r="Y594" s="184"/>
      <c r="Z594" s="184"/>
      <c r="AA594" s="189"/>
      <c r="AT594" s="190" t="s">
        <v>186</v>
      </c>
      <c r="AU594" s="190" t="s">
        <v>89</v>
      </c>
      <c r="AV594" s="12" t="s">
        <v>89</v>
      </c>
      <c r="AW594" s="12" t="s">
        <v>187</v>
      </c>
      <c r="AX594" s="12" t="s">
        <v>78</v>
      </c>
      <c r="AY594" s="190" t="s">
        <v>179</v>
      </c>
    </row>
    <row r="595" spans="2:65" s="12" customFormat="1" ht="16.5" customHeight="1">
      <c r="B595" s="183"/>
      <c r="C595" s="184"/>
      <c r="D595" s="184"/>
      <c r="E595" s="185" t="s">
        <v>5</v>
      </c>
      <c r="F595" s="277" t="s">
        <v>1470</v>
      </c>
      <c r="G595" s="278"/>
      <c r="H595" s="278"/>
      <c r="I595" s="278"/>
      <c r="J595" s="184"/>
      <c r="K595" s="186">
        <v>7.2</v>
      </c>
      <c r="L595" s="184"/>
      <c r="M595" s="184"/>
      <c r="N595" s="184"/>
      <c r="O595" s="184"/>
      <c r="P595" s="184"/>
      <c r="Q595" s="184"/>
      <c r="R595" s="187"/>
      <c r="T595" s="188"/>
      <c r="U595" s="184"/>
      <c r="V595" s="184"/>
      <c r="W595" s="184"/>
      <c r="X595" s="184"/>
      <c r="Y595" s="184"/>
      <c r="Z595" s="184"/>
      <c r="AA595" s="189"/>
      <c r="AT595" s="190" t="s">
        <v>186</v>
      </c>
      <c r="AU595" s="190" t="s">
        <v>89</v>
      </c>
      <c r="AV595" s="12" t="s">
        <v>89</v>
      </c>
      <c r="AW595" s="12" t="s">
        <v>187</v>
      </c>
      <c r="AX595" s="12" t="s">
        <v>78</v>
      </c>
      <c r="AY595" s="190" t="s">
        <v>179</v>
      </c>
    </row>
    <row r="596" spans="2:65" s="12" customFormat="1" ht="16.5" customHeight="1">
      <c r="B596" s="183"/>
      <c r="C596" s="184"/>
      <c r="D596" s="184"/>
      <c r="E596" s="185" t="s">
        <v>5</v>
      </c>
      <c r="F596" s="277" t="s">
        <v>1471</v>
      </c>
      <c r="G596" s="278"/>
      <c r="H596" s="278"/>
      <c r="I596" s="278"/>
      <c r="J596" s="184"/>
      <c r="K596" s="186">
        <v>54.4</v>
      </c>
      <c r="L596" s="184"/>
      <c r="M596" s="184"/>
      <c r="N596" s="184"/>
      <c r="O596" s="184"/>
      <c r="P596" s="184"/>
      <c r="Q596" s="184"/>
      <c r="R596" s="187"/>
      <c r="T596" s="188"/>
      <c r="U596" s="184"/>
      <c r="V596" s="184"/>
      <c r="W596" s="184"/>
      <c r="X596" s="184"/>
      <c r="Y596" s="184"/>
      <c r="Z596" s="184"/>
      <c r="AA596" s="189"/>
      <c r="AT596" s="190" t="s">
        <v>186</v>
      </c>
      <c r="AU596" s="190" t="s">
        <v>89</v>
      </c>
      <c r="AV596" s="12" t="s">
        <v>89</v>
      </c>
      <c r="AW596" s="12" t="s">
        <v>187</v>
      </c>
      <c r="AX596" s="12" t="s">
        <v>78</v>
      </c>
      <c r="AY596" s="190" t="s">
        <v>179</v>
      </c>
    </row>
    <row r="597" spans="2:65" s="13" customFormat="1" ht="16.5" customHeight="1">
      <c r="B597" s="191"/>
      <c r="C597" s="192"/>
      <c r="D597" s="192"/>
      <c r="E597" s="193" t="s">
        <v>5</v>
      </c>
      <c r="F597" s="261" t="s">
        <v>188</v>
      </c>
      <c r="G597" s="262"/>
      <c r="H597" s="262"/>
      <c r="I597" s="262"/>
      <c r="J597" s="192"/>
      <c r="K597" s="194">
        <v>207.6</v>
      </c>
      <c r="L597" s="192"/>
      <c r="M597" s="192"/>
      <c r="N597" s="192"/>
      <c r="O597" s="192"/>
      <c r="P597" s="192"/>
      <c r="Q597" s="192"/>
      <c r="R597" s="195"/>
      <c r="T597" s="196"/>
      <c r="U597" s="192"/>
      <c r="V597" s="192"/>
      <c r="W597" s="192"/>
      <c r="X597" s="192"/>
      <c r="Y597" s="192"/>
      <c r="Z597" s="192"/>
      <c r="AA597" s="197"/>
      <c r="AT597" s="198" t="s">
        <v>186</v>
      </c>
      <c r="AU597" s="198" t="s">
        <v>89</v>
      </c>
      <c r="AV597" s="13" t="s">
        <v>184</v>
      </c>
      <c r="AW597" s="13" t="s">
        <v>187</v>
      </c>
      <c r="AX597" s="13" t="s">
        <v>35</v>
      </c>
      <c r="AY597" s="198" t="s">
        <v>179</v>
      </c>
    </row>
    <row r="598" spans="2:65" s="1" customFormat="1" ht="25.5" customHeight="1">
      <c r="B598" s="140"/>
      <c r="C598" s="169" t="s">
        <v>584</v>
      </c>
      <c r="D598" s="169" t="s">
        <v>180</v>
      </c>
      <c r="E598" s="170" t="s">
        <v>560</v>
      </c>
      <c r="F598" s="264" t="s">
        <v>561</v>
      </c>
      <c r="G598" s="264"/>
      <c r="H598" s="264"/>
      <c r="I598" s="264"/>
      <c r="J598" s="171" t="s">
        <v>191</v>
      </c>
      <c r="K598" s="172">
        <v>632.29999999999995</v>
      </c>
      <c r="L598" s="265">
        <v>0</v>
      </c>
      <c r="M598" s="265"/>
      <c r="N598" s="266">
        <f>ROUND(L598*K598,2)</f>
        <v>0</v>
      </c>
      <c r="O598" s="266"/>
      <c r="P598" s="266"/>
      <c r="Q598" s="266"/>
      <c r="R598" s="143"/>
      <c r="T598" s="173" t="s">
        <v>5</v>
      </c>
      <c r="U598" s="47" t="s">
        <v>43</v>
      </c>
      <c r="V598" s="39"/>
      <c r="W598" s="174">
        <f>V598*K598</f>
        <v>0</v>
      </c>
      <c r="X598" s="174">
        <v>0</v>
      </c>
      <c r="Y598" s="174">
        <f>X598*K598</f>
        <v>0</v>
      </c>
      <c r="Z598" s="174">
        <v>0</v>
      </c>
      <c r="AA598" s="175">
        <f>Z598*K598</f>
        <v>0</v>
      </c>
      <c r="AR598" s="22" t="s">
        <v>184</v>
      </c>
      <c r="AT598" s="22" t="s">
        <v>180</v>
      </c>
      <c r="AU598" s="22" t="s">
        <v>89</v>
      </c>
      <c r="AY598" s="22" t="s">
        <v>179</v>
      </c>
      <c r="BE598" s="117">
        <f>IF(U598="základní",N598,0)</f>
        <v>0</v>
      </c>
      <c r="BF598" s="117">
        <f>IF(U598="snížená",N598,0)</f>
        <v>0</v>
      </c>
      <c r="BG598" s="117">
        <f>IF(U598="zákl. přenesená",N598,0)</f>
        <v>0</v>
      </c>
      <c r="BH598" s="117">
        <f>IF(U598="sníž. přenesená",N598,0)</f>
        <v>0</v>
      </c>
      <c r="BI598" s="117">
        <f>IF(U598="nulová",N598,0)</f>
        <v>0</v>
      </c>
      <c r="BJ598" s="22" t="s">
        <v>35</v>
      </c>
      <c r="BK598" s="117">
        <f>ROUND(L598*K598,2)</f>
        <v>0</v>
      </c>
      <c r="BL598" s="22" t="s">
        <v>184</v>
      </c>
      <c r="BM598" s="22" t="s">
        <v>1472</v>
      </c>
    </row>
    <row r="599" spans="2:65" s="1" customFormat="1" ht="38.25" customHeight="1">
      <c r="B599" s="140"/>
      <c r="C599" s="169" t="s">
        <v>394</v>
      </c>
      <c r="D599" s="169" t="s">
        <v>180</v>
      </c>
      <c r="E599" s="170" t="s">
        <v>563</v>
      </c>
      <c r="F599" s="264" t="s">
        <v>564</v>
      </c>
      <c r="G599" s="264"/>
      <c r="H599" s="264"/>
      <c r="I599" s="264"/>
      <c r="J599" s="171" t="s">
        <v>191</v>
      </c>
      <c r="K599" s="172">
        <v>212.8</v>
      </c>
      <c r="L599" s="265">
        <v>0</v>
      </c>
      <c r="M599" s="265"/>
      <c r="N599" s="266">
        <f>ROUND(L599*K599,2)</f>
        <v>0</v>
      </c>
      <c r="O599" s="266"/>
      <c r="P599" s="266"/>
      <c r="Q599" s="266"/>
      <c r="R599" s="143"/>
      <c r="T599" s="173" t="s">
        <v>5</v>
      </c>
      <c r="U599" s="47" t="s">
        <v>43</v>
      </c>
      <c r="V599" s="39"/>
      <c r="W599" s="174">
        <f>V599*K599</f>
        <v>0</v>
      </c>
      <c r="X599" s="174">
        <v>0</v>
      </c>
      <c r="Y599" s="174">
        <f>X599*K599</f>
        <v>0</v>
      </c>
      <c r="Z599" s="174">
        <v>0</v>
      </c>
      <c r="AA599" s="175">
        <f>Z599*K599</f>
        <v>0</v>
      </c>
      <c r="AR599" s="22" t="s">
        <v>184</v>
      </c>
      <c r="AT599" s="22" t="s">
        <v>180</v>
      </c>
      <c r="AU599" s="22" t="s">
        <v>89</v>
      </c>
      <c r="AY599" s="22" t="s">
        <v>179</v>
      </c>
      <c r="BE599" s="117">
        <f>IF(U599="základní",N599,0)</f>
        <v>0</v>
      </c>
      <c r="BF599" s="117">
        <f>IF(U599="snížená",N599,0)</f>
        <v>0</v>
      </c>
      <c r="BG599" s="117">
        <f>IF(U599="zákl. přenesená",N599,0)</f>
        <v>0</v>
      </c>
      <c r="BH599" s="117">
        <f>IF(U599="sníž. přenesená",N599,0)</f>
        <v>0</v>
      </c>
      <c r="BI599" s="117">
        <f>IF(U599="nulová",N599,0)</f>
        <v>0</v>
      </c>
      <c r="BJ599" s="22" t="s">
        <v>35</v>
      </c>
      <c r="BK599" s="117">
        <f>ROUND(L599*K599,2)</f>
        <v>0</v>
      </c>
      <c r="BL599" s="22" t="s">
        <v>184</v>
      </c>
      <c r="BM599" s="22" t="s">
        <v>534</v>
      </c>
    </row>
    <row r="600" spans="2:65" s="11" customFormat="1" ht="25.5" customHeight="1">
      <c r="B600" s="176"/>
      <c r="C600" s="177"/>
      <c r="D600" s="177"/>
      <c r="E600" s="178" t="s">
        <v>5</v>
      </c>
      <c r="F600" s="303" t="s">
        <v>1195</v>
      </c>
      <c r="G600" s="304"/>
      <c r="H600" s="304"/>
      <c r="I600" s="304"/>
      <c r="J600" s="177"/>
      <c r="K600" s="178" t="s">
        <v>5</v>
      </c>
      <c r="L600" s="177"/>
      <c r="M600" s="177"/>
      <c r="N600" s="177"/>
      <c r="O600" s="177"/>
      <c r="P600" s="177"/>
      <c r="Q600" s="177"/>
      <c r="R600" s="179"/>
      <c r="T600" s="180"/>
      <c r="U600" s="177"/>
      <c r="V600" s="177"/>
      <c r="W600" s="177"/>
      <c r="X600" s="177"/>
      <c r="Y600" s="177"/>
      <c r="Z600" s="177"/>
      <c r="AA600" s="181"/>
      <c r="AT600" s="182" t="s">
        <v>186</v>
      </c>
      <c r="AU600" s="182" t="s">
        <v>89</v>
      </c>
      <c r="AV600" s="11" t="s">
        <v>35</v>
      </c>
      <c r="AW600" s="11" t="s">
        <v>187</v>
      </c>
      <c r="AX600" s="11" t="s">
        <v>78</v>
      </c>
      <c r="AY600" s="182" t="s">
        <v>179</v>
      </c>
    </row>
    <row r="601" spans="2:65" s="12" customFormat="1" ht="16.5" customHeight="1">
      <c r="B601" s="183"/>
      <c r="C601" s="184"/>
      <c r="D601" s="184"/>
      <c r="E601" s="185" t="s">
        <v>5</v>
      </c>
      <c r="F601" s="277" t="s">
        <v>1473</v>
      </c>
      <c r="G601" s="278"/>
      <c r="H601" s="278"/>
      <c r="I601" s="278"/>
      <c r="J601" s="184"/>
      <c r="K601" s="186">
        <v>212.8</v>
      </c>
      <c r="L601" s="184"/>
      <c r="M601" s="184"/>
      <c r="N601" s="184"/>
      <c r="O601" s="184"/>
      <c r="P601" s="184"/>
      <c r="Q601" s="184"/>
      <c r="R601" s="187"/>
      <c r="T601" s="188"/>
      <c r="U601" s="184"/>
      <c r="V601" s="184"/>
      <c r="W601" s="184"/>
      <c r="X601" s="184"/>
      <c r="Y601" s="184"/>
      <c r="Z601" s="184"/>
      <c r="AA601" s="189"/>
      <c r="AT601" s="190" t="s">
        <v>186</v>
      </c>
      <c r="AU601" s="190" t="s">
        <v>89</v>
      </c>
      <c r="AV601" s="12" t="s">
        <v>89</v>
      </c>
      <c r="AW601" s="12" t="s">
        <v>187</v>
      </c>
      <c r="AX601" s="12" t="s">
        <v>78</v>
      </c>
      <c r="AY601" s="190" t="s">
        <v>179</v>
      </c>
    </row>
    <row r="602" spans="2:65" s="13" customFormat="1" ht="16.5" customHeight="1">
      <c r="B602" s="191"/>
      <c r="C602" s="192"/>
      <c r="D602" s="192"/>
      <c r="E602" s="193" t="s">
        <v>5</v>
      </c>
      <c r="F602" s="261" t="s">
        <v>188</v>
      </c>
      <c r="G602" s="262"/>
      <c r="H602" s="262"/>
      <c r="I602" s="262"/>
      <c r="J602" s="192"/>
      <c r="K602" s="194">
        <v>212.8</v>
      </c>
      <c r="L602" s="192"/>
      <c r="M602" s="192"/>
      <c r="N602" s="192"/>
      <c r="O602" s="192"/>
      <c r="P602" s="192"/>
      <c r="Q602" s="192"/>
      <c r="R602" s="195"/>
      <c r="T602" s="196"/>
      <c r="U602" s="192"/>
      <c r="V602" s="192"/>
      <c r="W602" s="192"/>
      <c r="X602" s="192"/>
      <c r="Y602" s="192"/>
      <c r="Z602" s="192"/>
      <c r="AA602" s="197"/>
      <c r="AT602" s="198" t="s">
        <v>186</v>
      </c>
      <c r="AU602" s="198" t="s">
        <v>89</v>
      </c>
      <c r="AV602" s="13" t="s">
        <v>184</v>
      </c>
      <c r="AW602" s="13" t="s">
        <v>187</v>
      </c>
      <c r="AX602" s="13" t="s">
        <v>35</v>
      </c>
      <c r="AY602" s="198" t="s">
        <v>179</v>
      </c>
    </row>
    <row r="603" spans="2:65" s="1" customFormat="1" ht="38.25" customHeight="1">
      <c r="B603" s="140"/>
      <c r="C603" s="169" t="s">
        <v>541</v>
      </c>
      <c r="D603" s="169" t="s">
        <v>180</v>
      </c>
      <c r="E603" s="170" t="s">
        <v>568</v>
      </c>
      <c r="F603" s="264" t="s">
        <v>569</v>
      </c>
      <c r="G603" s="264"/>
      <c r="H603" s="264"/>
      <c r="I603" s="264"/>
      <c r="J603" s="171" t="s">
        <v>191</v>
      </c>
      <c r="K603" s="172">
        <v>632.29999999999995</v>
      </c>
      <c r="L603" s="265">
        <v>0</v>
      </c>
      <c r="M603" s="265"/>
      <c r="N603" s="266">
        <f>ROUND(L603*K603,2)</f>
        <v>0</v>
      </c>
      <c r="O603" s="266"/>
      <c r="P603" s="266"/>
      <c r="Q603" s="266"/>
      <c r="R603" s="143"/>
      <c r="T603" s="173" t="s">
        <v>5</v>
      </c>
      <c r="U603" s="47" t="s">
        <v>43</v>
      </c>
      <c r="V603" s="39"/>
      <c r="W603" s="174">
        <f>V603*K603</f>
        <v>0</v>
      </c>
      <c r="X603" s="174">
        <v>0</v>
      </c>
      <c r="Y603" s="174">
        <f>X603*K603</f>
        <v>0</v>
      </c>
      <c r="Z603" s="174">
        <v>0</v>
      </c>
      <c r="AA603" s="175">
        <f>Z603*K603</f>
        <v>0</v>
      </c>
      <c r="AR603" s="22" t="s">
        <v>184</v>
      </c>
      <c r="AT603" s="22" t="s">
        <v>180</v>
      </c>
      <c r="AU603" s="22" t="s">
        <v>89</v>
      </c>
      <c r="AY603" s="22" t="s">
        <v>179</v>
      </c>
      <c r="BE603" s="117">
        <f>IF(U603="základní",N603,0)</f>
        <v>0</v>
      </c>
      <c r="BF603" s="117">
        <f>IF(U603="snížená",N603,0)</f>
        <v>0</v>
      </c>
      <c r="BG603" s="117">
        <f>IF(U603="zákl. přenesená",N603,0)</f>
        <v>0</v>
      </c>
      <c r="BH603" s="117">
        <f>IF(U603="sníž. přenesená",N603,0)</f>
        <v>0</v>
      </c>
      <c r="BI603" s="117">
        <f>IF(U603="nulová",N603,0)</f>
        <v>0</v>
      </c>
      <c r="BJ603" s="22" t="s">
        <v>35</v>
      </c>
      <c r="BK603" s="117">
        <f>ROUND(L603*K603,2)</f>
        <v>0</v>
      </c>
      <c r="BL603" s="22" t="s">
        <v>184</v>
      </c>
      <c r="BM603" s="22" t="s">
        <v>544</v>
      </c>
    </row>
    <row r="604" spans="2:65" s="11" customFormat="1" ht="25.5" customHeight="1">
      <c r="B604" s="176"/>
      <c r="C604" s="177"/>
      <c r="D604" s="177"/>
      <c r="E604" s="178" t="s">
        <v>5</v>
      </c>
      <c r="F604" s="303" t="s">
        <v>1207</v>
      </c>
      <c r="G604" s="304"/>
      <c r="H604" s="304"/>
      <c r="I604" s="304"/>
      <c r="J604" s="177"/>
      <c r="K604" s="178" t="s">
        <v>5</v>
      </c>
      <c r="L604" s="177"/>
      <c r="M604" s="177"/>
      <c r="N604" s="177"/>
      <c r="O604" s="177"/>
      <c r="P604" s="177"/>
      <c r="Q604" s="177"/>
      <c r="R604" s="179"/>
      <c r="T604" s="180"/>
      <c r="U604" s="177"/>
      <c r="V604" s="177"/>
      <c r="W604" s="177"/>
      <c r="X604" s="177"/>
      <c r="Y604" s="177"/>
      <c r="Z604" s="177"/>
      <c r="AA604" s="181"/>
      <c r="AT604" s="182" t="s">
        <v>186</v>
      </c>
      <c r="AU604" s="182" t="s">
        <v>89</v>
      </c>
      <c r="AV604" s="11" t="s">
        <v>35</v>
      </c>
      <c r="AW604" s="11" t="s">
        <v>187</v>
      </c>
      <c r="AX604" s="11" t="s">
        <v>78</v>
      </c>
      <c r="AY604" s="182" t="s">
        <v>179</v>
      </c>
    </row>
    <row r="605" spans="2:65" s="12" customFormat="1" ht="16.5" customHeight="1">
      <c r="B605" s="183"/>
      <c r="C605" s="184"/>
      <c r="D605" s="184"/>
      <c r="E605" s="185" t="s">
        <v>5</v>
      </c>
      <c r="F605" s="277" t="s">
        <v>1474</v>
      </c>
      <c r="G605" s="278"/>
      <c r="H605" s="278"/>
      <c r="I605" s="278"/>
      <c r="J605" s="184"/>
      <c r="K605" s="186">
        <v>22.8</v>
      </c>
      <c r="L605" s="184"/>
      <c r="M605" s="184"/>
      <c r="N605" s="184"/>
      <c r="O605" s="184"/>
      <c r="P605" s="184"/>
      <c r="Q605" s="184"/>
      <c r="R605" s="187"/>
      <c r="T605" s="188"/>
      <c r="U605" s="184"/>
      <c r="V605" s="184"/>
      <c r="W605" s="184"/>
      <c r="X605" s="184"/>
      <c r="Y605" s="184"/>
      <c r="Z605" s="184"/>
      <c r="AA605" s="189"/>
      <c r="AT605" s="190" t="s">
        <v>186</v>
      </c>
      <c r="AU605" s="190" t="s">
        <v>89</v>
      </c>
      <c r="AV605" s="12" t="s">
        <v>89</v>
      </c>
      <c r="AW605" s="12" t="s">
        <v>187</v>
      </c>
      <c r="AX605" s="12" t="s">
        <v>78</v>
      </c>
      <c r="AY605" s="190" t="s">
        <v>179</v>
      </c>
    </row>
    <row r="606" spans="2:65" s="12" customFormat="1" ht="16.5" customHeight="1">
      <c r="B606" s="183"/>
      <c r="C606" s="184"/>
      <c r="D606" s="184"/>
      <c r="E606" s="185" t="s">
        <v>5</v>
      </c>
      <c r="F606" s="277" t="s">
        <v>1475</v>
      </c>
      <c r="G606" s="278"/>
      <c r="H606" s="278"/>
      <c r="I606" s="278"/>
      <c r="J606" s="184"/>
      <c r="K606" s="186">
        <v>42</v>
      </c>
      <c r="L606" s="184"/>
      <c r="M606" s="184"/>
      <c r="N606" s="184"/>
      <c r="O606" s="184"/>
      <c r="P606" s="184"/>
      <c r="Q606" s="184"/>
      <c r="R606" s="187"/>
      <c r="T606" s="188"/>
      <c r="U606" s="184"/>
      <c r="V606" s="184"/>
      <c r="W606" s="184"/>
      <c r="X606" s="184"/>
      <c r="Y606" s="184"/>
      <c r="Z606" s="184"/>
      <c r="AA606" s="189"/>
      <c r="AT606" s="190" t="s">
        <v>186</v>
      </c>
      <c r="AU606" s="190" t="s">
        <v>89</v>
      </c>
      <c r="AV606" s="12" t="s">
        <v>89</v>
      </c>
      <c r="AW606" s="12" t="s">
        <v>187</v>
      </c>
      <c r="AX606" s="12" t="s">
        <v>78</v>
      </c>
      <c r="AY606" s="190" t="s">
        <v>179</v>
      </c>
    </row>
    <row r="607" spans="2:65" s="12" customFormat="1" ht="16.5" customHeight="1">
      <c r="B607" s="183"/>
      <c r="C607" s="184"/>
      <c r="D607" s="184"/>
      <c r="E607" s="185" t="s">
        <v>5</v>
      </c>
      <c r="F607" s="277" t="s">
        <v>1476</v>
      </c>
      <c r="G607" s="278"/>
      <c r="H607" s="278"/>
      <c r="I607" s="278"/>
      <c r="J607" s="184"/>
      <c r="K607" s="186">
        <v>33</v>
      </c>
      <c r="L607" s="184"/>
      <c r="M607" s="184"/>
      <c r="N607" s="184"/>
      <c r="O607" s="184"/>
      <c r="P607" s="184"/>
      <c r="Q607" s="184"/>
      <c r="R607" s="187"/>
      <c r="T607" s="188"/>
      <c r="U607" s="184"/>
      <c r="V607" s="184"/>
      <c r="W607" s="184"/>
      <c r="X607" s="184"/>
      <c r="Y607" s="184"/>
      <c r="Z607" s="184"/>
      <c r="AA607" s="189"/>
      <c r="AT607" s="190" t="s">
        <v>186</v>
      </c>
      <c r="AU607" s="190" t="s">
        <v>89</v>
      </c>
      <c r="AV607" s="12" t="s">
        <v>89</v>
      </c>
      <c r="AW607" s="12" t="s">
        <v>187</v>
      </c>
      <c r="AX607" s="12" t="s">
        <v>78</v>
      </c>
      <c r="AY607" s="190" t="s">
        <v>179</v>
      </c>
    </row>
    <row r="608" spans="2:65" s="12" customFormat="1" ht="16.5" customHeight="1">
      <c r="B608" s="183"/>
      <c r="C608" s="184"/>
      <c r="D608" s="184"/>
      <c r="E608" s="185" t="s">
        <v>5</v>
      </c>
      <c r="F608" s="277" t="s">
        <v>1477</v>
      </c>
      <c r="G608" s="278"/>
      <c r="H608" s="278"/>
      <c r="I608" s="278"/>
      <c r="J608" s="184"/>
      <c r="K608" s="186">
        <v>196.5</v>
      </c>
      <c r="L608" s="184"/>
      <c r="M608" s="184"/>
      <c r="N608" s="184"/>
      <c r="O608" s="184"/>
      <c r="P608" s="184"/>
      <c r="Q608" s="184"/>
      <c r="R608" s="187"/>
      <c r="T608" s="188"/>
      <c r="U608" s="184"/>
      <c r="V608" s="184"/>
      <c r="W608" s="184"/>
      <c r="X608" s="184"/>
      <c r="Y608" s="184"/>
      <c r="Z608" s="184"/>
      <c r="AA608" s="189"/>
      <c r="AT608" s="190" t="s">
        <v>186</v>
      </c>
      <c r="AU608" s="190" t="s">
        <v>89</v>
      </c>
      <c r="AV608" s="12" t="s">
        <v>89</v>
      </c>
      <c r="AW608" s="12" t="s">
        <v>187</v>
      </c>
      <c r="AX608" s="12" t="s">
        <v>78</v>
      </c>
      <c r="AY608" s="190" t="s">
        <v>179</v>
      </c>
    </row>
    <row r="609" spans="2:65" s="12" customFormat="1" ht="16.5" customHeight="1">
      <c r="B609" s="183"/>
      <c r="C609" s="184"/>
      <c r="D609" s="184"/>
      <c r="E609" s="185" t="s">
        <v>5</v>
      </c>
      <c r="F609" s="277" t="s">
        <v>1478</v>
      </c>
      <c r="G609" s="278"/>
      <c r="H609" s="278"/>
      <c r="I609" s="278"/>
      <c r="J609" s="184"/>
      <c r="K609" s="186">
        <v>63</v>
      </c>
      <c r="L609" s="184"/>
      <c r="M609" s="184"/>
      <c r="N609" s="184"/>
      <c r="O609" s="184"/>
      <c r="P609" s="184"/>
      <c r="Q609" s="184"/>
      <c r="R609" s="187"/>
      <c r="T609" s="188"/>
      <c r="U609" s="184"/>
      <c r="V609" s="184"/>
      <c r="W609" s="184"/>
      <c r="X609" s="184"/>
      <c r="Y609" s="184"/>
      <c r="Z609" s="184"/>
      <c r="AA609" s="189"/>
      <c r="AT609" s="190" t="s">
        <v>186</v>
      </c>
      <c r="AU609" s="190" t="s">
        <v>89</v>
      </c>
      <c r="AV609" s="12" t="s">
        <v>89</v>
      </c>
      <c r="AW609" s="12" t="s">
        <v>187</v>
      </c>
      <c r="AX609" s="12" t="s">
        <v>78</v>
      </c>
      <c r="AY609" s="190" t="s">
        <v>179</v>
      </c>
    </row>
    <row r="610" spans="2:65" s="12" customFormat="1" ht="16.5" customHeight="1">
      <c r="B610" s="183"/>
      <c r="C610" s="184"/>
      <c r="D610" s="184"/>
      <c r="E610" s="185" t="s">
        <v>5</v>
      </c>
      <c r="F610" s="277" t="s">
        <v>1479</v>
      </c>
      <c r="G610" s="278"/>
      <c r="H610" s="278"/>
      <c r="I610" s="278"/>
      <c r="J610" s="184"/>
      <c r="K610" s="186">
        <v>23.1</v>
      </c>
      <c r="L610" s="184"/>
      <c r="M610" s="184"/>
      <c r="N610" s="184"/>
      <c r="O610" s="184"/>
      <c r="P610" s="184"/>
      <c r="Q610" s="184"/>
      <c r="R610" s="187"/>
      <c r="T610" s="188"/>
      <c r="U610" s="184"/>
      <c r="V610" s="184"/>
      <c r="W610" s="184"/>
      <c r="X610" s="184"/>
      <c r="Y610" s="184"/>
      <c r="Z610" s="184"/>
      <c r="AA610" s="189"/>
      <c r="AT610" s="190" t="s">
        <v>186</v>
      </c>
      <c r="AU610" s="190" t="s">
        <v>89</v>
      </c>
      <c r="AV610" s="12" t="s">
        <v>89</v>
      </c>
      <c r="AW610" s="12" t="s">
        <v>187</v>
      </c>
      <c r="AX610" s="12" t="s">
        <v>78</v>
      </c>
      <c r="AY610" s="190" t="s">
        <v>179</v>
      </c>
    </row>
    <row r="611" spans="2:65" s="12" customFormat="1" ht="16.5" customHeight="1">
      <c r="B611" s="183"/>
      <c r="C611" s="184"/>
      <c r="D611" s="184"/>
      <c r="E611" s="185" t="s">
        <v>5</v>
      </c>
      <c r="F611" s="277" t="s">
        <v>1480</v>
      </c>
      <c r="G611" s="278"/>
      <c r="H611" s="278"/>
      <c r="I611" s="278"/>
      <c r="J611" s="184"/>
      <c r="K611" s="186">
        <v>33</v>
      </c>
      <c r="L611" s="184"/>
      <c r="M611" s="184"/>
      <c r="N611" s="184"/>
      <c r="O611" s="184"/>
      <c r="P611" s="184"/>
      <c r="Q611" s="184"/>
      <c r="R611" s="187"/>
      <c r="T611" s="188"/>
      <c r="U611" s="184"/>
      <c r="V611" s="184"/>
      <c r="W611" s="184"/>
      <c r="X611" s="184"/>
      <c r="Y611" s="184"/>
      <c r="Z611" s="184"/>
      <c r="AA611" s="189"/>
      <c r="AT611" s="190" t="s">
        <v>186</v>
      </c>
      <c r="AU611" s="190" t="s">
        <v>89</v>
      </c>
      <c r="AV611" s="12" t="s">
        <v>89</v>
      </c>
      <c r="AW611" s="12" t="s">
        <v>187</v>
      </c>
      <c r="AX611" s="12" t="s">
        <v>78</v>
      </c>
      <c r="AY611" s="190" t="s">
        <v>179</v>
      </c>
    </row>
    <row r="612" spans="2:65" s="12" customFormat="1" ht="16.5" customHeight="1">
      <c r="B612" s="183"/>
      <c r="C612" s="184"/>
      <c r="D612" s="184"/>
      <c r="E612" s="185" t="s">
        <v>5</v>
      </c>
      <c r="F612" s="277" t="s">
        <v>1481</v>
      </c>
      <c r="G612" s="278"/>
      <c r="H612" s="278"/>
      <c r="I612" s="278"/>
      <c r="J612" s="184"/>
      <c r="K612" s="186">
        <v>19.5</v>
      </c>
      <c r="L612" s="184"/>
      <c r="M612" s="184"/>
      <c r="N612" s="184"/>
      <c r="O612" s="184"/>
      <c r="P612" s="184"/>
      <c r="Q612" s="184"/>
      <c r="R612" s="187"/>
      <c r="T612" s="188"/>
      <c r="U612" s="184"/>
      <c r="V612" s="184"/>
      <c r="W612" s="184"/>
      <c r="X612" s="184"/>
      <c r="Y612" s="184"/>
      <c r="Z612" s="184"/>
      <c r="AA612" s="189"/>
      <c r="AT612" s="190" t="s">
        <v>186</v>
      </c>
      <c r="AU612" s="190" t="s">
        <v>89</v>
      </c>
      <c r="AV612" s="12" t="s">
        <v>89</v>
      </c>
      <c r="AW612" s="12" t="s">
        <v>187</v>
      </c>
      <c r="AX612" s="12" t="s">
        <v>78</v>
      </c>
      <c r="AY612" s="190" t="s">
        <v>179</v>
      </c>
    </row>
    <row r="613" spans="2:65" s="12" customFormat="1" ht="16.5" customHeight="1">
      <c r="B613" s="183"/>
      <c r="C613" s="184"/>
      <c r="D613" s="184"/>
      <c r="E613" s="185" t="s">
        <v>5</v>
      </c>
      <c r="F613" s="277" t="s">
        <v>1237</v>
      </c>
      <c r="G613" s="278"/>
      <c r="H613" s="278"/>
      <c r="I613" s="278"/>
      <c r="J613" s="184"/>
      <c r="K613" s="186">
        <v>7.7</v>
      </c>
      <c r="L613" s="184"/>
      <c r="M613" s="184"/>
      <c r="N613" s="184"/>
      <c r="O613" s="184"/>
      <c r="P613" s="184"/>
      <c r="Q613" s="184"/>
      <c r="R613" s="187"/>
      <c r="T613" s="188"/>
      <c r="U613" s="184"/>
      <c r="V613" s="184"/>
      <c r="W613" s="184"/>
      <c r="X613" s="184"/>
      <c r="Y613" s="184"/>
      <c r="Z613" s="184"/>
      <c r="AA613" s="189"/>
      <c r="AT613" s="190" t="s">
        <v>186</v>
      </c>
      <c r="AU613" s="190" t="s">
        <v>89</v>
      </c>
      <c r="AV613" s="12" t="s">
        <v>89</v>
      </c>
      <c r="AW613" s="12" t="s">
        <v>187</v>
      </c>
      <c r="AX613" s="12" t="s">
        <v>78</v>
      </c>
      <c r="AY613" s="190" t="s">
        <v>179</v>
      </c>
    </row>
    <row r="614" spans="2:65" s="12" customFormat="1" ht="16.5" customHeight="1">
      <c r="B614" s="183"/>
      <c r="C614" s="184"/>
      <c r="D614" s="184"/>
      <c r="E614" s="185" t="s">
        <v>5</v>
      </c>
      <c r="F614" s="277" t="s">
        <v>1238</v>
      </c>
      <c r="G614" s="278"/>
      <c r="H614" s="278"/>
      <c r="I614" s="278"/>
      <c r="J614" s="184"/>
      <c r="K614" s="186">
        <v>28.6</v>
      </c>
      <c r="L614" s="184"/>
      <c r="M614" s="184"/>
      <c r="N614" s="184"/>
      <c r="O614" s="184"/>
      <c r="P614" s="184"/>
      <c r="Q614" s="184"/>
      <c r="R614" s="187"/>
      <c r="T614" s="188"/>
      <c r="U614" s="184"/>
      <c r="V614" s="184"/>
      <c r="W614" s="184"/>
      <c r="X614" s="184"/>
      <c r="Y614" s="184"/>
      <c r="Z614" s="184"/>
      <c r="AA614" s="189"/>
      <c r="AT614" s="190" t="s">
        <v>186</v>
      </c>
      <c r="AU614" s="190" t="s">
        <v>89</v>
      </c>
      <c r="AV614" s="12" t="s">
        <v>89</v>
      </c>
      <c r="AW614" s="12" t="s">
        <v>187</v>
      </c>
      <c r="AX614" s="12" t="s">
        <v>78</v>
      </c>
      <c r="AY614" s="190" t="s">
        <v>179</v>
      </c>
    </row>
    <row r="615" spans="2:65" s="12" customFormat="1" ht="16.5" customHeight="1">
      <c r="B615" s="183"/>
      <c r="C615" s="184"/>
      <c r="D615" s="184"/>
      <c r="E615" s="185" t="s">
        <v>5</v>
      </c>
      <c r="F615" s="277" t="s">
        <v>1482</v>
      </c>
      <c r="G615" s="278"/>
      <c r="H615" s="278"/>
      <c r="I615" s="278"/>
      <c r="J615" s="184"/>
      <c r="K615" s="186">
        <v>24</v>
      </c>
      <c r="L615" s="184"/>
      <c r="M615" s="184"/>
      <c r="N615" s="184"/>
      <c r="O615" s="184"/>
      <c r="P615" s="184"/>
      <c r="Q615" s="184"/>
      <c r="R615" s="187"/>
      <c r="T615" s="188"/>
      <c r="U615" s="184"/>
      <c r="V615" s="184"/>
      <c r="W615" s="184"/>
      <c r="X615" s="184"/>
      <c r="Y615" s="184"/>
      <c r="Z615" s="184"/>
      <c r="AA615" s="189"/>
      <c r="AT615" s="190" t="s">
        <v>186</v>
      </c>
      <c r="AU615" s="190" t="s">
        <v>89</v>
      </c>
      <c r="AV615" s="12" t="s">
        <v>89</v>
      </c>
      <c r="AW615" s="12" t="s">
        <v>187</v>
      </c>
      <c r="AX615" s="12" t="s">
        <v>78</v>
      </c>
      <c r="AY615" s="190" t="s">
        <v>179</v>
      </c>
    </row>
    <row r="616" spans="2:65" s="12" customFormat="1" ht="16.5" customHeight="1">
      <c r="B616" s="183"/>
      <c r="C616" s="184"/>
      <c r="D616" s="184"/>
      <c r="E616" s="185" t="s">
        <v>5</v>
      </c>
      <c r="F616" s="277" t="s">
        <v>1240</v>
      </c>
      <c r="G616" s="278"/>
      <c r="H616" s="278"/>
      <c r="I616" s="278"/>
      <c r="J616" s="184"/>
      <c r="K616" s="186">
        <v>22.5</v>
      </c>
      <c r="L616" s="184"/>
      <c r="M616" s="184"/>
      <c r="N616" s="184"/>
      <c r="O616" s="184"/>
      <c r="P616" s="184"/>
      <c r="Q616" s="184"/>
      <c r="R616" s="187"/>
      <c r="T616" s="188"/>
      <c r="U616" s="184"/>
      <c r="V616" s="184"/>
      <c r="W616" s="184"/>
      <c r="X616" s="184"/>
      <c r="Y616" s="184"/>
      <c r="Z616" s="184"/>
      <c r="AA616" s="189"/>
      <c r="AT616" s="190" t="s">
        <v>186</v>
      </c>
      <c r="AU616" s="190" t="s">
        <v>89</v>
      </c>
      <c r="AV616" s="12" t="s">
        <v>89</v>
      </c>
      <c r="AW616" s="12" t="s">
        <v>187</v>
      </c>
      <c r="AX616" s="12" t="s">
        <v>78</v>
      </c>
      <c r="AY616" s="190" t="s">
        <v>179</v>
      </c>
    </row>
    <row r="617" spans="2:65" s="12" customFormat="1" ht="16.5" customHeight="1">
      <c r="B617" s="183"/>
      <c r="C617" s="184"/>
      <c r="D617" s="184"/>
      <c r="E617" s="185" t="s">
        <v>5</v>
      </c>
      <c r="F617" s="277" t="s">
        <v>1483</v>
      </c>
      <c r="G617" s="278"/>
      <c r="H617" s="278"/>
      <c r="I617" s="278"/>
      <c r="J617" s="184"/>
      <c r="K617" s="186">
        <v>17.600000000000001</v>
      </c>
      <c r="L617" s="184"/>
      <c r="M617" s="184"/>
      <c r="N617" s="184"/>
      <c r="O617" s="184"/>
      <c r="P617" s="184"/>
      <c r="Q617" s="184"/>
      <c r="R617" s="187"/>
      <c r="T617" s="188"/>
      <c r="U617" s="184"/>
      <c r="V617" s="184"/>
      <c r="W617" s="184"/>
      <c r="X617" s="184"/>
      <c r="Y617" s="184"/>
      <c r="Z617" s="184"/>
      <c r="AA617" s="189"/>
      <c r="AT617" s="190" t="s">
        <v>186</v>
      </c>
      <c r="AU617" s="190" t="s">
        <v>89</v>
      </c>
      <c r="AV617" s="12" t="s">
        <v>89</v>
      </c>
      <c r="AW617" s="12" t="s">
        <v>187</v>
      </c>
      <c r="AX617" s="12" t="s">
        <v>78</v>
      </c>
      <c r="AY617" s="190" t="s">
        <v>179</v>
      </c>
    </row>
    <row r="618" spans="2:65" s="12" customFormat="1" ht="16.5" customHeight="1">
      <c r="B618" s="183"/>
      <c r="C618" s="184"/>
      <c r="D618" s="184"/>
      <c r="E618" s="185" t="s">
        <v>5</v>
      </c>
      <c r="F618" s="277" t="s">
        <v>1484</v>
      </c>
      <c r="G618" s="278"/>
      <c r="H618" s="278"/>
      <c r="I618" s="278"/>
      <c r="J618" s="184"/>
      <c r="K618" s="186">
        <v>99</v>
      </c>
      <c r="L618" s="184"/>
      <c r="M618" s="184"/>
      <c r="N618" s="184"/>
      <c r="O618" s="184"/>
      <c r="P618" s="184"/>
      <c r="Q618" s="184"/>
      <c r="R618" s="187"/>
      <c r="T618" s="188"/>
      <c r="U618" s="184"/>
      <c r="V618" s="184"/>
      <c r="W618" s="184"/>
      <c r="X618" s="184"/>
      <c r="Y618" s="184"/>
      <c r="Z618" s="184"/>
      <c r="AA618" s="189"/>
      <c r="AT618" s="190" t="s">
        <v>186</v>
      </c>
      <c r="AU618" s="190" t="s">
        <v>89</v>
      </c>
      <c r="AV618" s="12" t="s">
        <v>89</v>
      </c>
      <c r="AW618" s="12" t="s">
        <v>187</v>
      </c>
      <c r="AX618" s="12" t="s">
        <v>78</v>
      </c>
      <c r="AY618" s="190" t="s">
        <v>179</v>
      </c>
    </row>
    <row r="619" spans="2:65" s="13" customFormat="1" ht="16.5" customHeight="1">
      <c r="B619" s="191"/>
      <c r="C619" s="192"/>
      <c r="D619" s="192"/>
      <c r="E619" s="193" t="s">
        <v>5</v>
      </c>
      <c r="F619" s="261" t="s">
        <v>188</v>
      </c>
      <c r="G619" s="262"/>
      <c r="H619" s="262"/>
      <c r="I619" s="262"/>
      <c r="J619" s="192"/>
      <c r="K619" s="194">
        <v>632.29999999999995</v>
      </c>
      <c r="L619" s="192"/>
      <c r="M619" s="192"/>
      <c r="N619" s="192"/>
      <c r="O619" s="192"/>
      <c r="P619" s="192"/>
      <c r="Q619" s="192"/>
      <c r="R619" s="195"/>
      <c r="T619" s="196"/>
      <c r="U619" s="192"/>
      <c r="V619" s="192"/>
      <c r="W619" s="192"/>
      <c r="X619" s="192"/>
      <c r="Y619" s="192"/>
      <c r="Z619" s="192"/>
      <c r="AA619" s="197"/>
      <c r="AT619" s="198" t="s">
        <v>186</v>
      </c>
      <c r="AU619" s="198" t="s">
        <v>89</v>
      </c>
      <c r="AV619" s="13" t="s">
        <v>184</v>
      </c>
      <c r="AW619" s="13" t="s">
        <v>187</v>
      </c>
      <c r="AX619" s="13" t="s">
        <v>35</v>
      </c>
      <c r="AY619" s="198" t="s">
        <v>179</v>
      </c>
    </row>
    <row r="620" spans="2:65" s="1" customFormat="1" ht="38.25" customHeight="1">
      <c r="B620" s="140"/>
      <c r="C620" s="169" t="s">
        <v>399</v>
      </c>
      <c r="D620" s="169" t="s">
        <v>180</v>
      </c>
      <c r="E620" s="170" t="s">
        <v>572</v>
      </c>
      <c r="F620" s="264" t="s">
        <v>573</v>
      </c>
      <c r="G620" s="264"/>
      <c r="H620" s="264"/>
      <c r="I620" s="264"/>
      <c r="J620" s="171" t="s">
        <v>191</v>
      </c>
      <c r="K620" s="172">
        <v>632.29999999999995</v>
      </c>
      <c r="L620" s="265">
        <v>0</v>
      </c>
      <c r="M620" s="265"/>
      <c r="N620" s="266">
        <f>ROUND(L620*K620,2)</f>
        <v>0</v>
      </c>
      <c r="O620" s="266"/>
      <c r="P620" s="266"/>
      <c r="Q620" s="266"/>
      <c r="R620" s="143"/>
      <c r="T620" s="173" t="s">
        <v>5</v>
      </c>
      <c r="U620" s="47" t="s">
        <v>43</v>
      </c>
      <c r="V620" s="39"/>
      <c r="W620" s="174">
        <f>V620*K620</f>
        <v>0</v>
      </c>
      <c r="X620" s="174">
        <v>0</v>
      </c>
      <c r="Y620" s="174">
        <f>X620*K620</f>
        <v>0</v>
      </c>
      <c r="Z620" s="174">
        <v>0</v>
      </c>
      <c r="AA620" s="175">
        <f>Z620*K620</f>
        <v>0</v>
      </c>
      <c r="AR620" s="22" t="s">
        <v>184</v>
      </c>
      <c r="AT620" s="22" t="s">
        <v>180</v>
      </c>
      <c r="AU620" s="22" t="s">
        <v>89</v>
      </c>
      <c r="AY620" s="22" t="s">
        <v>179</v>
      </c>
      <c r="BE620" s="117">
        <f>IF(U620="základní",N620,0)</f>
        <v>0</v>
      </c>
      <c r="BF620" s="117">
        <f>IF(U620="snížená",N620,0)</f>
        <v>0</v>
      </c>
      <c r="BG620" s="117">
        <f>IF(U620="zákl. přenesená",N620,0)</f>
        <v>0</v>
      </c>
      <c r="BH620" s="117">
        <f>IF(U620="sníž. přenesená",N620,0)</f>
        <v>0</v>
      </c>
      <c r="BI620" s="117">
        <f>IF(U620="nulová",N620,0)</f>
        <v>0</v>
      </c>
      <c r="BJ620" s="22" t="s">
        <v>35</v>
      </c>
      <c r="BK620" s="117">
        <f>ROUND(L620*K620,2)</f>
        <v>0</v>
      </c>
      <c r="BL620" s="22" t="s">
        <v>184</v>
      </c>
      <c r="BM620" s="22" t="s">
        <v>552</v>
      </c>
    </row>
    <row r="621" spans="2:65" s="11" customFormat="1" ht="25.5" customHeight="1">
      <c r="B621" s="176"/>
      <c r="C621" s="177"/>
      <c r="D621" s="177"/>
      <c r="E621" s="178" t="s">
        <v>5</v>
      </c>
      <c r="F621" s="303" t="s">
        <v>1207</v>
      </c>
      <c r="G621" s="304"/>
      <c r="H621" s="304"/>
      <c r="I621" s="304"/>
      <c r="J621" s="177"/>
      <c r="K621" s="178" t="s">
        <v>5</v>
      </c>
      <c r="L621" s="177"/>
      <c r="M621" s="177"/>
      <c r="N621" s="177"/>
      <c r="O621" s="177"/>
      <c r="P621" s="177"/>
      <c r="Q621" s="177"/>
      <c r="R621" s="179"/>
      <c r="T621" s="180"/>
      <c r="U621" s="177"/>
      <c r="V621" s="177"/>
      <c r="W621" s="177"/>
      <c r="X621" s="177"/>
      <c r="Y621" s="177"/>
      <c r="Z621" s="177"/>
      <c r="AA621" s="181"/>
      <c r="AT621" s="182" t="s">
        <v>186</v>
      </c>
      <c r="AU621" s="182" t="s">
        <v>89</v>
      </c>
      <c r="AV621" s="11" t="s">
        <v>35</v>
      </c>
      <c r="AW621" s="11" t="s">
        <v>187</v>
      </c>
      <c r="AX621" s="11" t="s">
        <v>78</v>
      </c>
      <c r="AY621" s="182" t="s">
        <v>179</v>
      </c>
    </row>
    <row r="622" spans="2:65" s="12" customFormat="1" ht="16.5" customHeight="1">
      <c r="B622" s="183"/>
      <c r="C622" s="184"/>
      <c r="D622" s="184"/>
      <c r="E622" s="185" t="s">
        <v>5</v>
      </c>
      <c r="F622" s="277" t="s">
        <v>1474</v>
      </c>
      <c r="G622" s="278"/>
      <c r="H622" s="278"/>
      <c r="I622" s="278"/>
      <c r="J622" s="184"/>
      <c r="K622" s="186">
        <v>22.8</v>
      </c>
      <c r="L622" s="184"/>
      <c r="M622" s="184"/>
      <c r="N622" s="184"/>
      <c r="O622" s="184"/>
      <c r="P622" s="184"/>
      <c r="Q622" s="184"/>
      <c r="R622" s="187"/>
      <c r="T622" s="188"/>
      <c r="U622" s="184"/>
      <c r="V622" s="184"/>
      <c r="W622" s="184"/>
      <c r="X622" s="184"/>
      <c r="Y622" s="184"/>
      <c r="Z622" s="184"/>
      <c r="AA622" s="189"/>
      <c r="AT622" s="190" t="s">
        <v>186</v>
      </c>
      <c r="AU622" s="190" t="s">
        <v>89</v>
      </c>
      <c r="AV622" s="12" t="s">
        <v>89</v>
      </c>
      <c r="AW622" s="12" t="s">
        <v>187</v>
      </c>
      <c r="AX622" s="12" t="s">
        <v>78</v>
      </c>
      <c r="AY622" s="190" t="s">
        <v>179</v>
      </c>
    </row>
    <row r="623" spans="2:65" s="12" customFormat="1" ht="16.5" customHeight="1">
      <c r="B623" s="183"/>
      <c r="C623" s="184"/>
      <c r="D623" s="184"/>
      <c r="E623" s="185" t="s">
        <v>5</v>
      </c>
      <c r="F623" s="277" t="s">
        <v>1475</v>
      </c>
      <c r="G623" s="278"/>
      <c r="H623" s="278"/>
      <c r="I623" s="278"/>
      <c r="J623" s="184"/>
      <c r="K623" s="186">
        <v>42</v>
      </c>
      <c r="L623" s="184"/>
      <c r="M623" s="184"/>
      <c r="N623" s="184"/>
      <c r="O623" s="184"/>
      <c r="P623" s="184"/>
      <c r="Q623" s="184"/>
      <c r="R623" s="187"/>
      <c r="T623" s="188"/>
      <c r="U623" s="184"/>
      <c r="V623" s="184"/>
      <c r="W623" s="184"/>
      <c r="X623" s="184"/>
      <c r="Y623" s="184"/>
      <c r="Z623" s="184"/>
      <c r="AA623" s="189"/>
      <c r="AT623" s="190" t="s">
        <v>186</v>
      </c>
      <c r="AU623" s="190" t="s">
        <v>89</v>
      </c>
      <c r="AV623" s="12" t="s">
        <v>89</v>
      </c>
      <c r="AW623" s="12" t="s">
        <v>187</v>
      </c>
      <c r="AX623" s="12" t="s">
        <v>78</v>
      </c>
      <c r="AY623" s="190" t="s">
        <v>179</v>
      </c>
    </row>
    <row r="624" spans="2:65" s="12" customFormat="1" ht="16.5" customHeight="1">
      <c r="B624" s="183"/>
      <c r="C624" s="184"/>
      <c r="D624" s="184"/>
      <c r="E624" s="185" t="s">
        <v>5</v>
      </c>
      <c r="F624" s="277" t="s">
        <v>1476</v>
      </c>
      <c r="G624" s="278"/>
      <c r="H624" s="278"/>
      <c r="I624" s="278"/>
      <c r="J624" s="184"/>
      <c r="K624" s="186">
        <v>33</v>
      </c>
      <c r="L624" s="184"/>
      <c r="M624" s="184"/>
      <c r="N624" s="184"/>
      <c r="O624" s="184"/>
      <c r="P624" s="184"/>
      <c r="Q624" s="184"/>
      <c r="R624" s="187"/>
      <c r="T624" s="188"/>
      <c r="U624" s="184"/>
      <c r="V624" s="184"/>
      <c r="W624" s="184"/>
      <c r="X624" s="184"/>
      <c r="Y624" s="184"/>
      <c r="Z624" s="184"/>
      <c r="AA624" s="189"/>
      <c r="AT624" s="190" t="s">
        <v>186</v>
      </c>
      <c r="AU624" s="190" t="s">
        <v>89</v>
      </c>
      <c r="AV624" s="12" t="s">
        <v>89</v>
      </c>
      <c r="AW624" s="12" t="s">
        <v>187</v>
      </c>
      <c r="AX624" s="12" t="s">
        <v>78</v>
      </c>
      <c r="AY624" s="190" t="s">
        <v>179</v>
      </c>
    </row>
    <row r="625" spans="2:65" s="12" customFormat="1" ht="16.5" customHeight="1">
      <c r="B625" s="183"/>
      <c r="C625" s="184"/>
      <c r="D625" s="184"/>
      <c r="E625" s="185" t="s">
        <v>5</v>
      </c>
      <c r="F625" s="277" t="s">
        <v>1477</v>
      </c>
      <c r="G625" s="278"/>
      <c r="H625" s="278"/>
      <c r="I625" s="278"/>
      <c r="J625" s="184"/>
      <c r="K625" s="186">
        <v>196.5</v>
      </c>
      <c r="L625" s="184"/>
      <c r="M625" s="184"/>
      <c r="N625" s="184"/>
      <c r="O625" s="184"/>
      <c r="P625" s="184"/>
      <c r="Q625" s="184"/>
      <c r="R625" s="187"/>
      <c r="T625" s="188"/>
      <c r="U625" s="184"/>
      <c r="V625" s="184"/>
      <c r="W625" s="184"/>
      <c r="X625" s="184"/>
      <c r="Y625" s="184"/>
      <c r="Z625" s="184"/>
      <c r="AA625" s="189"/>
      <c r="AT625" s="190" t="s">
        <v>186</v>
      </c>
      <c r="AU625" s="190" t="s">
        <v>89</v>
      </c>
      <c r="AV625" s="12" t="s">
        <v>89</v>
      </c>
      <c r="AW625" s="12" t="s">
        <v>187</v>
      </c>
      <c r="AX625" s="12" t="s">
        <v>78</v>
      </c>
      <c r="AY625" s="190" t="s">
        <v>179</v>
      </c>
    </row>
    <row r="626" spans="2:65" s="12" customFormat="1" ht="16.5" customHeight="1">
      <c r="B626" s="183"/>
      <c r="C626" s="184"/>
      <c r="D626" s="184"/>
      <c r="E626" s="185" t="s">
        <v>5</v>
      </c>
      <c r="F626" s="277" t="s">
        <v>1478</v>
      </c>
      <c r="G626" s="278"/>
      <c r="H626" s="278"/>
      <c r="I626" s="278"/>
      <c r="J626" s="184"/>
      <c r="K626" s="186">
        <v>63</v>
      </c>
      <c r="L626" s="184"/>
      <c r="M626" s="184"/>
      <c r="N626" s="184"/>
      <c r="O626" s="184"/>
      <c r="P626" s="184"/>
      <c r="Q626" s="184"/>
      <c r="R626" s="187"/>
      <c r="T626" s="188"/>
      <c r="U626" s="184"/>
      <c r="V626" s="184"/>
      <c r="W626" s="184"/>
      <c r="X626" s="184"/>
      <c r="Y626" s="184"/>
      <c r="Z626" s="184"/>
      <c r="AA626" s="189"/>
      <c r="AT626" s="190" t="s">
        <v>186</v>
      </c>
      <c r="AU626" s="190" t="s">
        <v>89</v>
      </c>
      <c r="AV626" s="12" t="s">
        <v>89</v>
      </c>
      <c r="AW626" s="12" t="s">
        <v>187</v>
      </c>
      <c r="AX626" s="12" t="s">
        <v>78</v>
      </c>
      <c r="AY626" s="190" t="s">
        <v>179</v>
      </c>
    </row>
    <row r="627" spans="2:65" s="12" customFormat="1" ht="16.5" customHeight="1">
      <c r="B627" s="183"/>
      <c r="C627" s="184"/>
      <c r="D627" s="184"/>
      <c r="E627" s="185" t="s">
        <v>5</v>
      </c>
      <c r="F627" s="277" t="s">
        <v>1479</v>
      </c>
      <c r="G627" s="278"/>
      <c r="H627" s="278"/>
      <c r="I627" s="278"/>
      <c r="J627" s="184"/>
      <c r="K627" s="186">
        <v>23.1</v>
      </c>
      <c r="L627" s="184"/>
      <c r="M627" s="184"/>
      <c r="N627" s="184"/>
      <c r="O627" s="184"/>
      <c r="P627" s="184"/>
      <c r="Q627" s="184"/>
      <c r="R627" s="187"/>
      <c r="T627" s="188"/>
      <c r="U627" s="184"/>
      <c r="V627" s="184"/>
      <c r="W627" s="184"/>
      <c r="X627" s="184"/>
      <c r="Y627" s="184"/>
      <c r="Z627" s="184"/>
      <c r="AA627" s="189"/>
      <c r="AT627" s="190" t="s">
        <v>186</v>
      </c>
      <c r="AU627" s="190" t="s">
        <v>89</v>
      </c>
      <c r="AV627" s="12" t="s">
        <v>89</v>
      </c>
      <c r="AW627" s="12" t="s">
        <v>187</v>
      </c>
      <c r="AX627" s="12" t="s">
        <v>78</v>
      </c>
      <c r="AY627" s="190" t="s">
        <v>179</v>
      </c>
    </row>
    <row r="628" spans="2:65" s="12" customFormat="1" ht="16.5" customHeight="1">
      <c r="B628" s="183"/>
      <c r="C628" s="184"/>
      <c r="D628" s="184"/>
      <c r="E628" s="185" t="s">
        <v>5</v>
      </c>
      <c r="F628" s="277" t="s">
        <v>1480</v>
      </c>
      <c r="G628" s="278"/>
      <c r="H628" s="278"/>
      <c r="I628" s="278"/>
      <c r="J628" s="184"/>
      <c r="K628" s="186">
        <v>33</v>
      </c>
      <c r="L628" s="184"/>
      <c r="M628" s="184"/>
      <c r="N628" s="184"/>
      <c r="O628" s="184"/>
      <c r="P628" s="184"/>
      <c r="Q628" s="184"/>
      <c r="R628" s="187"/>
      <c r="T628" s="188"/>
      <c r="U628" s="184"/>
      <c r="V628" s="184"/>
      <c r="W628" s="184"/>
      <c r="X628" s="184"/>
      <c r="Y628" s="184"/>
      <c r="Z628" s="184"/>
      <c r="AA628" s="189"/>
      <c r="AT628" s="190" t="s">
        <v>186</v>
      </c>
      <c r="AU628" s="190" t="s">
        <v>89</v>
      </c>
      <c r="AV628" s="12" t="s">
        <v>89</v>
      </c>
      <c r="AW628" s="12" t="s">
        <v>187</v>
      </c>
      <c r="AX628" s="12" t="s">
        <v>78</v>
      </c>
      <c r="AY628" s="190" t="s">
        <v>179</v>
      </c>
    </row>
    <row r="629" spans="2:65" s="12" customFormat="1" ht="16.5" customHeight="1">
      <c r="B629" s="183"/>
      <c r="C629" s="184"/>
      <c r="D629" s="184"/>
      <c r="E629" s="185" t="s">
        <v>5</v>
      </c>
      <c r="F629" s="277" t="s">
        <v>1481</v>
      </c>
      <c r="G629" s="278"/>
      <c r="H629" s="278"/>
      <c r="I629" s="278"/>
      <c r="J629" s="184"/>
      <c r="K629" s="186">
        <v>19.5</v>
      </c>
      <c r="L629" s="184"/>
      <c r="M629" s="184"/>
      <c r="N629" s="184"/>
      <c r="O629" s="184"/>
      <c r="P629" s="184"/>
      <c r="Q629" s="184"/>
      <c r="R629" s="187"/>
      <c r="T629" s="188"/>
      <c r="U629" s="184"/>
      <c r="V629" s="184"/>
      <c r="W629" s="184"/>
      <c r="X629" s="184"/>
      <c r="Y629" s="184"/>
      <c r="Z629" s="184"/>
      <c r="AA629" s="189"/>
      <c r="AT629" s="190" t="s">
        <v>186</v>
      </c>
      <c r="AU629" s="190" t="s">
        <v>89</v>
      </c>
      <c r="AV629" s="12" t="s">
        <v>89</v>
      </c>
      <c r="AW629" s="12" t="s">
        <v>187</v>
      </c>
      <c r="AX629" s="12" t="s">
        <v>78</v>
      </c>
      <c r="AY629" s="190" t="s">
        <v>179</v>
      </c>
    </row>
    <row r="630" spans="2:65" s="12" customFormat="1" ht="16.5" customHeight="1">
      <c r="B630" s="183"/>
      <c r="C630" s="184"/>
      <c r="D630" s="184"/>
      <c r="E630" s="185" t="s">
        <v>5</v>
      </c>
      <c r="F630" s="277" t="s">
        <v>1237</v>
      </c>
      <c r="G630" s="278"/>
      <c r="H630" s="278"/>
      <c r="I630" s="278"/>
      <c r="J630" s="184"/>
      <c r="K630" s="186">
        <v>7.7</v>
      </c>
      <c r="L630" s="184"/>
      <c r="M630" s="184"/>
      <c r="N630" s="184"/>
      <c r="O630" s="184"/>
      <c r="P630" s="184"/>
      <c r="Q630" s="184"/>
      <c r="R630" s="187"/>
      <c r="T630" s="188"/>
      <c r="U630" s="184"/>
      <c r="V630" s="184"/>
      <c r="W630" s="184"/>
      <c r="X630" s="184"/>
      <c r="Y630" s="184"/>
      <c r="Z630" s="184"/>
      <c r="AA630" s="189"/>
      <c r="AT630" s="190" t="s">
        <v>186</v>
      </c>
      <c r="AU630" s="190" t="s">
        <v>89</v>
      </c>
      <c r="AV630" s="12" t="s">
        <v>89</v>
      </c>
      <c r="AW630" s="12" t="s">
        <v>187</v>
      </c>
      <c r="AX630" s="12" t="s">
        <v>78</v>
      </c>
      <c r="AY630" s="190" t="s">
        <v>179</v>
      </c>
    </row>
    <row r="631" spans="2:65" s="12" customFormat="1" ht="16.5" customHeight="1">
      <c r="B631" s="183"/>
      <c r="C631" s="184"/>
      <c r="D631" s="184"/>
      <c r="E631" s="185" t="s">
        <v>5</v>
      </c>
      <c r="F631" s="277" t="s">
        <v>1238</v>
      </c>
      <c r="G631" s="278"/>
      <c r="H631" s="278"/>
      <c r="I631" s="278"/>
      <c r="J631" s="184"/>
      <c r="K631" s="186">
        <v>28.6</v>
      </c>
      <c r="L631" s="184"/>
      <c r="M631" s="184"/>
      <c r="N631" s="184"/>
      <c r="O631" s="184"/>
      <c r="P631" s="184"/>
      <c r="Q631" s="184"/>
      <c r="R631" s="187"/>
      <c r="T631" s="188"/>
      <c r="U631" s="184"/>
      <c r="V631" s="184"/>
      <c r="W631" s="184"/>
      <c r="X631" s="184"/>
      <c r="Y631" s="184"/>
      <c r="Z631" s="184"/>
      <c r="AA631" s="189"/>
      <c r="AT631" s="190" t="s">
        <v>186</v>
      </c>
      <c r="AU631" s="190" t="s">
        <v>89</v>
      </c>
      <c r="AV631" s="12" t="s">
        <v>89</v>
      </c>
      <c r="AW631" s="12" t="s">
        <v>187</v>
      </c>
      <c r="AX631" s="12" t="s">
        <v>78</v>
      </c>
      <c r="AY631" s="190" t="s">
        <v>179</v>
      </c>
    </row>
    <row r="632" spans="2:65" s="12" customFormat="1" ht="16.5" customHeight="1">
      <c r="B632" s="183"/>
      <c r="C632" s="184"/>
      <c r="D632" s="184"/>
      <c r="E632" s="185" t="s">
        <v>5</v>
      </c>
      <c r="F632" s="277" t="s">
        <v>1482</v>
      </c>
      <c r="G632" s="278"/>
      <c r="H632" s="278"/>
      <c r="I632" s="278"/>
      <c r="J632" s="184"/>
      <c r="K632" s="186">
        <v>24</v>
      </c>
      <c r="L632" s="184"/>
      <c r="M632" s="184"/>
      <c r="N632" s="184"/>
      <c r="O632" s="184"/>
      <c r="P632" s="184"/>
      <c r="Q632" s="184"/>
      <c r="R632" s="187"/>
      <c r="T632" s="188"/>
      <c r="U632" s="184"/>
      <c r="V632" s="184"/>
      <c r="W632" s="184"/>
      <c r="X632" s="184"/>
      <c r="Y632" s="184"/>
      <c r="Z632" s="184"/>
      <c r="AA632" s="189"/>
      <c r="AT632" s="190" t="s">
        <v>186</v>
      </c>
      <c r="AU632" s="190" t="s">
        <v>89</v>
      </c>
      <c r="AV632" s="12" t="s">
        <v>89</v>
      </c>
      <c r="AW632" s="12" t="s">
        <v>187</v>
      </c>
      <c r="AX632" s="12" t="s">
        <v>78</v>
      </c>
      <c r="AY632" s="190" t="s">
        <v>179</v>
      </c>
    </row>
    <row r="633" spans="2:65" s="12" customFormat="1" ht="16.5" customHeight="1">
      <c r="B633" s="183"/>
      <c r="C633" s="184"/>
      <c r="D633" s="184"/>
      <c r="E633" s="185" t="s">
        <v>5</v>
      </c>
      <c r="F633" s="277" t="s">
        <v>1240</v>
      </c>
      <c r="G633" s="278"/>
      <c r="H633" s="278"/>
      <c r="I633" s="278"/>
      <c r="J633" s="184"/>
      <c r="K633" s="186">
        <v>22.5</v>
      </c>
      <c r="L633" s="184"/>
      <c r="M633" s="184"/>
      <c r="N633" s="184"/>
      <c r="O633" s="184"/>
      <c r="P633" s="184"/>
      <c r="Q633" s="184"/>
      <c r="R633" s="187"/>
      <c r="T633" s="188"/>
      <c r="U633" s="184"/>
      <c r="V633" s="184"/>
      <c r="W633" s="184"/>
      <c r="X633" s="184"/>
      <c r="Y633" s="184"/>
      <c r="Z633" s="184"/>
      <c r="AA633" s="189"/>
      <c r="AT633" s="190" t="s">
        <v>186</v>
      </c>
      <c r="AU633" s="190" t="s">
        <v>89</v>
      </c>
      <c r="AV633" s="12" t="s">
        <v>89</v>
      </c>
      <c r="AW633" s="12" t="s">
        <v>187</v>
      </c>
      <c r="AX633" s="12" t="s">
        <v>78</v>
      </c>
      <c r="AY633" s="190" t="s">
        <v>179</v>
      </c>
    </row>
    <row r="634" spans="2:65" s="12" customFormat="1" ht="16.5" customHeight="1">
      <c r="B634" s="183"/>
      <c r="C634" s="184"/>
      <c r="D634" s="184"/>
      <c r="E634" s="185" t="s">
        <v>5</v>
      </c>
      <c r="F634" s="277" t="s">
        <v>1485</v>
      </c>
      <c r="G634" s="278"/>
      <c r="H634" s="278"/>
      <c r="I634" s="278"/>
      <c r="J634" s="184"/>
      <c r="K634" s="186">
        <v>17.600000000000001</v>
      </c>
      <c r="L634" s="184"/>
      <c r="M634" s="184"/>
      <c r="N634" s="184"/>
      <c r="O634" s="184"/>
      <c r="P634" s="184"/>
      <c r="Q634" s="184"/>
      <c r="R634" s="187"/>
      <c r="T634" s="188"/>
      <c r="U634" s="184"/>
      <c r="V634" s="184"/>
      <c r="W634" s="184"/>
      <c r="X634" s="184"/>
      <c r="Y634" s="184"/>
      <c r="Z634" s="184"/>
      <c r="AA634" s="189"/>
      <c r="AT634" s="190" t="s">
        <v>186</v>
      </c>
      <c r="AU634" s="190" t="s">
        <v>89</v>
      </c>
      <c r="AV634" s="12" t="s">
        <v>89</v>
      </c>
      <c r="AW634" s="12" t="s">
        <v>187</v>
      </c>
      <c r="AX634" s="12" t="s">
        <v>78</v>
      </c>
      <c r="AY634" s="190" t="s">
        <v>179</v>
      </c>
    </row>
    <row r="635" spans="2:65" s="12" customFormat="1" ht="16.5" customHeight="1">
      <c r="B635" s="183"/>
      <c r="C635" s="184"/>
      <c r="D635" s="184"/>
      <c r="E635" s="185" t="s">
        <v>5</v>
      </c>
      <c r="F635" s="277" t="s">
        <v>1484</v>
      </c>
      <c r="G635" s="278"/>
      <c r="H635" s="278"/>
      <c r="I635" s="278"/>
      <c r="J635" s="184"/>
      <c r="K635" s="186">
        <v>99</v>
      </c>
      <c r="L635" s="184"/>
      <c r="M635" s="184"/>
      <c r="N635" s="184"/>
      <c r="O635" s="184"/>
      <c r="P635" s="184"/>
      <c r="Q635" s="184"/>
      <c r="R635" s="187"/>
      <c r="T635" s="188"/>
      <c r="U635" s="184"/>
      <c r="V635" s="184"/>
      <c r="W635" s="184"/>
      <c r="X635" s="184"/>
      <c r="Y635" s="184"/>
      <c r="Z635" s="184"/>
      <c r="AA635" s="189"/>
      <c r="AT635" s="190" t="s">
        <v>186</v>
      </c>
      <c r="AU635" s="190" t="s">
        <v>89</v>
      </c>
      <c r="AV635" s="12" t="s">
        <v>89</v>
      </c>
      <c r="AW635" s="12" t="s">
        <v>187</v>
      </c>
      <c r="AX635" s="12" t="s">
        <v>78</v>
      </c>
      <c r="AY635" s="190" t="s">
        <v>179</v>
      </c>
    </row>
    <row r="636" spans="2:65" s="13" customFormat="1" ht="16.5" customHeight="1">
      <c r="B636" s="191"/>
      <c r="C636" s="192"/>
      <c r="D636" s="192"/>
      <c r="E636" s="193" t="s">
        <v>5</v>
      </c>
      <c r="F636" s="261" t="s">
        <v>188</v>
      </c>
      <c r="G636" s="262"/>
      <c r="H636" s="262"/>
      <c r="I636" s="262"/>
      <c r="J636" s="192"/>
      <c r="K636" s="194">
        <v>632.29999999999995</v>
      </c>
      <c r="L636" s="192"/>
      <c r="M636" s="192"/>
      <c r="N636" s="192"/>
      <c r="O636" s="192"/>
      <c r="P636" s="192"/>
      <c r="Q636" s="192"/>
      <c r="R636" s="195"/>
      <c r="T636" s="196"/>
      <c r="U636" s="192"/>
      <c r="V636" s="192"/>
      <c r="W636" s="192"/>
      <c r="X636" s="192"/>
      <c r="Y636" s="192"/>
      <c r="Z636" s="192"/>
      <c r="AA636" s="197"/>
      <c r="AT636" s="198" t="s">
        <v>186</v>
      </c>
      <c r="AU636" s="198" t="s">
        <v>89</v>
      </c>
      <c r="AV636" s="13" t="s">
        <v>184</v>
      </c>
      <c r="AW636" s="13" t="s">
        <v>187</v>
      </c>
      <c r="AX636" s="13" t="s">
        <v>35</v>
      </c>
      <c r="AY636" s="198" t="s">
        <v>179</v>
      </c>
    </row>
    <row r="637" spans="2:65" s="1" customFormat="1" ht="25.5" customHeight="1">
      <c r="B637" s="140"/>
      <c r="C637" s="169" t="s">
        <v>554</v>
      </c>
      <c r="D637" s="169" t="s">
        <v>180</v>
      </c>
      <c r="E637" s="170" t="s">
        <v>582</v>
      </c>
      <c r="F637" s="264" t="s">
        <v>583</v>
      </c>
      <c r="G637" s="264"/>
      <c r="H637" s="264"/>
      <c r="I637" s="264"/>
      <c r="J637" s="171" t="s">
        <v>191</v>
      </c>
      <c r="K637" s="172">
        <v>3.8</v>
      </c>
      <c r="L637" s="265">
        <v>0</v>
      </c>
      <c r="M637" s="265"/>
      <c r="N637" s="266">
        <f>ROUND(L637*K637,2)</f>
        <v>0</v>
      </c>
      <c r="O637" s="266"/>
      <c r="P637" s="266"/>
      <c r="Q637" s="266"/>
      <c r="R637" s="143"/>
      <c r="T637" s="173" t="s">
        <v>5</v>
      </c>
      <c r="U637" s="47" t="s">
        <v>43</v>
      </c>
      <c r="V637" s="39"/>
      <c r="W637" s="174">
        <f>V637*K637</f>
        <v>0</v>
      </c>
      <c r="X637" s="174">
        <v>0</v>
      </c>
      <c r="Y637" s="174">
        <f>X637*K637</f>
        <v>0</v>
      </c>
      <c r="Z637" s="174">
        <v>0</v>
      </c>
      <c r="AA637" s="175">
        <f>Z637*K637</f>
        <v>0</v>
      </c>
      <c r="AR637" s="22" t="s">
        <v>184</v>
      </c>
      <c r="AT637" s="22" t="s">
        <v>180</v>
      </c>
      <c r="AU637" s="22" t="s">
        <v>89</v>
      </c>
      <c r="AY637" s="22" t="s">
        <v>179</v>
      </c>
      <c r="BE637" s="117">
        <f>IF(U637="základní",N637,0)</f>
        <v>0</v>
      </c>
      <c r="BF637" s="117">
        <f>IF(U637="snížená",N637,0)</f>
        <v>0</v>
      </c>
      <c r="BG637" s="117">
        <f>IF(U637="zákl. přenesená",N637,0)</f>
        <v>0</v>
      </c>
      <c r="BH637" s="117">
        <f>IF(U637="sníž. přenesená",N637,0)</f>
        <v>0</v>
      </c>
      <c r="BI637" s="117">
        <f>IF(U637="nulová",N637,0)</f>
        <v>0</v>
      </c>
      <c r="BJ637" s="22" t="s">
        <v>35</v>
      </c>
      <c r="BK637" s="117">
        <f>ROUND(L637*K637,2)</f>
        <v>0</v>
      </c>
      <c r="BL637" s="22" t="s">
        <v>184</v>
      </c>
      <c r="BM637" s="22" t="s">
        <v>557</v>
      </c>
    </row>
    <row r="638" spans="2:65" s="11" customFormat="1" ht="25.5" customHeight="1">
      <c r="B638" s="176"/>
      <c r="C638" s="177"/>
      <c r="D638" s="177"/>
      <c r="E638" s="178" t="s">
        <v>5</v>
      </c>
      <c r="F638" s="303" t="s">
        <v>1195</v>
      </c>
      <c r="G638" s="304"/>
      <c r="H638" s="304"/>
      <c r="I638" s="304"/>
      <c r="J638" s="177"/>
      <c r="K638" s="178" t="s">
        <v>5</v>
      </c>
      <c r="L638" s="177"/>
      <c r="M638" s="177"/>
      <c r="N638" s="177"/>
      <c r="O638" s="177"/>
      <c r="P638" s="177"/>
      <c r="Q638" s="177"/>
      <c r="R638" s="179"/>
      <c r="T638" s="180"/>
      <c r="U638" s="177"/>
      <c r="V638" s="177"/>
      <c r="W638" s="177"/>
      <c r="X638" s="177"/>
      <c r="Y638" s="177"/>
      <c r="Z638" s="177"/>
      <c r="AA638" s="181"/>
      <c r="AT638" s="182" t="s">
        <v>186</v>
      </c>
      <c r="AU638" s="182" t="s">
        <v>89</v>
      </c>
      <c r="AV638" s="11" t="s">
        <v>35</v>
      </c>
      <c r="AW638" s="11" t="s">
        <v>187</v>
      </c>
      <c r="AX638" s="11" t="s">
        <v>78</v>
      </c>
      <c r="AY638" s="182" t="s">
        <v>179</v>
      </c>
    </row>
    <row r="639" spans="2:65" s="12" customFormat="1" ht="16.5" customHeight="1">
      <c r="B639" s="183"/>
      <c r="C639" s="184"/>
      <c r="D639" s="184"/>
      <c r="E639" s="185" t="s">
        <v>5</v>
      </c>
      <c r="F639" s="277" t="s">
        <v>1225</v>
      </c>
      <c r="G639" s="278"/>
      <c r="H639" s="278"/>
      <c r="I639" s="278"/>
      <c r="J639" s="184"/>
      <c r="K639" s="186">
        <v>3.8</v>
      </c>
      <c r="L639" s="184"/>
      <c r="M639" s="184"/>
      <c r="N639" s="184"/>
      <c r="O639" s="184"/>
      <c r="P639" s="184"/>
      <c r="Q639" s="184"/>
      <c r="R639" s="187"/>
      <c r="T639" s="188"/>
      <c r="U639" s="184"/>
      <c r="V639" s="184"/>
      <c r="W639" s="184"/>
      <c r="X639" s="184"/>
      <c r="Y639" s="184"/>
      <c r="Z639" s="184"/>
      <c r="AA639" s="189"/>
      <c r="AT639" s="190" t="s">
        <v>186</v>
      </c>
      <c r="AU639" s="190" t="s">
        <v>89</v>
      </c>
      <c r="AV639" s="12" t="s">
        <v>89</v>
      </c>
      <c r="AW639" s="12" t="s">
        <v>187</v>
      </c>
      <c r="AX639" s="12" t="s">
        <v>78</v>
      </c>
      <c r="AY639" s="190" t="s">
        <v>179</v>
      </c>
    </row>
    <row r="640" spans="2:65" s="13" customFormat="1" ht="16.5" customHeight="1">
      <c r="B640" s="191"/>
      <c r="C640" s="192"/>
      <c r="D640" s="192"/>
      <c r="E640" s="193" t="s">
        <v>5</v>
      </c>
      <c r="F640" s="261" t="s">
        <v>188</v>
      </c>
      <c r="G640" s="262"/>
      <c r="H640" s="262"/>
      <c r="I640" s="262"/>
      <c r="J640" s="192"/>
      <c r="K640" s="194">
        <v>3.8</v>
      </c>
      <c r="L640" s="192"/>
      <c r="M640" s="192"/>
      <c r="N640" s="192"/>
      <c r="O640" s="192"/>
      <c r="P640" s="192"/>
      <c r="Q640" s="192"/>
      <c r="R640" s="195"/>
      <c r="T640" s="196"/>
      <c r="U640" s="192"/>
      <c r="V640" s="192"/>
      <c r="W640" s="192"/>
      <c r="X640" s="192"/>
      <c r="Y640" s="192"/>
      <c r="Z640" s="192"/>
      <c r="AA640" s="197"/>
      <c r="AT640" s="198" t="s">
        <v>186</v>
      </c>
      <c r="AU640" s="198" t="s">
        <v>89</v>
      </c>
      <c r="AV640" s="13" t="s">
        <v>184</v>
      </c>
      <c r="AW640" s="13" t="s">
        <v>187</v>
      </c>
      <c r="AX640" s="13" t="s">
        <v>35</v>
      </c>
      <c r="AY640" s="198" t="s">
        <v>179</v>
      </c>
    </row>
    <row r="641" spans="2:65" s="1" customFormat="1" ht="38.25" customHeight="1">
      <c r="B641" s="140"/>
      <c r="C641" s="169" t="s">
        <v>403</v>
      </c>
      <c r="D641" s="169" t="s">
        <v>180</v>
      </c>
      <c r="E641" s="170" t="s">
        <v>585</v>
      </c>
      <c r="F641" s="264" t="s">
        <v>586</v>
      </c>
      <c r="G641" s="264"/>
      <c r="H641" s="264"/>
      <c r="I641" s="264"/>
      <c r="J641" s="171" t="s">
        <v>191</v>
      </c>
      <c r="K641" s="172">
        <v>192.6</v>
      </c>
      <c r="L641" s="265">
        <v>0</v>
      </c>
      <c r="M641" s="265"/>
      <c r="N641" s="266">
        <f>ROUND(L641*K641,2)</f>
        <v>0</v>
      </c>
      <c r="O641" s="266"/>
      <c r="P641" s="266"/>
      <c r="Q641" s="266"/>
      <c r="R641" s="143"/>
      <c r="T641" s="173" t="s">
        <v>5</v>
      </c>
      <c r="U641" s="47" t="s">
        <v>43</v>
      </c>
      <c r="V641" s="39"/>
      <c r="W641" s="174">
        <f>V641*K641</f>
        <v>0</v>
      </c>
      <c r="X641" s="174">
        <v>0</v>
      </c>
      <c r="Y641" s="174">
        <f>X641*K641</f>
        <v>0</v>
      </c>
      <c r="Z641" s="174">
        <v>0</v>
      </c>
      <c r="AA641" s="175">
        <f>Z641*K641</f>
        <v>0</v>
      </c>
      <c r="AR641" s="22" t="s">
        <v>184</v>
      </c>
      <c r="AT641" s="22" t="s">
        <v>180</v>
      </c>
      <c r="AU641" s="22" t="s">
        <v>89</v>
      </c>
      <c r="AY641" s="22" t="s">
        <v>179</v>
      </c>
      <c r="BE641" s="117">
        <f>IF(U641="základní",N641,0)</f>
        <v>0</v>
      </c>
      <c r="BF641" s="117">
        <f>IF(U641="snížená",N641,0)</f>
        <v>0</v>
      </c>
      <c r="BG641" s="117">
        <f>IF(U641="zákl. přenesená",N641,0)</f>
        <v>0</v>
      </c>
      <c r="BH641" s="117">
        <f>IF(U641="sníž. přenesená",N641,0)</f>
        <v>0</v>
      </c>
      <c r="BI641" s="117">
        <f>IF(U641="nulová",N641,0)</f>
        <v>0</v>
      </c>
      <c r="BJ641" s="22" t="s">
        <v>35</v>
      </c>
      <c r="BK641" s="117">
        <f>ROUND(L641*K641,2)</f>
        <v>0</v>
      </c>
      <c r="BL641" s="22" t="s">
        <v>184</v>
      </c>
      <c r="BM641" s="22" t="s">
        <v>565</v>
      </c>
    </row>
    <row r="642" spans="2:65" s="11" customFormat="1" ht="25.5" customHeight="1">
      <c r="B642" s="176"/>
      <c r="C642" s="177"/>
      <c r="D642" s="177"/>
      <c r="E642" s="178" t="s">
        <v>5</v>
      </c>
      <c r="F642" s="303" t="s">
        <v>1195</v>
      </c>
      <c r="G642" s="304"/>
      <c r="H642" s="304"/>
      <c r="I642" s="304"/>
      <c r="J642" s="177"/>
      <c r="K642" s="178" t="s">
        <v>5</v>
      </c>
      <c r="L642" s="177"/>
      <c r="M642" s="177"/>
      <c r="N642" s="177"/>
      <c r="O642" s="177"/>
      <c r="P642" s="177"/>
      <c r="Q642" s="177"/>
      <c r="R642" s="179"/>
      <c r="T642" s="180"/>
      <c r="U642" s="177"/>
      <c r="V642" s="177"/>
      <c r="W642" s="177"/>
      <c r="X642" s="177"/>
      <c r="Y642" s="177"/>
      <c r="Z642" s="177"/>
      <c r="AA642" s="181"/>
      <c r="AT642" s="182" t="s">
        <v>186</v>
      </c>
      <c r="AU642" s="182" t="s">
        <v>89</v>
      </c>
      <c r="AV642" s="11" t="s">
        <v>35</v>
      </c>
      <c r="AW642" s="11" t="s">
        <v>187</v>
      </c>
      <c r="AX642" s="11" t="s">
        <v>78</v>
      </c>
      <c r="AY642" s="182" t="s">
        <v>179</v>
      </c>
    </row>
    <row r="643" spans="2:65" s="12" customFormat="1" ht="16.5" customHeight="1">
      <c r="B643" s="183"/>
      <c r="C643" s="184"/>
      <c r="D643" s="184"/>
      <c r="E643" s="185" t="s">
        <v>5</v>
      </c>
      <c r="F643" s="277" t="s">
        <v>1486</v>
      </c>
      <c r="G643" s="278"/>
      <c r="H643" s="278"/>
      <c r="I643" s="278"/>
      <c r="J643" s="184"/>
      <c r="K643" s="186">
        <v>6.8</v>
      </c>
      <c r="L643" s="184"/>
      <c r="M643" s="184"/>
      <c r="N643" s="184"/>
      <c r="O643" s="184"/>
      <c r="P643" s="184"/>
      <c r="Q643" s="184"/>
      <c r="R643" s="187"/>
      <c r="T643" s="188"/>
      <c r="U643" s="184"/>
      <c r="V643" s="184"/>
      <c r="W643" s="184"/>
      <c r="X643" s="184"/>
      <c r="Y643" s="184"/>
      <c r="Z643" s="184"/>
      <c r="AA643" s="189"/>
      <c r="AT643" s="190" t="s">
        <v>186</v>
      </c>
      <c r="AU643" s="190" t="s">
        <v>89</v>
      </c>
      <c r="AV643" s="12" t="s">
        <v>89</v>
      </c>
      <c r="AW643" s="12" t="s">
        <v>187</v>
      </c>
      <c r="AX643" s="12" t="s">
        <v>78</v>
      </c>
      <c r="AY643" s="190" t="s">
        <v>179</v>
      </c>
    </row>
    <row r="644" spans="2:65" s="12" customFormat="1" ht="16.5" customHeight="1">
      <c r="B644" s="183"/>
      <c r="C644" s="184"/>
      <c r="D644" s="184"/>
      <c r="E644" s="185" t="s">
        <v>5</v>
      </c>
      <c r="F644" s="277" t="s">
        <v>1487</v>
      </c>
      <c r="G644" s="278"/>
      <c r="H644" s="278"/>
      <c r="I644" s="278"/>
      <c r="J644" s="184"/>
      <c r="K644" s="186">
        <v>13</v>
      </c>
      <c r="L644" s="184"/>
      <c r="M644" s="184"/>
      <c r="N644" s="184"/>
      <c r="O644" s="184"/>
      <c r="P644" s="184"/>
      <c r="Q644" s="184"/>
      <c r="R644" s="187"/>
      <c r="T644" s="188"/>
      <c r="U644" s="184"/>
      <c r="V644" s="184"/>
      <c r="W644" s="184"/>
      <c r="X644" s="184"/>
      <c r="Y644" s="184"/>
      <c r="Z644" s="184"/>
      <c r="AA644" s="189"/>
      <c r="AT644" s="190" t="s">
        <v>186</v>
      </c>
      <c r="AU644" s="190" t="s">
        <v>89</v>
      </c>
      <c r="AV644" s="12" t="s">
        <v>89</v>
      </c>
      <c r="AW644" s="12" t="s">
        <v>187</v>
      </c>
      <c r="AX644" s="12" t="s">
        <v>78</v>
      </c>
      <c r="AY644" s="190" t="s">
        <v>179</v>
      </c>
    </row>
    <row r="645" spans="2:65" s="12" customFormat="1" ht="16.5" customHeight="1">
      <c r="B645" s="183"/>
      <c r="C645" s="184"/>
      <c r="D645" s="184"/>
      <c r="E645" s="185" t="s">
        <v>5</v>
      </c>
      <c r="F645" s="277" t="s">
        <v>1214</v>
      </c>
      <c r="G645" s="278"/>
      <c r="H645" s="278"/>
      <c r="I645" s="278"/>
      <c r="J645" s="184"/>
      <c r="K645" s="186">
        <v>20.399999999999999</v>
      </c>
      <c r="L645" s="184"/>
      <c r="M645" s="184"/>
      <c r="N645" s="184"/>
      <c r="O645" s="184"/>
      <c r="P645" s="184"/>
      <c r="Q645" s="184"/>
      <c r="R645" s="187"/>
      <c r="T645" s="188"/>
      <c r="U645" s="184"/>
      <c r="V645" s="184"/>
      <c r="W645" s="184"/>
      <c r="X645" s="184"/>
      <c r="Y645" s="184"/>
      <c r="Z645" s="184"/>
      <c r="AA645" s="189"/>
      <c r="AT645" s="190" t="s">
        <v>186</v>
      </c>
      <c r="AU645" s="190" t="s">
        <v>89</v>
      </c>
      <c r="AV645" s="12" t="s">
        <v>89</v>
      </c>
      <c r="AW645" s="12" t="s">
        <v>187</v>
      </c>
      <c r="AX645" s="12" t="s">
        <v>78</v>
      </c>
      <c r="AY645" s="190" t="s">
        <v>179</v>
      </c>
    </row>
    <row r="646" spans="2:65" s="12" customFormat="1" ht="16.5" customHeight="1">
      <c r="B646" s="183"/>
      <c r="C646" s="184"/>
      <c r="D646" s="184"/>
      <c r="E646" s="185" t="s">
        <v>5</v>
      </c>
      <c r="F646" s="277" t="s">
        <v>1215</v>
      </c>
      <c r="G646" s="278"/>
      <c r="H646" s="278"/>
      <c r="I646" s="278"/>
      <c r="J646" s="184"/>
      <c r="K646" s="186">
        <v>7.8</v>
      </c>
      <c r="L646" s="184"/>
      <c r="M646" s="184"/>
      <c r="N646" s="184"/>
      <c r="O646" s="184"/>
      <c r="P646" s="184"/>
      <c r="Q646" s="184"/>
      <c r="R646" s="187"/>
      <c r="T646" s="188"/>
      <c r="U646" s="184"/>
      <c r="V646" s="184"/>
      <c r="W646" s="184"/>
      <c r="X646" s="184"/>
      <c r="Y646" s="184"/>
      <c r="Z646" s="184"/>
      <c r="AA646" s="189"/>
      <c r="AT646" s="190" t="s">
        <v>186</v>
      </c>
      <c r="AU646" s="190" t="s">
        <v>89</v>
      </c>
      <c r="AV646" s="12" t="s">
        <v>89</v>
      </c>
      <c r="AW646" s="12" t="s">
        <v>187</v>
      </c>
      <c r="AX646" s="12" t="s">
        <v>78</v>
      </c>
      <c r="AY646" s="190" t="s">
        <v>179</v>
      </c>
    </row>
    <row r="647" spans="2:65" s="12" customFormat="1" ht="16.5" customHeight="1">
      <c r="B647" s="183"/>
      <c r="C647" s="184"/>
      <c r="D647" s="184"/>
      <c r="E647" s="185" t="s">
        <v>5</v>
      </c>
      <c r="F647" s="277" t="s">
        <v>1216</v>
      </c>
      <c r="G647" s="278"/>
      <c r="H647" s="278"/>
      <c r="I647" s="278"/>
      <c r="J647" s="184"/>
      <c r="K647" s="186">
        <v>100.3</v>
      </c>
      <c r="L647" s="184"/>
      <c r="M647" s="184"/>
      <c r="N647" s="184"/>
      <c r="O647" s="184"/>
      <c r="P647" s="184"/>
      <c r="Q647" s="184"/>
      <c r="R647" s="187"/>
      <c r="T647" s="188"/>
      <c r="U647" s="184"/>
      <c r="V647" s="184"/>
      <c r="W647" s="184"/>
      <c r="X647" s="184"/>
      <c r="Y647" s="184"/>
      <c r="Z647" s="184"/>
      <c r="AA647" s="189"/>
      <c r="AT647" s="190" t="s">
        <v>186</v>
      </c>
      <c r="AU647" s="190" t="s">
        <v>89</v>
      </c>
      <c r="AV647" s="12" t="s">
        <v>89</v>
      </c>
      <c r="AW647" s="12" t="s">
        <v>187</v>
      </c>
      <c r="AX647" s="12" t="s">
        <v>78</v>
      </c>
      <c r="AY647" s="190" t="s">
        <v>179</v>
      </c>
    </row>
    <row r="648" spans="2:65" s="12" customFormat="1" ht="16.5" customHeight="1">
      <c r="B648" s="183"/>
      <c r="C648" s="184"/>
      <c r="D648" s="184"/>
      <c r="E648" s="185" t="s">
        <v>5</v>
      </c>
      <c r="F648" s="277" t="s">
        <v>1488</v>
      </c>
      <c r="G648" s="278"/>
      <c r="H648" s="278"/>
      <c r="I648" s="278"/>
      <c r="J648" s="184"/>
      <c r="K648" s="186">
        <v>39.1</v>
      </c>
      <c r="L648" s="184"/>
      <c r="M648" s="184"/>
      <c r="N648" s="184"/>
      <c r="O648" s="184"/>
      <c r="P648" s="184"/>
      <c r="Q648" s="184"/>
      <c r="R648" s="187"/>
      <c r="T648" s="188"/>
      <c r="U648" s="184"/>
      <c r="V648" s="184"/>
      <c r="W648" s="184"/>
      <c r="X648" s="184"/>
      <c r="Y648" s="184"/>
      <c r="Z648" s="184"/>
      <c r="AA648" s="189"/>
      <c r="AT648" s="190" t="s">
        <v>186</v>
      </c>
      <c r="AU648" s="190" t="s">
        <v>89</v>
      </c>
      <c r="AV648" s="12" t="s">
        <v>89</v>
      </c>
      <c r="AW648" s="12" t="s">
        <v>187</v>
      </c>
      <c r="AX648" s="12" t="s">
        <v>78</v>
      </c>
      <c r="AY648" s="190" t="s">
        <v>179</v>
      </c>
    </row>
    <row r="649" spans="2:65" s="12" customFormat="1" ht="16.5" customHeight="1">
      <c r="B649" s="183"/>
      <c r="C649" s="184"/>
      <c r="D649" s="184"/>
      <c r="E649" s="185" t="s">
        <v>5</v>
      </c>
      <c r="F649" s="277" t="s">
        <v>1489</v>
      </c>
      <c r="G649" s="278"/>
      <c r="H649" s="278"/>
      <c r="I649" s="278"/>
      <c r="J649" s="184"/>
      <c r="K649" s="186">
        <v>5.2</v>
      </c>
      <c r="L649" s="184"/>
      <c r="M649" s="184"/>
      <c r="N649" s="184"/>
      <c r="O649" s="184"/>
      <c r="P649" s="184"/>
      <c r="Q649" s="184"/>
      <c r="R649" s="187"/>
      <c r="T649" s="188"/>
      <c r="U649" s="184"/>
      <c r="V649" s="184"/>
      <c r="W649" s="184"/>
      <c r="X649" s="184"/>
      <c r="Y649" s="184"/>
      <c r="Z649" s="184"/>
      <c r="AA649" s="189"/>
      <c r="AT649" s="190" t="s">
        <v>186</v>
      </c>
      <c r="AU649" s="190" t="s">
        <v>89</v>
      </c>
      <c r="AV649" s="12" t="s">
        <v>89</v>
      </c>
      <c r="AW649" s="12" t="s">
        <v>187</v>
      </c>
      <c r="AX649" s="12" t="s">
        <v>78</v>
      </c>
      <c r="AY649" s="190" t="s">
        <v>179</v>
      </c>
    </row>
    <row r="650" spans="2:65" s="13" customFormat="1" ht="16.5" customHeight="1">
      <c r="B650" s="191"/>
      <c r="C650" s="192"/>
      <c r="D650" s="192"/>
      <c r="E650" s="193" t="s">
        <v>5</v>
      </c>
      <c r="F650" s="261" t="s">
        <v>188</v>
      </c>
      <c r="G650" s="262"/>
      <c r="H650" s="262"/>
      <c r="I650" s="262"/>
      <c r="J650" s="192"/>
      <c r="K650" s="194">
        <v>192.6</v>
      </c>
      <c r="L650" s="192"/>
      <c r="M650" s="192"/>
      <c r="N650" s="192"/>
      <c r="O650" s="192"/>
      <c r="P650" s="192"/>
      <c r="Q650" s="192"/>
      <c r="R650" s="195"/>
      <c r="T650" s="196"/>
      <c r="U650" s="192"/>
      <c r="V650" s="192"/>
      <c r="W650" s="192"/>
      <c r="X650" s="192"/>
      <c r="Y650" s="192"/>
      <c r="Z650" s="192"/>
      <c r="AA650" s="197"/>
      <c r="AT650" s="198" t="s">
        <v>186</v>
      </c>
      <c r="AU650" s="198" t="s">
        <v>89</v>
      </c>
      <c r="AV650" s="13" t="s">
        <v>184</v>
      </c>
      <c r="AW650" s="13" t="s">
        <v>187</v>
      </c>
      <c r="AX650" s="13" t="s">
        <v>35</v>
      </c>
      <c r="AY650" s="198" t="s">
        <v>179</v>
      </c>
    </row>
    <row r="651" spans="2:65" s="1" customFormat="1" ht="38.25" customHeight="1">
      <c r="B651" s="140"/>
      <c r="C651" s="169" t="s">
        <v>567</v>
      </c>
      <c r="D651" s="169" t="s">
        <v>180</v>
      </c>
      <c r="E651" s="170" t="s">
        <v>591</v>
      </c>
      <c r="F651" s="264" t="s">
        <v>592</v>
      </c>
      <c r="G651" s="264"/>
      <c r="H651" s="264"/>
      <c r="I651" s="264"/>
      <c r="J651" s="171" t="s">
        <v>191</v>
      </c>
      <c r="K651" s="172">
        <v>382.71</v>
      </c>
      <c r="L651" s="265">
        <v>0</v>
      </c>
      <c r="M651" s="265"/>
      <c r="N651" s="266">
        <f>ROUND(L651*K651,2)</f>
        <v>0</v>
      </c>
      <c r="O651" s="266"/>
      <c r="P651" s="266"/>
      <c r="Q651" s="266"/>
      <c r="R651" s="143"/>
      <c r="T651" s="173" t="s">
        <v>5</v>
      </c>
      <c r="U651" s="47" t="s">
        <v>43</v>
      </c>
      <c r="V651" s="39"/>
      <c r="W651" s="174">
        <f>V651*K651</f>
        <v>0</v>
      </c>
      <c r="X651" s="174">
        <v>0</v>
      </c>
      <c r="Y651" s="174">
        <f>X651*K651</f>
        <v>0</v>
      </c>
      <c r="Z651" s="174">
        <v>0</v>
      </c>
      <c r="AA651" s="175">
        <f>Z651*K651</f>
        <v>0</v>
      </c>
      <c r="AR651" s="22" t="s">
        <v>184</v>
      </c>
      <c r="AT651" s="22" t="s">
        <v>180</v>
      </c>
      <c r="AU651" s="22" t="s">
        <v>89</v>
      </c>
      <c r="AY651" s="22" t="s">
        <v>179</v>
      </c>
      <c r="BE651" s="117">
        <f>IF(U651="základní",N651,0)</f>
        <v>0</v>
      </c>
      <c r="BF651" s="117">
        <f>IF(U651="snížená",N651,0)</f>
        <v>0</v>
      </c>
      <c r="BG651" s="117">
        <f>IF(U651="zákl. přenesená",N651,0)</f>
        <v>0</v>
      </c>
      <c r="BH651" s="117">
        <f>IF(U651="sníž. přenesená",N651,0)</f>
        <v>0</v>
      </c>
      <c r="BI651" s="117">
        <f>IF(U651="nulová",N651,0)</f>
        <v>0</v>
      </c>
      <c r="BJ651" s="22" t="s">
        <v>35</v>
      </c>
      <c r="BK651" s="117">
        <f>ROUND(L651*K651,2)</f>
        <v>0</v>
      </c>
      <c r="BL651" s="22" t="s">
        <v>184</v>
      </c>
      <c r="BM651" s="22" t="s">
        <v>570</v>
      </c>
    </row>
    <row r="652" spans="2:65" s="11" customFormat="1" ht="25.5" customHeight="1">
      <c r="B652" s="176"/>
      <c r="C652" s="177"/>
      <c r="D652" s="177"/>
      <c r="E652" s="178" t="s">
        <v>5</v>
      </c>
      <c r="F652" s="303" t="s">
        <v>1207</v>
      </c>
      <c r="G652" s="304"/>
      <c r="H652" s="304"/>
      <c r="I652" s="304"/>
      <c r="J652" s="177"/>
      <c r="K652" s="178" t="s">
        <v>5</v>
      </c>
      <c r="L652" s="177"/>
      <c r="M652" s="177"/>
      <c r="N652" s="177"/>
      <c r="O652" s="177"/>
      <c r="P652" s="177"/>
      <c r="Q652" s="177"/>
      <c r="R652" s="179"/>
      <c r="T652" s="180"/>
      <c r="U652" s="177"/>
      <c r="V652" s="177"/>
      <c r="W652" s="177"/>
      <c r="X652" s="177"/>
      <c r="Y652" s="177"/>
      <c r="Z652" s="177"/>
      <c r="AA652" s="181"/>
      <c r="AT652" s="182" t="s">
        <v>186</v>
      </c>
      <c r="AU652" s="182" t="s">
        <v>89</v>
      </c>
      <c r="AV652" s="11" t="s">
        <v>35</v>
      </c>
      <c r="AW652" s="11" t="s">
        <v>187</v>
      </c>
      <c r="AX652" s="11" t="s">
        <v>78</v>
      </c>
      <c r="AY652" s="182" t="s">
        <v>179</v>
      </c>
    </row>
    <row r="653" spans="2:65" s="12" customFormat="1" ht="16.5" customHeight="1">
      <c r="B653" s="183"/>
      <c r="C653" s="184"/>
      <c r="D653" s="184"/>
      <c r="E653" s="185" t="s">
        <v>5</v>
      </c>
      <c r="F653" s="277" t="s">
        <v>1208</v>
      </c>
      <c r="G653" s="278"/>
      <c r="H653" s="278"/>
      <c r="I653" s="278"/>
      <c r="J653" s="184"/>
      <c r="K653" s="186">
        <v>14.06</v>
      </c>
      <c r="L653" s="184"/>
      <c r="M653" s="184"/>
      <c r="N653" s="184"/>
      <c r="O653" s="184"/>
      <c r="P653" s="184"/>
      <c r="Q653" s="184"/>
      <c r="R653" s="187"/>
      <c r="T653" s="188"/>
      <c r="U653" s="184"/>
      <c r="V653" s="184"/>
      <c r="W653" s="184"/>
      <c r="X653" s="184"/>
      <c r="Y653" s="184"/>
      <c r="Z653" s="184"/>
      <c r="AA653" s="189"/>
      <c r="AT653" s="190" t="s">
        <v>186</v>
      </c>
      <c r="AU653" s="190" t="s">
        <v>89</v>
      </c>
      <c r="AV653" s="12" t="s">
        <v>89</v>
      </c>
      <c r="AW653" s="12" t="s">
        <v>187</v>
      </c>
      <c r="AX653" s="12" t="s">
        <v>78</v>
      </c>
      <c r="AY653" s="190" t="s">
        <v>179</v>
      </c>
    </row>
    <row r="654" spans="2:65" s="12" customFormat="1" ht="16.5" customHeight="1">
      <c r="B654" s="183"/>
      <c r="C654" s="184"/>
      <c r="D654" s="184"/>
      <c r="E654" s="185" t="s">
        <v>5</v>
      </c>
      <c r="F654" s="277" t="s">
        <v>1209</v>
      </c>
      <c r="G654" s="278"/>
      <c r="H654" s="278"/>
      <c r="I654" s="278"/>
      <c r="J654" s="184"/>
      <c r="K654" s="186">
        <v>24</v>
      </c>
      <c r="L654" s="184"/>
      <c r="M654" s="184"/>
      <c r="N654" s="184"/>
      <c r="O654" s="184"/>
      <c r="P654" s="184"/>
      <c r="Q654" s="184"/>
      <c r="R654" s="187"/>
      <c r="T654" s="188"/>
      <c r="U654" s="184"/>
      <c r="V654" s="184"/>
      <c r="W654" s="184"/>
      <c r="X654" s="184"/>
      <c r="Y654" s="184"/>
      <c r="Z654" s="184"/>
      <c r="AA654" s="189"/>
      <c r="AT654" s="190" t="s">
        <v>186</v>
      </c>
      <c r="AU654" s="190" t="s">
        <v>89</v>
      </c>
      <c r="AV654" s="12" t="s">
        <v>89</v>
      </c>
      <c r="AW654" s="12" t="s">
        <v>187</v>
      </c>
      <c r="AX654" s="12" t="s">
        <v>78</v>
      </c>
      <c r="AY654" s="190" t="s">
        <v>179</v>
      </c>
    </row>
    <row r="655" spans="2:65" s="12" customFormat="1" ht="16.5" customHeight="1">
      <c r="B655" s="183"/>
      <c r="C655" s="184"/>
      <c r="D655" s="184"/>
      <c r="E655" s="185" t="s">
        <v>5</v>
      </c>
      <c r="F655" s="277" t="s">
        <v>1490</v>
      </c>
      <c r="G655" s="278"/>
      <c r="H655" s="278"/>
      <c r="I655" s="278"/>
      <c r="J655" s="184"/>
      <c r="K655" s="186">
        <v>10.45</v>
      </c>
      <c r="L655" s="184"/>
      <c r="M655" s="184"/>
      <c r="N655" s="184"/>
      <c r="O655" s="184"/>
      <c r="P655" s="184"/>
      <c r="Q655" s="184"/>
      <c r="R655" s="187"/>
      <c r="T655" s="188"/>
      <c r="U655" s="184"/>
      <c r="V655" s="184"/>
      <c r="W655" s="184"/>
      <c r="X655" s="184"/>
      <c r="Y655" s="184"/>
      <c r="Z655" s="184"/>
      <c r="AA655" s="189"/>
      <c r="AT655" s="190" t="s">
        <v>186</v>
      </c>
      <c r="AU655" s="190" t="s">
        <v>89</v>
      </c>
      <c r="AV655" s="12" t="s">
        <v>89</v>
      </c>
      <c r="AW655" s="12" t="s">
        <v>187</v>
      </c>
      <c r="AX655" s="12" t="s">
        <v>78</v>
      </c>
      <c r="AY655" s="190" t="s">
        <v>179</v>
      </c>
    </row>
    <row r="656" spans="2:65" s="12" customFormat="1" ht="16.5" customHeight="1">
      <c r="B656" s="183"/>
      <c r="C656" s="184"/>
      <c r="D656" s="184"/>
      <c r="E656" s="185" t="s">
        <v>5</v>
      </c>
      <c r="F656" s="277" t="s">
        <v>1491</v>
      </c>
      <c r="G656" s="278"/>
      <c r="H656" s="278"/>
      <c r="I656" s="278"/>
      <c r="J656" s="184"/>
      <c r="K656" s="186">
        <v>113.9</v>
      </c>
      <c r="L656" s="184"/>
      <c r="M656" s="184"/>
      <c r="N656" s="184"/>
      <c r="O656" s="184"/>
      <c r="P656" s="184"/>
      <c r="Q656" s="184"/>
      <c r="R656" s="187"/>
      <c r="T656" s="188"/>
      <c r="U656" s="184"/>
      <c r="V656" s="184"/>
      <c r="W656" s="184"/>
      <c r="X656" s="184"/>
      <c r="Y656" s="184"/>
      <c r="Z656" s="184"/>
      <c r="AA656" s="189"/>
      <c r="AT656" s="190" t="s">
        <v>186</v>
      </c>
      <c r="AU656" s="190" t="s">
        <v>89</v>
      </c>
      <c r="AV656" s="12" t="s">
        <v>89</v>
      </c>
      <c r="AW656" s="12" t="s">
        <v>187</v>
      </c>
      <c r="AX656" s="12" t="s">
        <v>78</v>
      </c>
      <c r="AY656" s="190" t="s">
        <v>179</v>
      </c>
    </row>
    <row r="657" spans="2:65" s="12" customFormat="1" ht="16.5" customHeight="1">
      <c r="B657" s="183"/>
      <c r="C657" s="184"/>
      <c r="D657" s="184"/>
      <c r="E657" s="185" t="s">
        <v>5</v>
      </c>
      <c r="F657" s="277" t="s">
        <v>1492</v>
      </c>
      <c r="G657" s="278"/>
      <c r="H657" s="278"/>
      <c r="I657" s="278"/>
      <c r="J657" s="184"/>
      <c r="K657" s="186">
        <v>18.2</v>
      </c>
      <c r="L657" s="184"/>
      <c r="M657" s="184"/>
      <c r="N657" s="184"/>
      <c r="O657" s="184"/>
      <c r="P657" s="184"/>
      <c r="Q657" s="184"/>
      <c r="R657" s="187"/>
      <c r="T657" s="188"/>
      <c r="U657" s="184"/>
      <c r="V657" s="184"/>
      <c r="W657" s="184"/>
      <c r="X657" s="184"/>
      <c r="Y657" s="184"/>
      <c r="Z657" s="184"/>
      <c r="AA657" s="189"/>
      <c r="AT657" s="190" t="s">
        <v>186</v>
      </c>
      <c r="AU657" s="190" t="s">
        <v>89</v>
      </c>
      <c r="AV657" s="12" t="s">
        <v>89</v>
      </c>
      <c r="AW657" s="12" t="s">
        <v>187</v>
      </c>
      <c r="AX657" s="12" t="s">
        <v>78</v>
      </c>
      <c r="AY657" s="190" t="s">
        <v>179</v>
      </c>
    </row>
    <row r="658" spans="2:65" s="12" customFormat="1" ht="16.5" customHeight="1">
      <c r="B658" s="183"/>
      <c r="C658" s="184"/>
      <c r="D658" s="184"/>
      <c r="E658" s="185" t="s">
        <v>5</v>
      </c>
      <c r="F658" s="277" t="s">
        <v>1493</v>
      </c>
      <c r="G658" s="278"/>
      <c r="H658" s="278"/>
      <c r="I658" s="278"/>
      <c r="J658" s="184"/>
      <c r="K658" s="186">
        <v>102</v>
      </c>
      <c r="L658" s="184"/>
      <c r="M658" s="184"/>
      <c r="N658" s="184"/>
      <c r="O658" s="184"/>
      <c r="P658" s="184"/>
      <c r="Q658" s="184"/>
      <c r="R658" s="187"/>
      <c r="T658" s="188"/>
      <c r="U658" s="184"/>
      <c r="V658" s="184"/>
      <c r="W658" s="184"/>
      <c r="X658" s="184"/>
      <c r="Y658" s="184"/>
      <c r="Z658" s="184"/>
      <c r="AA658" s="189"/>
      <c r="AT658" s="190" t="s">
        <v>186</v>
      </c>
      <c r="AU658" s="190" t="s">
        <v>89</v>
      </c>
      <c r="AV658" s="12" t="s">
        <v>89</v>
      </c>
      <c r="AW658" s="12" t="s">
        <v>187</v>
      </c>
      <c r="AX658" s="12" t="s">
        <v>78</v>
      </c>
      <c r="AY658" s="190" t="s">
        <v>179</v>
      </c>
    </row>
    <row r="659" spans="2:65" s="12" customFormat="1" ht="16.5" customHeight="1">
      <c r="B659" s="183"/>
      <c r="C659" s="184"/>
      <c r="D659" s="184"/>
      <c r="E659" s="185" t="s">
        <v>5</v>
      </c>
      <c r="F659" s="277" t="s">
        <v>1494</v>
      </c>
      <c r="G659" s="278"/>
      <c r="H659" s="278"/>
      <c r="I659" s="278"/>
      <c r="J659" s="184"/>
      <c r="K659" s="186">
        <v>11.7</v>
      </c>
      <c r="L659" s="184"/>
      <c r="M659" s="184"/>
      <c r="N659" s="184"/>
      <c r="O659" s="184"/>
      <c r="P659" s="184"/>
      <c r="Q659" s="184"/>
      <c r="R659" s="187"/>
      <c r="T659" s="188"/>
      <c r="U659" s="184"/>
      <c r="V659" s="184"/>
      <c r="W659" s="184"/>
      <c r="X659" s="184"/>
      <c r="Y659" s="184"/>
      <c r="Z659" s="184"/>
      <c r="AA659" s="189"/>
      <c r="AT659" s="190" t="s">
        <v>186</v>
      </c>
      <c r="AU659" s="190" t="s">
        <v>89</v>
      </c>
      <c r="AV659" s="12" t="s">
        <v>89</v>
      </c>
      <c r="AW659" s="12" t="s">
        <v>187</v>
      </c>
      <c r="AX659" s="12" t="s">
        <v>78</v>
      </c>
      <c r="AY659" s="190" t="s">
        <v>179</v>
      </c>
    </row>
    <row r="660" spans="2:65" s="12" customFormat="1" ht="16.5" customHeight="1">
      <c r="B660" s="183"/>
      <c r="C660" s="184"/>
      <c r="D660" s="184"/>
      <c r="E660" s="185" t="s">
        <v>5</v>
      </c>
      <c r="F660" s="277" t="s">
        <v>1495</v>
      </c>
      <c r="G660" s="278"/>
      <c r="H660" s="278"/>
      <c r="I660" s="278"/>
      <c r="J660" s="184"/>
      <c r="K660" s="186">
        <v>88.4</v>
      </c>
      <c r="L660" s="184"/>
      <c r="M660" s="184"/>
      <c r="N660" s="184"/>
      <c r="O660" s="184"/>
      <c r="P660" s="184"/>
      <c r="Q660" s="184"/>
      <c r="R660" s="187"/>
      <c r="T660" s="188"/>
      <c r="U660" s="184"/>
      <c r="V660" s="184"/>
      <c r="W660" s="184"/>
      <c r="X660" s="184"/>
      <c r="Y660" s="184"/>
      <c r="Z660" s="184"/>
      <c r="AA660" s="189"/>
      <c r="AT660" s="190" t="s">
        <v>186</v>
      </c>
      <c r="AU660" s="190" t="s">
        <v>89</v>
      </c>
      <c r="AV660" s="12" t="s">
        <v>89</v>
      </c>
      <c r="AW660" s="12" t="s">
        <v>187</v>
      </c>
      <c r="AX660" s="12" t="s">
        <v>78</v>
      </c>
      <c r="AY660" s="190" t="s">
        <v>179</v>
      </c>
    </row>
    <row r="661" spans="2:65" s="13" customFormat="1" ht="16.5" customHeight="1">
      <c r="B661" s="191"/>
      <c r="C661" s="192"/>
      <c r="D661" s="192"/>
      <c r="E661" s="193" t="s">
        <v>5</v>
      </c>
      <c r="F661" s="261" t="s">
        <v>188</v>
      </c>
      <c r="G661" s="262"/>
      <c r="H661" s="262"/>
      <c r="I661" s="262"/>
      <c r="J661" s="192"/>
      <c r="K661" s="194">
        <v>382.71</v>
      </c>
      <c r="L661" s="192"/>
      <c r="M661" s="192"/>
      <c r="N661" s="192"/>
      <c r="O661" s="192"/>
      <c r="P661" s="192"/>
      <c r="Q661" s="192"/>
      <c r="R661" s="195"/>
      <c r="T661" s="196"/>
      <c r="U661" s="192"/>
      <c r="V661" s="192"/>
      <c r="W661" s="192"/>
      <c r="X661" s="192"/>
      <c r="Y661" s="192"/>
      <c r="Z661" s="192"/>
      <c r="AA661" s="197"/>
      <c r="AT661" s="198" t="s">
        <v>186</v>
      </c>
      <c r="AU661" s="198" t="s">
        <v>89</v>
      </c>
      <c r="AV661" s="13" t="s">
        <v>184</v>
      </c>
      <c r="AW661" s="13" t="s">
        <v>187</v>
      </c>
      <c r="AX661" s="13" t="s">
        <v>35</v>
      </c>
      <c r="AY661" s="198" t="s">
        <v>179</v>
      </c>
    </row>
    <row r="662" spans="2:65" s="1" customFormat="1" ht="51" customHeight="1">
      <c r="B662" s="140"/>
      <c r="C662" s="169" t="s">
        <v>407</v>
      </c>
      <c r="D662" s="169" t="s">
        <v>180</v>
      </c>
      <c r="E662" s="170" t="s">
        <v>596</v>
      </c>
      <c r="F662" s="264" t="s">
        <v>597</v>
      </c>
      <c r="G662" s="264"/>
      <c r="H662" s="264"/>
      <c r="I662" s="264"/>
      <c r="J662" s="171" t="s">
        <v>191</v>
      </c>
      <c r="K662" s="172">
        <v>16.899999999999999</v>
      </c>
      <c r="L662" s="265">
        <v>0</v>
      </c>
      <c r="M662" s="265"/>
      <c r="N662" s="266">
        <f>ROUND(L662*K662,2)</f>
        <v>0</v>
      </c>
      <c r="O662" s="266"/>
      <c r="P662" s="266"/>
      <c r="Q662" s="266"/>
      <c r="R662" s="143"/>
      <c r="T662" s="173" t="s">
        <v>5</v>
      </c>
      <c r="U662" s="47" t="s">
        <v>43</v>
      </c>
      <c r="V662" s="39"/>
      <c r="W662" s="174">
        <f>V662*K662</f>
        <v>0</v>
      </c>
      <c r="X662" s="174">
        <v>0</v>
      </c>
      <c r="Y662" s="174">
        <f>X662*K662</f>
        <v>0</v>
      </c>
      <c r="Z662" s="174">
        <v>0</v>
      </c>
      <c r="AA662" s="175">
        <f>Z662*K662</f>
        <v>0</v>
      </c>
      <c r="AR662" s="22" t="s">
        <v>184</v>
      </c>
      <c r="AT662" s="22" t="s">
        <v>180</v>
      </c>
      <c r="AU662" s="22" t="s">
        <v>89</v>
      </c>
      <c r="AY662" s="22" t="s">
        <v>179</v>
      </c>
      <c r="BE662" s="117">
        <f>IF(U662="základní",N662,0)</f>
        <v>0</v>
      </c>
      <c r="BF662" s="117">
        <f>IF(U662="snížená",N662,0)</f>
        <v>0</v>
      </c>
      <c r="BG662" s="117">
        <f>IF(U662="zákl. přenesená",N662,0)</f>
        <v>0</v>
      </c>
      <c r="BH662" s="117">
        <f>IF(U662="sníž. přenesená",N662,0)</f>
        <v>0</v>
      </c>
      <c r="BI662" s="117">
        <f>IF(U662="nulová",N662,0)</f>
        <v>0</v>
      </c>
      <c r="BJ662" s="22" t="s">
        <v>35</v>
      </c>
      <c r="BK662" s="117">
        <f>ROUND(L662*K662,2)</f>
        <v>0</v>
      </c>
      <c r="BL662" s="22" t="s">
        <v>184</v>
      </c>
      <c r="BM662" s="22" t="s">
        <v>574</v>
      </c>
    </row>
    <row r="663" spans="2:65" s="11" customFormat="1" ht="25.5" customHeight="1">
      <c r="B663" s="176"/>
      <c r="C663" s="177"/>
      <c r="D663" s="177"/>
      <c r="E663" s="178" t="s">
        <v>5</v>
      </c>
      <c r="F663" s="303" t="s">
        <v>1201</v>
      </c>
      <c r="G663" s="304"/>
      <c r="H663" s="304"/>
      <c r="I663" s="304"/>
      <c r="J663" s="177"/>
      <c r="K663" s="178" t="s">
        <v>5</v>
      </c>
      <c r="L663" s="177"/>
      <c r="M663" s="177"/>
      <c r="N663" s="177"/>
      <c r="O663" s="177"/>
      <c r="P663" s="177"/>
      <c r="Q663" s="177"/>
      <c r="R663" s="179"/>
      <c r="T663" s="180"/>
      <c r="U663" s="177"/>
      <c r="V663" s="177"/>
      <c r="W663" s="177"/>
      <c r="X663" s="177"/>
      <c r="Y663" s="177"/>
      <c r="Z663" s="177"/>
      <c r="AA663" s="181"/>
      <c r="AT663" s="182" t="s">
        <v>186</v>
      </c>
      <c r="AU663" s="182" t="s">
        <v>89</v>
      </c>
      <c r="AV663" s="11" t="s">
        <v>35</v>
      </c>
      <c r="AW663" s="11" t="s">
        <v>187</v>
      </c>
      <c r="AX663" s="11" t="s">
        <v>78</v>
      </c>
      <c r="AY663" s="182" t="s">
        <v>179</v>
      </c>
    </row>
    <row r="664" spans="2:65" s="12" customFormat="1" ht="16.5" customHeight="1">
      <c r="B664" s="183"/>
      <c r="C664" s="184"/>
      <c r="D664" s="184"/>
      <c r="E664" s="185" t="s">
        <v>5</v>
      </c>
      <c r="F664" s="277" t="s">
        <v>1445</v>
      </c>
      <c r="G664" s="278"/>
      <c r="H664" s="278"/>
      <c r="I664" s="278"/>
      <c r="J664" s="184"/>
      <c r="K664" s="186">
        <v>10.4</v>
      </c>
      <c r="L664" s="184"/>
      <c r="M664" s="184"/>
      <c r="N664" s="184"/>
      <c r="O664" s="184"/>
      <c r="P664" s="184"/>
      <c r="Q664" s="184"/>
      <c r="R664" s="187"/>
      <c r="T664" s="188"/>
      <c r="U664" s="184"/>
      <c r="V664" s="184"/>
      <c r="W664" s="184"/>
      <c r="X664" s="184"/>
      <c r="Y664" s="184"/>
      <c r="Z664" s="184"/>
      <c r="AA664" s="189"/>
      <c r="AT664" s="190" t="s">
        <v>186</v>
      </c>
      <c r="AU664" s="190" t="s">
        <v>89</v>
      </c>
      <c r="AV664" s="12" t="s">
        <v>89</v>
      </c>
      <c r="AW664" s="12" t="s">
        <v>187</v>
      </c>
      <c r="AX664" s="12" t="s">
        <v>78</v>
      </c>
      <c r="AY664" s="190" t="s">
        <v>179</v>
      </c>
    </row>
    <row r="665" spans="2:65" s="12" customFormat="1" ht="16.5" customHeight="1">
      <c r="B665" s="183"/>
      <c r="C665" s="184"/>
      <c r="D665" s="184"/>
      <c r="E665" s="185" t="s">
        <v>5</v>
      </c>
      <c r="F665" s="277" t="s">
        <v>1203</v>
      </c>
      <c r="G665" s="278"/>
      <c r="H665" s="278"/>
      <c r="I665" s="278"/>
      <c r="J665" s="184"/>
      <c r="K665" s="186">
        <v>2.6</v>
      </c>
      <c r="L665" s="184"/>
      <c r="M665" s="184"/>
      <c r="N665" s="184"/>
      <c r="O665" s="184"/>
      <c r="P665" s="184"/>
      <c r="Q665" s="184"/>
      <c r="R665" s="187"/>
      <c r="T665" s="188"/>
      <c r="U665" s="184"/>
      <c r="V665" s="184"/>
      <c r="W665" s="184"/>
      <c r="X665" s="184"/>
      <c r="Y665" s="184"/>
      <c r="Z665" s="184"/>
      <c r="AA665" s="189"/>
      <c r="AT665" s="190" t="s">
        <v>186</v>
      </c>
      <c r="AU665" s="190" t="s">
        <v>89</v>
      </c>
      <c r="AV665" s="12" t="s">
        <v>89</v>
      </c>
      <c r="AW665" s="12" t="s">
        <v>187</v>
      </c>
      <c r="AX665" s="12" t="s">
        <v>78</v>
      </c>
      <c r="AY665" s="190" t="s">
        <v>179</v>
      </c>
    </row>
    <row r="666" spans="2:65" s="12" customFormat="1" ht="16.5" customHeight="1">
      <c r="B666" s="183"/>
      <c r="C666" s="184"/>
      <c r="D666" s="184"/>
      <c r="E666" s="185" t="s">
        <v>5</v>
      </c>
      <c r="F666" s="277" t="s">
        <v>1204</v>
      </c>
      <c r="G666" s="278"/>
      <c r="H666" s="278"/>
      <c r="I666" s="278"/>
      <c r="J666" s="184"/>
      <c r="K666" s="186">
        <v>2.6</v>
      </c>
      <c r="L666" s="184"/>
      <c r="M666" s="184"/>
      <c r="N666" s="184"/>
      <c r="O666" s="184"/>
      <c r="P666" s="184"/>
      <c r="Q666" s="184"/>
      <c r="R666" s="187"/>
      <c r="T666" s="188"/>
      <c r="U666" s="184"/>
      <c r="V666" s="184"/>
      <c r="W666" s="184"/>
      <c r="X666" s="184"/>
      <c r="Y666" s="184"/>
      <c r="Z666" s="184"/>
      <c r="AA666" s="189"/>
      <c r="AT666" s="190" t="s">
        <v>186</v>
      </c>
      <c r="AU666" s="190" t="s">
        <v>89</v>
      </c>
      <c r="AV666" s="12" t="s">
        <v>89</v>
      </c>
      <c r="AW666" s="12" t="s">
        <v>187</v>
      </c>
      <c r="AX666" s="12" t="s">
        <v>78</v>
      </c>
      <c r="AY666" s="190" t="s">
        <v>179</v>
      </c>
    </row>
    <row r="667" spans="2:65" s="12" customFormat="1" ht="16.5" customHeight="1">
      <c r="B667" s="183"/>
      <c r="C667" s="184"/>
      <c r="D667" s="184"/>
      <c r="E667" s="185" t="s">
        <v>5</v>
      </c>
      <c r="F667" s="277" t="s">
        <v>1206</v>
      </c>
      <c r="G667" s="278"/>
      <c r="H667" s="278"/>
      <c r="I667" s="278"/>
      <c r="J667" s="184"/>
      <c r="K667" s="186">
        <v>1.3</v>
      </c>
      <c r="L667" s="184"/>
      <c r="M667" s="184"/>
      <c r="N667" s="184"/>
      <c r="O667" s="184"/>
      <c r="P667" s="184"/>
      <c r="Q667" s="184"/>
      <c r="R667" s="187"/>
      <c r="T667" s="188"/>
      <c r="U667" s="184"/>
      <c r="V667" s="184"/>
      <c r="W667" s="184"/>
      <c r="X667" s="184"/>
      <c r="Y667" s="184"/>
      <c r="Z667" s="184"/>
      <c r="AA667" s="189"/>
      <c r="AT667" s="190" t="s">
        <v>186</v>
      </c>
      <c r="AU667" s="190" t="s">
        <v>89</v>
      </c>
      <c r="AV667" s="12" t="s">
        <v>89</v>
      </c>
      <c r="AW667" s="12" t="s">
        <v>187</v>
      </c>
      <c r="AX667" s="12" t="s">
        <v>78</v>
      </c>
      <c r="AY667" s="190" t="s">
        <v>179</v>
      </c>
    </row>
    <row r="668" spans="2:65" s="13" customFormat="1" ht="16.5" customHeight="1">
      <c r="B668" s="191"/>
      <c r="C668" s="192"/>
      <c r="D668" s="192"/>
      <c r="E668" s="193" t="s">
        <v>5</v>
      </c>
      <c r="F668" s="261" t="s">
        <v>188</v>
      </c>
      <c r="G668" s="262"/>
      <c r="H668" s="262"/>
      <c r="I668" s="262"/>
      <c r="J668" s="192"/>
      <c r="K668" s="194">
        <v>16.899999999999999</v>
      </c>
      <c r="L668" s="192"/>
      <c r="M668" s="192"/>
      <c r="N668" s="192"/>
      <c r="O668" s="192"/>
      <c r="P668" s="192"/>
      <c r="Q668" s="192"/>
      <c r="R668" s="195"/>
      <c r="T668" s="196"/>
      <c r="U668" s="192"/>
      <c r="V668" s="192"/>
      <c r="W668" s="192"/>
      <c r="X668" s="192"/>
      <c r="Y668" s="192"/>
      <c r="Z668" s="192"/>
      <c r="AA668" s="197"/>
      <c r="AT668" s="198" t="s">
        <v>186</v>
      </c>
      <c r="AU668" s="198" t="s">
        <v>89</v>
      </c>
      <c r="AV668" s="13" t="s">
        <v>184</v>
      </c>
      <c r="AW668" s="13" t="s">
        <v>187</v>
      </c>
      <c r="AX668" s="13" t="s">
        <v>35</v>
      </c>
      <c r="AY668" s="198" t="s">
        <v>179</v>
      </c>
    </row>
    <row r="669" spans="2:65" s="10" customFormat="1" ht="29.85" customHeight="1">
      <c r="B669" s="158"/>
      <c r="C669" s="159"/>
      <c r="D669" s="168" t="s">
        <v>143</v>
      </c>
      <c r="E669" s="168"/>
      <c r="F669" s="168"/>
      <c r="G669" s="168"/>
      <c r="H669" s="168"/>
      <c r="I669" s="168"/>
      <c r="J669" s="168"/>
      <c r="K669" s="168"/>
      <c r="L669" s="168"/>
      <c r="M669" s="168"/>
      <c r="N669" s="269">
        <f>BK669</f>
        <v>0</v>
      </c>
      <c r="O669" s="270"/>
      <c r="P669" s="270"/>
      <c r="Q669" s="270"/>
      <c r="R669" s="161"/>
      <c r="T669" s="162"/>
      <c r="U669" s="159"/>
      <c r="V669" s="159"/>
      <c r="W669" s="163">
        <f>SUM(W670:W685)</f>
        <v>0</v>
      </c>
      <c r="X669" s="159"/>
      <c r="Y669" s="163">
        <f>SUM(Y670:Y685)</f>
        <v>0</v>
      </c>
      <c r="Z669" s="159"/>
      <c r="AA669" s="164">
        <f>SUM(AA670:AA685)</f>
        <v>0</v>
      </c>
      <c r="AR669" s="165" t="s">
        <v>35</v>
      </c>
      <c r="AT669" s="166" t="s">
        <v>77</v>
      </c>
      <c r="AU669" s="166" t="s">
        <v>35</v>
      </c>
      <c r="AY669" s="165" t="s">
        <v>179</v>
      </c>
      <c r="BK669" s="167">
        <f>SUM(BK670:BK685)</f>
        <v>0</v>
      </c>
    </row>
    <row r="670" spans="2:65" s="1" customFormat="1" ht="25.5" customHeight="1">
      <c r="B670" s="140"/>
      <c r="C670" s="169" t="s">
        <v>581</v>
      </c>
      <c r="D670" s="169" t="s">
        <v>180</v>
      </c>
      <c r="E670" s="170" t="s">
        <v>614</v>
      </c>
      <c r="F670" s="264" t="s">
        <v>615</v>
      </c>
      <c r="G670" s="264"/>
      <c r="H670" s="264"/>
      <c r="I670" s="264"/>
      <c r="J670" s="171" t="s">
        <v>191</v>
      </c>
      <c r="K670" s="172">
        <v>407.9</v>
      </c>
      <c r="L670" s="265">
        <v>0</v>
      </c>
      <c r="M670" s="265"/>
      <c r="N670" s="266">
        <f>ROUND(L670*K670,2)</f>
        <v>0</v>
      </c>
      <c r="O670" s="266"/>
      <c r="P670" s="266"/>
      <c r="Q670" s="266"/>
      <c r="R670" s="143"/>
      <c r="T670" s="173" t="s">
        <v>5</v>
      </c>
      <c r="U670" s="47" t="s">
        <v>43</v>
      </c>
      <c r="V670" s="39"/>
      <c r="W670" s="174">
        <f>V670*K670</f>
        <v>0</v>
      </c>
      <c r="X670" s="174">
        <v>0</v>
      </c>
      <c r="Y670" s="174">
        <f>X670*K670</f>
        <v>0</v>
      </c>
      <c r="Z670" s="174">
        <v>0</v>
      </c>
      <c r="AA670" s="175">
        <f>Z670*K670</f>
        <v>0</v>
      </c>
      <c r="AR670" s="22" t="s">
        <v>184</v>
      </c>
      <c r="AT670" s="22" t="s">
        <v>180</v>
      </c>
      <c r="AU670" s="22" t="s">
        <v>89</v>
      </c>
      <c r="AY670" s="22" t="s">
        <v>179</v>
      </c>
      <c r="BE670" s="117">
        <f>IF(U670="základní",N670,0)</f>
        <v>0</v>
      </c>
      <c r="BF670" s="117">
        <f>IF(U670="snížená",N670,0)</f>
        <v>0</v>
      </c>
      <c r="BG670" s="117">
        <f>IF(U670="zákl. přenesená",N670,0)</f>
        <v>0</v>
      </c>
      <c r="BH670" s="117">
        <f>IF(U670="sníž. přenesená",N670,0)</f>
        <v>0</v>
      </c>
      <c r="BI670" s="117">
        <f>IF(U670="nulová",N670,0)</f>
        <v>0</v>
      </c>
      <c r="BJ670" s="22" t="s">
        <v>35</v>
      </c>
      <c r="BK670" s="117">
        <f>ROUND(L670*K670,2)</f>
        <v>0</v>
      </c>
      <c r="BL670" s="22" t="s">
        <v>184</v>
      </c>
      <c r="BM670" s="22" t="s">
        <v>584</v>
      </c>
    </row>
    <row r="671" spans="2:65" s="11" customFormat="1" ht="25.5" customHeight="1">
      <c r="B671" s="176"/>
      <c r="C671" s="177"/>
      <c r="D671" s="177"/>
      <c r="E671" s="178" t="s">
        <v>5</v>
      </c>
      <c r="F671" s="303" t="s">
        <v>1185</v>
      </c>
      <c r="G671" s="304"/>
      <c r="H671" s="304"/>
      <c r="I671" s="304"/>
      <c r="J671" s="177"/>
      <c r="K671" s="178" t="s">
        <v>5</v>
      </c>
      <c r="L671" s="177"/>
      <c r="M671" s="177"/>
      <c r="N671" s="177"/>
      <c r="O671" s="177"/>
      <c r="P671" s="177"/>
      <c r="Q671" s="177"/>
      <c r="R671" s="179"/>
      <c r="T671" s="180"/>
      <c r="U671" s="177"/>
      <c r="V671" s="177"/>
      <c r="W671" s="177"/>
      <c r="X671" s="177"/>
      <c r="Y671" s="177"/>
      <c r="Z671" s="177"/>
      <c r="AA671" s="181"/>
      <c r="AT671" s="182" t="s">
        <v>186</v>
      </c>
      <c r="AU671" s="182" t="s">
        <v>89</v>
      </c>
      <c r="AV671" s="11" t="s">
        <v>35</v>
      </c>
      <c r="AW671" s="11" t="s">
        <v>187</v>
      </c>
      <c r="AX671" s="11" t="s">
        <v>78</v>
      </c>
      <c r="AY671" s="182" t="s">
        <v>179</v>
      </c>
    </row>
    <row r="672" spans="2:65" s="12" customFormat="1" ht="16.5" customHeight="1">
      <c r="B672" s="183"/>
      <c r="C672" s="184"/>
      <c r="D672" s="184"/>
      <c r="E672" s="185" t="s">
        <v>5</v>
      </c>
      <c r="F672" s="277" t="s">
        <v>1230</v>
      </c>
      <c r="G672" s="278"/>
      <c r="H672" s="278"/>
      <c r="I672" s="278"/>
      <c r="J672" s="184"/>
      <c r="K672" s="186">
        <v>21</v>
      </c>
      <c r="L672" s="184"/>
      <c r="M672" s="184"/>
      <c r="N672" s="184"/>
      <c r="O672" s="184"/>
      <c r="P672" s="184"/>
      <c r="Q672" s="184"/>
      <c r="R672" s="187"/>
      <c r="T672" s="188"/>
      <c r="U672" s="184"/>
      <c r="V672" s="184"/>
      <c r="W672" s="184"/>
      <c r="X672" s="184"/>
      <c r="Y672" s="184"/>
      <c r="Z672" s="184"/>
      <c r="AA672" s="189"/>
      <c r="AT672" s="190" t="s">
        <v>186</v>
      </c>
      <c r="AU672" s="190" t="s">
        <v>89</v>
      </c>
      <c r="AV672" s="12" t="s">
        <v>89</v>
      </c>
      <c r="AW672" s="12" t="s">
        <v>187</v>
      </c>
      <c r="AX672" s="12" t="s">
        <v>78</v>
      </c>
      <c r="AY672" s="190" t="s">
        <v>179</v>
      </c>
    </row>
    <row r="673" spans="2:65" s="12" customFormat="1" ht="16.5" customHeight="1">
      <c r="B673" s="183"/>
      <c r="C673" s="184"/>
      <c r="D673" s="184"/>
      <c r="E673" s="185" t="s">
        <v>5</v>
      </c>
      <c r="F673" s="277" t="s">
        <v>1231</v>
      </c>
      <c r="G673" s="278"/>
      <c r="H673" s="278"/>
      <c r="I673" s="278"/>
      <c r="J673" s="184"/>
      <c r="K673" s="186">
        <v>16.5</v>
      </c>
      <c r="L673" s="184"/>
      <c r="M673" s="184"/>
      <c r="N673" s="184"/>
      <c r="O673" s="184"/>
      <c r="P673" s="184"/>
      <c r="Q673" s="184"/>
      <c r="R673" s="187"/>
      <c r="T673" s="188"/>
      <c r="U673" s="184"/>
      <c r="V673" s="184"/>
      <c r="W673" s="184"/>
      <c r="X673" s="184"/>
      <c r="Y673" s="184"/>
      <c r="Z673" s="184"/>
      <c r="AA673" s="189"/>
      <c r="AT673" s="190" t="s">
        <v>186</v>
      </c>
      <c r="AU673" s="190" t="s">
        <v>89</v>
      </c>
      <c r="AV673" s="12" t="s">
        <v>89</v>
      </c>
      <c r="AW673" s="12" t="s">
        <v>187</v>
      </c>
      <c r="AX673" s="12" t="s">
        <v>78</v>
      </c>
      <c r="AY673" s="190" t="s">
        <v>179</v>
      </c>
    </row>
    <row r="674" spans="2:65" s="12" customFormat="1" ht="16.5" customHeight="1">
      <c r="B674" s="183"/>
      <c r="C674" s="184"/>
      <c r="D674" s="184"/>
      <c r="E674" s="185" t="s">
        <v>5</v>
      </c>
      <c r="F674" s="277" t="s">
        <v>1232</v>
      </c>
      <c r="G674" s="278"/>
      <c r="H674" s="278"/>
      <c r="I674" s="278"/>
      <c r="J674" s="184"/>
      <c r="K674" s="186">
        <v>136.5</v>
      </c>
      <c r="L674" s="184"/>
      <c r="M674" s="184"/>
      <c r="N674" s="184"/>
      <c r="O674" s="184"/>
      <c r="P674" s="184"/>
      <c r="Q674" s="184"/>
      <c r="R674" s="187"/>
      <c r="T674" s="188"/>
      <c r="U674" s="184"/>
      <c r="V674" s="184"/>
      <c r="W674" s="184"/>
      <c r="X674" s="184"/>
      <c r="Y674" s="184"/>
      <c r="Z674" s="184"/>
      <c r="AA674" s="189"/>
      <c r="AT674" s="190" t="s">
        <v>186</v>
      </c>
      <c r="AU674" s="190" t="s">
        <v>89</v>
      </c>
      <c r="AV674" s="12" t="s">
        <v>89</v>
      </c>
      <c r="AW674" s="12" t="s">
        <v>187</v>
      </c>
      <c r="AX674" s="12" t="s">
        <v>78</v>
      </c>
      <c r="AY674" s="190" t="s">
        <v>179</v>
      </c>
    </row>
    <row r="675" spans="2:65" s="12" customFormat="1" ht="16.5" customHeight="1">
      <c r="B675" s="183"/>
      <c r="C675" s="184"/>
      <c r="D675" s="184"/>
      <c r="E675" s="185" t="s">
        <v>5</v>
      </c>
      <c r="F675" s="277" t="s">
        <v>1233</v>
      </c>
      <c r="G675" s="278"/>
      <c r="H675" s="278"/>
      <c r="I675" s="278"/>
      <c r="J675" s="184"/>
      <c r="K675" s="186">
        <v>33</v>
      </c>
      <c r="L675" s="184"/>
      <c r="M675" s="184"/>
      <c r="N675" s="184"/>
      <c r="O675" s="184"/>
      <c r="P675" s="184"/>
      <c r="Q675" s="184"/>
      <c r="R675" s="187"/>
      <c r="T675" s="188"/>
      <c r="U675" s="184"/>
      <c r="V675" s="184"/>
      <c r="W675" s="184"/>
      <c r="X675" s="184"/>
      <c r="Y675" s="184"/>
      <c r="Z675" s="184"/>
      <c r="AA675" s="189"/>
      <c r="AT675" s="190" t="s">
        <v>186</v>
      </c>
      <c r="AU675" s="190" t="s">
        <v>89</v>
      </c>
      <c r="AV675" s="12" t="s">
        <v>89</v>
      </c>
      <c r="AW675" s="12" t="s">
        <v>187</v>
      </c>
      <c r="AX675" s="12" t="s">
        <v>78</v>
      </c>
      <c r="AY675" s="190" t="s">
        <v>179</v>
      </c>
    </row>
    <row r="676" spans="2:65" s="12" customFormat="1" ht="16.5" customHeight="1">
      <c r="B676" s="183"/>
      <c r="C676" s="184"/>
      <c r="D676" s="184"/>
      <c r="E676" s="185" t="s">
        <v>5</v>
      </c>
      <c r="F676" s="277" t="s">
        <v>1234</v>
      </c>
      <c r="G676" s="278"/>
      <c r="H676" s="278"/>
      <c r="I676" s="278"/>
      <c r="J676" s="184"/>
      <c r="K676" s="186">
        <v>11</v>
      </c>
      <c r="L676" s="184"/>
      <c r="M676" s="184"/>
      <c r="N676" s="184"/>
      <c r="O676" s="184"/>
      <c r="P676" s="184"/>
      <c r="Q676" s="184"/>
      <c r="R676" s="187"/>
      <c r="T676" s="188"/>
      <c r="U676" s="184"/>
      <c r="V676" s="184"/>
      <c r="W676" s="184"/>
      <c r="X676" s="184"/>
      <c r="Y676" s="184"/>
      <c r="Z676" s="184"/>
      <c r="AA676" s="189"/>
      <c r="AT676" s="190" t="s">
        <v>186</v>
      </c>
      <c r="AU676" s="190" t="s">
        <v>89</v>
      </c>
      <c r="AV676" s="12" t="s">
        <v>89</v>
      </c>
      <c r="AW676" s="12" t="s">
        <v>187</v>
      </c>
      <c r="AX676" s="12" t="s">
        <v>78</v>
      </c>
      <c r="AY676" s="190" t="s">
        <v>179</v>
      </c>
    </row>
    <row r="677" spans="2:65" s="12" customFormat="1" ht="16.5" customHeight="1">
      <c r="B677" s="183"/>
      <c r="C677" s="184"/>
      <c r="D677" s="184"/>
      <c r="E677" s="185" t="s">
        <v>5</v>
      </c>
      <c r="F677" s="277" t="s">
        <v>1235</v>
      </c>
      <c r="G677" s="278"/>
      <c r="H677" s="278"/>
      <c r="I677" s="278"/>
      <c r="J677" s="184"/>
      <c r="K677" s="186">
        <v>13.2</v>
      </c>
      <c r="L677" s="184"/>
      <c r="M677" s="184"/>
      <c r="N677" s="184"/>
      <c r="O677" s="184"/>
      <c r="P677" s="184"/>
      <c r="Q677" s="184"/>
      <c r="R677" s="187"/>
      <c r="T677" s="188"/>
      <c r="U677" s="184"/>
      <c r="V677" s="184"/>
      <c r="W677" s="184"/>
      <c r="X677" s="184"/>
      <c r="Y677" s="184"/>
      <c r="Z677" s="184"/>
      <c r="AA677" s="189"/>
      <c r="AT677" s="190" t="s">
        <v>186</v>
      </c>
      <c r="AU677" s="190" t="s">
        <v>89</v>
      </c>
      <c r="AV677" s="12" t="s">
        <v>89</v>
      </c>
      <c r="AW677" s="12" t="s">
        <v>187</v>
      </c>
      <c r="AX677" s="12" t="s">
        <v>78</v>
      </c>
      <c r="AY677" s="190" t="s">
        <v>179</v>
      </c>
    </row>
    <row r="678" spans="2:65" s="12" customFormat="1" ht="16.5" customHeight="1">
      <c r="B678" s="183"/>
      <c r="C678" s="184"/>
      <c r="D678" s="184"/>
      <c r="E678" s="185" t="s">
        <v>5</v>
      </c>
      <c r="F678" s="277" t="s">
        <v>1236</v>
      </c>
      <c r="G678" s="278"/>
      <c r="H678" s="278"/>
      <c r="I678" s="278"/>
      <c r="J678" s="184"/>
      <c r="K678" s="186">
        <v>13.5</v>
      </c>
      <c r="L678" s="184"/>
      <c r="M678" s="184"/>
      <c r="N678" s="184"/>
      <c r="O678" s="184"/>
      <c r="P678" s="184"/>
      <c r="Q678" s="184"/>
      <c r="R678" s="187"/>
      <c r="T678" s="188"/>
      <c r="U678" s="184"/>
      <c r="V678" s="184"/>
      <c r="W678" s="184"/>
      <c r="X678" s="184"/>
      <c r="Y678" s="184"/>
      <c r="Z678" s="184"/>
      <c r="AA678" s="189"/>
      <c r="AT678" s="190" t="s">
        <v>186</v>
      </c>
      <c r="AU678" s="190" t="s">
        <v>89</v>
      </c>
      <c r="AV678" s="12" t="s">
        <v>89</v>
      </c>
      <c r="AW678" s="12" t="s">
        <v>187</v>
      </c>
      <c r="AX678" s="12" t="s">
        <v>78</v>
      </c>
      <c r="AY678" s="190" t="s">
        <v>179</v>
      </c>
    </row>
    <row r="679" spans="2:65" s="12" customFormat="1" ht="16.5" customHeight="1">
      <c r="B679" s="183"/>
      <c r="C679" s="184"/>
      <c r="D679" s="184"/>
      <c r="E679" s="185" t="s">
        <v>5</v>
      </c>
      <c r="F679" s="277" t="s">
        <v>1237</v>
      </c>
      <c r="G679" s="278"/>
      <c r="H679" s="278"/>
      <c r="I679" s="278"/>
      <c r="J679" s="184"/>
      <c r="K679" s="186">
        <v>7.7</v>
      </c>
      <c r="L679" s="184"/>
      <c r="M679" s="184"/>
      <c r="N679" s="184"/>
      <c r="O679" s="184"/>
      <c r="P679" s="184"/>
      <c r="Q679" s="184"/>
      <c r="R679" s="187"/>
      <c r="T679" s="188"/>
      <c r="U679" s="184"/>
      <c r="V679" s="184"/>
      <c r="W679" s="184"/>
      <c r="X679" s="184"/>
      <c r="Y679" s="184"/>
      <c r="Z679" s="184"/>
      <c r="AA679" s="189"/>
      <c r="AT679" s="190" t="s">
        <v>186</v>
      </c>
      <c r="AU679" s="190" t="s">
        <v>89</v>
      </c>
      <c r="AV679" s="12" t="s">
        <v>89</v>
      </c>
      <c r="AW679" s="12" t="s">
        <v>187</v>
      </c>
      <c r="AX679" s="12" t="s">
        <v>78</v>
      </c>
      <c r="AY679" s="190" t="s">
        <v>179</v>
      </c>
    </row>
    <row r="680" spans="2:65" s="12" customFormat="1" ht="16.5" customHeight="1">
      <c r="B680" s="183"/>
      <c r="C680" s="184"/>
      <c r="D680" s="184"/>
      <c r="E680" s="185" t="s">
        <v>5</v>
      </c>
      <c r="F680" s="277" t="s">
        <v>1238</v>
      </c>
      <c r="G680" s="278"/>
      <c r="H680" s="278"/>
      <c r="I680" s="278"/>
      <c r="J680" s="184"/>
      <c r="K680" s="186">
        <v>28.6</v>
      </c>
      <c r="L680" s="184"/>
      <c r="M680" s="184"/>
      <c r="N680" s="184"/>
      <c r="O680" s="184"/>
      <c r="P680" s="184"/>
      <c r="Q680" s="184"/>
      <c r="R680" s="187"/>
      <c r="T680" s="188"/>
      <c r="U680" s="184"/>
      <c r="V680" s="184"/>
      <c r="W680" s="184"/>
      <c r="X680" s="184"/>
      <c r="Y680" s="184"/>
      <c r="Z680" s="184"/>
      <c r="AA680" s="189"/>
      <c r="AT680" s="190" t="s">
        <v>186</v>
      </c>
      <c r="AU680" s="190" t="s">
        <v>89</v>
      </c>
      <c r="AV680" s="12" t="s">
        <v>89</v>
      </c>
      <c r="AW680" s="12" t="s">
        <v>187</v>
      </c>
      <c r="AX680" s="12" t="s">
        <v>78</v>
      </c>
      <c r="AY680" s="190" t="s">
        <v>179</v>
      </c>
    </row>
    <row r="681" spans="2:65" s="12" customFormat="1" ht="16.5" customHeight="1">
      <c r="B681" s="183"/>
      <c r="C681" s="184"/>
      <c r="D681" s="184"/>
      <c r="E681" s="185" t="s">
        <v>5</v>
      </c>
      <c r="F681" s="277" t="s">
        <v>1239</v>
      </c>
      <c r="G681" s="278"/>
      <c r="H681" s="278"/>
      <c r="I681" s="278"/>
      <c r="J681" s="184"/>
      <c r="K681" s="186">
        <v>12</v>
      </c>
      <c r="L681" s="184"/>
      <c r="M681" s="184"/>
      <c r="N681" s="184"/>
      <c r="O681" s="184"/>
      <c r="P681" s="184"/>
      <c r="Q681" s="184"/>
      <c r="R681" s="187"/>
      <c r="T681" s="188"/>
      <c r="U681" s="184"/>
      <c r="V681" s="184"/>
      <c r="W681" s="184"/>
      <c r="X681" s="184"/>
      <c r="Y681" s="184"/>
      <c r="Z681" s="184"/>
      <c r="AA681" s="189"/>
      <c r="AT681" s="190" t="s">
        <v>186</v>
      </c>
      <c r="AU681" s="190" t="s">
        <v>89</v>
      </c>
      <c r="AV681" s="12" t="s">
        <v>89</v>
      </c>
      <c r="AW681" s="12" t="s">
        <v>187</v>
      </c>
      <c r="AX681" s="12" t="s">
        <v>78</v>
      </c>
      <c r="AY681" s="190" t="s">
        <v>179</v>
      </c>
    </row>
    <row r="682" spans="2:65" s="12" customFormat="1" ht="16.5" customHeight="1">
      <c r="B682" s="183"/>
      <c r="C682" s="184"/>
      <c r="D682" s="184"/>
      <c r="E682" s="185" t="s">
        <v>5</v>
      </c>
      <c r="F682" s="277" t="s">
        <v>1240</v>
      </c>
      <c r="G682" s="278"/>
      <c r="H682" s="278"/>
      <c r="I682" s="278"/>
      <c r="J682" s="184"/>
      <c r="K682" s="186">
        <v>22.5</v>
      </c>
      <c r="L682" s="184"/>
      <c r="M682" s="184"/>
      <c r="N682" s="184"/>
      <c r="O682" s="184"/>
      <c r="P682" s="184"/>
      <c r="Q682" s="184"/>
      <c r="R682" s="187"/>
      <c r="T682" s="188"/>
      <c r="U682" s="184"/>
      <c r="V682" s="184"/>
      <c r="W682" s="184"/>
      <c r="X682" s="184"/>
      <c r="Y682" s="184"/>
      <c r="Z682" s="184"/>
      <c r="AA682" s="189"/>
      <c r="AT682" s="190" t="s">
        <v>186</v>
      </c>
      <c r="AU682" s="190" t="s">
        <v>89</v>
      </c>
      <c r="AV682" s="12" t="s">
        <v>89</v>
      </c>
      <c r="AW682" s="12" t="s">
        <v>187</v>
      </c>
      <c r="AX682" s="12" t="s">
        <v>78</v>
      </c>
      <c r="AY682" s="190" t="s">
        <v>179</v>
      </c>
    </row>
    <row r="683" spans="2:65" s="12" customFormat="1" ht="16.5" customHeight="1">
      <c r="B683" s="183"/>
      <c r="C683" s="184"/>
      <c r="D683" s="184"/>
      <c r="E683" s="185" t="s">
        <v>5</v>
      </c>
      <c r="F683" s="277" t="s">
        <v>1241</v>
      </c>
      <c r="G683" s="278"/>
      <c r="H683" s="278"/>
      <c r="I683" s="278"/>
      <c r="J683" s="184"/>
      <c r="K683" s="186">
        <v>8.8000000000000007</v>
      </c>
      <c r="L683" s="184"/>
      <c r="M683" s="184"/>
      <c r="N683" s="184"/>
      <c r="O683" s="184"/>
      <c r="P683" s="184"/>
      <c r="Q683" s="184"/>
      <c r="R683" s="187"/>
      <c r="T683" s="188"/>
      <c r="U683" s="184"/>
      <c r="V683" s="184"/>
      <c r="W683" s="184"/>
      <c r="X683" s="184"/>
      <c r="Y683" s="184"/>
      <c r="Z683" s="184"/>
      <c r="AA683" s="189"/>
      <c r="AT683" s="190" t="s">
        <v>186</v>
      </c>
      <c r="AU683" s="190" t="s">
        <v>89</v>
      </c>
      <c r="AV683" s="12" t="s">
        <v>89</v>
      </c>
      <c r="AW683" s="12" t="s">
        <v>187</v>
      </c>
      <c r="AX683" s="12" t="s">
        <v>78</v>
      </c>
      <c r="AY683" s="190" t="s">
        <v>179</v>
      </c>
    </row>
    <row r="684" spans="2:65" s="12" customFormat="1" ht="16.5" customHeight="1">
      <c r="B684" s="183"/>
      <c r="C684" s="184"/>
      <c r="D684" s="184"/>
      <c r="E684" s="185" t="s">
        <v>5</v>
      </c>
      <c r="F684" s="277" t="s">
        <v>1242</v>
      </c>
      <c r="G684" s="278"/>
      <c r="H684" s="278"/>
      <c r="I684" s="278"/>
      <c r="J684" s="184"/>
      <c r="K684" s="186">
        <v>83.6</v>
      </c>
      <c r="L684" s="184"/>
      <c r="M684" s="184"/>
      <c r="N684" s="184"/>
      <c r="O684" s="184"/>
      <c r="P684" s="184"/>
      <c r="Q684" s="184"/>
      <c r="R684" s="187"/>
      <c r="T684" s="188"/>
      <c r="U684" s="184"/>
      <c r="V684" s="184"/>
      <c r="W684" s="184"/>
      <c r="X684" s="184"/>
      <c r="Y684" s="184"/>
      <c r="Z684" s="184"/>
      <c r="AA684" s="189"/>
      <c r="AT684" s="190" t="s">
        <v>186</v>
      </c>
      <c r="AU684" s="190" t="s">
        <v>89</v>
      </c>
      <c r="AV684" s="12" t="s">
        <v>89</v>
      </c>
      <c r="AW684" s="12" t="s">
        <v>187</v>
      </c>
      <c r="AX684" s="12" t="s">
        <v>78</v>
      </c>
      <c r="AY684" s="190" t="s">
        <v>179</v>
      </c>
    </row>
    <row r="685" spans="2:65" s="13" customFormat="1" ht="16.5" customHeight="1">
      <c r="B685" s="191"/>
      <c r="C685" s="192"/>
      <c r="D685" s="192"/>
      <c r="E685" s="193" t="s">
        <v>5</v>
      </c>
      <c r="F685" s="261" t="s">
        <v>188</v>
      </c>
      <c r="G685" s="262"/>
      <c r="H685" s="262"/>
      <c r="I685" s="262"/>
      <c r="J685" s="192"/>
      <c r="K685" s="194">
        <v>407.9</v>
      </c>
      <c r="L685" s="192"/>
      <c r="M685" s="192"/>
      <c r="N685" s="192"/>
      <c r="O685" s="192"/>
      <c r="P685" s="192"/>
      <c r="Q685" s="192"/>
      <c r="R685" s="195"/>
      <c r="T685" s="196"/>
      <c r="U685" s="192"/>
      <c r="V685" s="192"/>
      <c r="W685" s="192"/>
      <c r="X685" s="192"/>
      <c r="Y685" s="192"/>
      <c r="Z685" s="192"/>
      <c r="AA685" s="197"/>
      <c r="AT685" s="198" t="s">
        <v>186</v>
      </c>
      <c r="AU685" s="198" t="s">
        <v>89</v>
      </c>
      <c r="AV685" s="13" t="s">
        <v>184</v>
      </c>
      <c r="AW685" s="13" t="s">
        <v>187</v>
      </c>
      <c r="AX685" s="13" t="s">
        <v>35</v>
      </c>
      <c r="AY685" s="198" t="s">
        <v>179</v>
      </c>
    </row>
    <row r="686" spans="2:65" s="10" customFormat="1" ht="29.85" customHeight="1">
      <c r="B686" s="158"/>
      <c r="C686" s="159"/>
      <c r="D686" s="168" t="s">
        <v>144</v>
      </c>
      <c r="E686" s="168"/>
      <c r="F686" s="168"/>
      <c r="G686" s="168"/>
      <c r="H686" s="168"/>
      <c r="I686" s="168"/>
      <c r="J686" s="168"/>
      <c r="K686" s="168"/>
      <c r="L686" s="168"/>
      <c r="M686" s="168"/>
      <c r="N686" s="269">
        <f>BK686</f>
        <v>0</v>
      </c>
      <c r="O686" s="270"/>
      <c r="P686" s="270"/>
      <c r="Q686" s="270"/>
      <c r="R686" s="161"/>
      <c r="T686" s="162"/>
      <c r="U686" s="159"/>
      <c r="V686" s="159"/>
      <c r="W686" s="163">
        <f>SUM(W687:W741)</f>
        <v>0</v>
      </c>
      <c r="X686" s="159"/>
      <c r="Y686" s="163">
        <f>SUM(Y687:Y741)</f>
        <v>0</v>
      </c>
      <c r="Z686" s="159"/>
      <c r="AA686" s="164">
        <f>SUM(AA687:AA741)</f>
        <v>0</v>
      </c>
      <c r="AR686" s="165" t="s">
        <v>35</v>
      </c>
      <c r="AT686" s="166" t="s">
        <v>77</v>
      </c>
      <c r="AU686" s="166" t="s">
        <v>35</v>
      </c>
      <c r="AY686" s="165" t="s">
        <v>179</v>
      </c>
      <c r="BK686" s="167">
        <f>SUM(BK687:BK741)</f>
        <v>0</v>
      </c>
    </row>
    <row r="687" spans="2:65" s="1" customFormat="1" ht="38.25" customHeight="1">
      <c r="B687" s="140"/>
      <c r="C687" s="169" t="s">
        <v>410</v>
      </c>
      <c r="D687" s="169" t="s">
        <v>180</v>
      </c>
      <c r="E687" s="170" t="s">
        <v>617</v>
      </c>
      <c r="F687" s="264" t="s">
        <v>618</v>
      </c>
      <c r="G687" s="264"/>
      <c r="H687" s="264"/>
      <c r="I687" s="264"/>
      <c r="J687" s="171" t="s">
        <v>296</v>
      </c>
      <c r="K687" s="172">
        <v>0.64</v>
      </c>
      <c r="L687" s="265">
        <v>0</v>
      </c>
      <c r="M687" s="265"/>
      <c r="N687" s="266">
        <f>ROUND(L687*K687,2)</f>
        <v>0</v>
      </c>
      <c r="O687" s="266"/>
      <c r="P687" s="266"/>
      <c r="Q687" s="266"/>
      <c r="R687" s="143"/>
      <c r="T687" s="173" t="s">
        <v>5</v>
      </c>
      <c r="U687" s="47" t="s">
        <v>43</v>
      </c>
      <c r="V687" s="39"/>
      <c r="W687" s="174">
        <f>V687*K687</f>
        <v>0</v>
      </c>
      <c r="X687" s="174">
        <v>0</v>
      </c>
      <c r="Y687" s="174">
        <f>X687*K687</f>
        <v>0</v>
      </c>
      <c r="Z687" s="174">
        <v>0</v>
      </c>
      <c r="AA687" s="175">
        <f>Z687*K687</f>
        <v>0</v>
      </c>
      <c r="AR687" s="22" t="s">
        <v>184</v>
      </c>
      <c r="AT687" s="22" t="s">
        <v>180</v>
      </c>
      <c r="AU687" s="22" t="s">
        <v>89</v>
      </c>
      <c r="AY687" s="22" t="s">
        <v>179</v>
      </c>
      <c r="BE687" s="117">
        <f>IF(U687="základní",N687,0)</f>
        <v>0</v>
      </c>
      <c r="BF687" s="117">
        <f>IF(U687="snížená",N687,0)</f>
        <v>0</v>
      </c>
      <c r="BG687" s="117">
        <f>IF(U687="zákl. přenesená",N687,0)</f>
        <v>0</v>
      </c>
      <c r="BH687" s="117">
        <f>IF(U687="sníž. přenesená",N687,0)</f>
        <v>0</v>
      </c>
      <c r="BI687" s="117">
        <f>IF(U687="nulová",N687,0)</f>
        <v>0</v>
      </c>
      <c r="BJ687" s="22" t="s">
        <v>35</v>
      </c>
      <c r="BK687" s="117">
        <f>ROUND(L687*K687,2)</f>
        <v>0</v>
      </c>
      <c r="BL687" s="22" t="s">
        <v>184</v>
      </c>
      <c r="BM687" s="22" t="s">
        <v>587</v>
      </c>
    </row>
    <row r="688" spans="2:65" s="11" customFormat="1" ht="25.5" customHeight="1">
      <c r="B688" s="176"/>
      <c r="C688" s="177"/>
      <c r="D688" s="177"/>
      <c r="E688" s="178" t="s">
        <v>5</v>
      </c>
      <c r="F688" s="303" t="s">
        <v>1427</v>
      </c>
      <c r="G688" s="304"/>
      <c r="H688" s="304"/>
      <c r="I688" s="304"/>
      <c r="J688" s="177"/>
      <c r="K688" s="178" t="s">
        <v>5</v>
      </c>
      <c r="L688" s="177"/>
      <c r="M688" s="177"/>
      <c r="N688" s="177"/>
      <c r="O688" s="177"/>
      <c r="P688" s="177"/>
      <c r="Q688" s="177"/>
      <c r="R688" s="179"/>
      <c r="T688" s="180"/>
      <c r="U688" s="177"/>
      <c r="V688" s="177"/>
      <c r="W688" s="177"/>
      <c r="X688" s="177"/>
      <c r="Y688" s="177"/>
      <c r="Z688" s="177"/>
      <c r="AA688" s="181"/>
      <c r="AT688" s="182" t="s">
        <v>186</v>
      </c>
      <c r="AU688" s="182" t="s">
        <v>89</v>
      </c>
      <c r="AV688" s="11" t="s">
        <v>35</v>
      </c>
      <c r="AW688" s="11" t="s">
        <v>187</v>
      </c>
      <c r="AX688" s="11" t="s">
        <v>78</v>
      </c>
      <c r="AY688" s="182" t="s">
        <v>179</v>
      </c>
    </row>
    <row r="689" spans="2:65" s="12" customFormat="1" ht="16.5" customHeight="1">
      <c r="B689" s="183"/>
      <c r="C689" s="184"/>
      <c r="D689" s="184"/>
      <c r="E689" s="185" t="s">
        <v>5</v>
      </c>
      <c r="F689" s="277" t="s">
        <v>1496</v>
      </c>
      <c r="G689" s="278"/>
      <c r="H689" s="278"/>
      <c r="I689" s="278"/>
      <c r="J689" s="184"/>
      <c r="K689" s="186">
        <v>0.64</v>
      </c>
      <c r="L689" s="184"/>
      <c r="M689" s="184"/>
      <c r="N689" s="184"/>
      <c r="O689" s="184"/>
      <c r="P689" s="184"/>
      <c r="Q689" s="184"/>
      <c r="R689" s="187"/>
      <c r="T689" s="188"/>
      <c r="U689" s="184"/>
      <c r="V689" s="184"/>
      <c r="W689" s="184"/>
      <c r="X689" s="184"/>
      <c r="Y689" s="184"/>
      <c r="Z689" s="184"/>
      <c r="AA689" s="189"/>
      <c r="AT689" s="190" t="s">
        <v>186</v>
      </c>
      <c r="AU689" s="190" t="s">
        <v>89</v>
      </c>
      <c r="AV689" s="12" t="s">
        <v>89</v>
      </c>
      <c r="AW689" s="12" t="s">
        <v>187</v>
      </c>
      <c r="AX689" s="12" t="s">
        <v>78</v>
      </c>
      <c r="AY689" s="190" t="s">
        <v>179</v>
      </c>
    </row>
    <row r="690" spans="2:65" s="13" customFormat="1" ht="16.5" customHeight="1">
      <c r="B690" s="191"/>
      <c r="C690" s="192"/>
      <c r="D690" s="192"/>
      <c r="E690" s="193" t="s">
        <v>5</v>
      </c>
      <c r="F690" s="261" t="s">
        <v>188</v>
      </c>
      <c r="G690" s="262"/>
      <c r="H690" s="262"/>
      <c r="I690" s="262"/>
      <c r="J690" s="192"/>
      <c r="K690" s="194">
        <v>0.64</v>
      </c>
      <c r="L690" s="192"/>
      <c r="M690" s="192"/>
      <c r="N690" s="192"/>
      <c r="O690" s="192"/>
      <c r="P690" s="192"/>
      <c r="Q690" s="192"/>
      <c r="R690" s="195"/>
      <c r="T690" s="196"/>
      <c r="U690" s="192"/>
      <c r="V690" s="192"/>
      <c r="W690" s="192"/>
      <c r="X690" s="192"/>
      <c r="Y690" s="192"/>
      <c r="Z690" s="192"/>
      <c r="AA690" s="197"/>
      <c r="AT690" s="198" t="s">
        <v>186</v>
      </c>
      <c r="AU690" s="198" t="s">
        <v>89</v>
      </c>
      <c r="AV690" s="13" t="s">
        <v>184</v>
      </c>
      <c r="AW690" s="13" t="s">
        <v>187</v>
      </c>
      <c r="AX690" s="13" t="s">
        <v>35</v>
      </c>
      <c r="AY690" s="198" t="s">
        <v>179</v>
      </c>
    </row>
    <row r="691" spans="2:65" s="1" customFormat="1" ht="25.5" customHeight="1">
      <c r="B691" s="140"/>
      <c r="C691" s="169" t="s">
        <v>590</v>
      </c>
      <c r="D691" s="169" t="s">
        <v>180</v>
      </c>
      <c r="E691" s="170" t="s">
        <v>622</v>
      </c>
      <c r="F691" s="264" t="s">
        <v>1497</v>
      </c>
      <c r="G691" s="264"/>
      <c r="H691" s="264"/>
      <c r="I691" s="264"/>
      <c r="J691" s="171" t="s">
        <v>296</v>
      </c>
      <c r="K691" s="172">
        <v>0.51200000000000001</v>
      </c>
      <c r="L691" s="265">
        <v>0</v>
      </c>
      <c r="M691" s="265"/>
      <c r="N691" s="266">
        <f>ROUND(L691*K691,2)</f>
        <v>0</v>
      </c>
      <c r="O691" s="266"/>
      <c r="P691" s="266"/>
      <c r="Q691" s="266"/>
      <c r="R691" s="143"/>
      <c r="T691" s="173" t="s">
        <v>5</v>
      </c>
      <c r="U691" s="47" t="s">
        <v>43</v>
      </c>
      <c r="V691" s="39"/>
      <c r="W691" s="174">
        <f>V691*K691</f>
        <v>0</v>
      </c>
      <c r="X691" s="174">
        <v>0</v>
      </c>
      <c r="Y691" s="174">
        <f>X691*K691</f>
        <v>0</v>
      </c>
      <c r="Z691" s="174">
        <v>0</v>
      </c>
      <c r="AA691" s="175">
        <f>Z691*K691</f>
        <v>0</v>
      </c>
      <c r="AR691" s="22" t="s">
        <v>184</v>
      </c>
      <c r="AT691" s="22" t="s">
        <v>180</v>
      </c>
      <c r="AU691" s="22" t="s">
        <v>89</v>
      </c>
      <c r="AY691" s="22" t="s">
        <v>179</v>
      </c>
      <c r="BE691" s="117">
        <f>IF(U691="základní",N691,0)</f>
        <v>0</v>
      </c>
      <c r="BF691" s="117">
        <f>IF(U691="snížená",N691,0)</f>
        <v>0</v>
      </c>
      <c r="BG691" s="117">
        <f>IF(U691="zákl. přenesená",N691,0)</f>
        <v>0</v>
      </c>
      <c r="BH691" s="117">
        <f>IF(U691="sníž. přenesená",N691,0)</f>
        <v>0</v>
      </c>
      <c r="BI691" s="117">
        <f>IF(U691="nulová",N691,0)</f>
        <v>0</v>
      </c>
      <c r="BJ691" s="22" t="s">
        <v>35</v>
      </c>
      <c r="BK691" s="117">
        <f>ROUND(L691*K691,2)</f>
        <v>0</v>
      </c>
      <c r="BL691" s="22" t="s">
        <v>184</v>
      </c>
      <c r="BM691" s="22" t="s">
        <v>593</v>
      </c>
    </row>
    <row r="692" spans="2:65" s="11" customFormat="1" ht="25.5" customHeight="1">
      <c r="B692" s="176"/>
      <c r="C692" s="177"/>
      <c r="D692" s="177"/>
      <c r="E692" s="178" t="s">
        <v>5</v>
      </c>
      <c r="F692" s="303" t="s">
        <v>1429</v>
      </c>
      <c r="G692" s="304"/>
      <c r="H692" s="304"/>
      <c r="I692" s="304"/>
      <c r="J692" s="177"/>
      <c r="K692" s="178" t="s">
        <v>5</v>
      </c>
      <c r="L692" s="177"/>
      <c r="M692" s="177"/>
      <c r="N692" s="177"/>
      <c r="O692" s="177"/>
      <c r="P692" s="177"/>
      <c r="Q692" s="177"/>
      <c r="R692" s="179"/>
      <c r="T692" s="180"/>
      <c r="U692" s="177"/>
      <c r="V692" s="177"/>
      <c r="W692" s="177"/>
      <c r="X692" s="177"/>
      <c r="Y692" s="177"/>
      <c r="Z692" s="177"/>
      <c r="AA692" s="181"/>
      <c r="AT692" s="182" t="s">
        <v>186</v>
      </c>
      <c r="AU692" s="182" t="s">
        <v>89</v>
      </c>
      <c r="AV692" s="11" t="s">
        <v>35</v>
      </c>
      <c r="AW692" s="11" t="s">
        <v>187</v>
      </c>
      <c r="AX692" s="11" t="s">
        <v>78</v>
      </c>
      <c r="AY692" s="182" t="s">
        <v>179</v>
      </c>
    </row>
    <row r="693" spans="2:65" s="12" customFormat="1" ht="16.5" customHeight="1">
      <c r="B693" s="183"/>
      <c r="C693" s="184"/>
      <c r="D693" s="184"/>
      <c r="E693" s="185" t="s">
        <v>5</v>
      </c>
      <c r="F693" s="277" t="s">
        <v>1498</v>
      </c>
      <c r="G693" s="278"/>
      <c r="H693" s="278"/>
      <c r="I693" s="278"/>
      <c r="J693" s="184"/>
      <c r="K693" s="186">
        <v>0.51200000000000001</v>
      </c>
      <c r="L693" s="184"/>
      <c r="M693" s="184"/>
      <c r="N693" s="184"/>
      <c r="O693" s="184"/>
      <c r="P693" s="184"/>
      <c r="Q693" s="184"/>
      <c r="R693" s="187"/>
      <c r="T693" s="188"/>
      <c r="U693" s="184"/>
      <c r="V693" s="184"/>
      <c r="W693" s="184"/>
      <c r="X693" s="184"/>
      <c r="Y693" s="184"/>
      <c r="Z693" s="184"/>
      <c r="AA693" s="189"/>
      <c r="AT693" s="190" t="s">
        <v>186</v>
      </c>
      <c r="AU693" s="190" t="s">
        <v>89</v>
      </c>
      <c r="AV693" s="12" t="s">
        <v>89</v>
      </c>
      <c r="AW693" s="12" t="s">
        <v>187</v>
      </c>
      <c r="AX693" s="12" t="s">
        <v>78</v>
      </c>
      <c r="AY693" s="190" t="s">
        <v>179</v>
      </c>
    </row>
    <row r="694" spans="2:65" s="13" customFormat="1" ht="16.5" customHeight="1">
      <c r="B694" s="191"/>
      <c r="C694" s="192"/>
      <c r="D694" s="192"/>
      <c r="E694" s="193" t="s">
        <v>5</v>
      </c>
      <c r="F694" s="261" t="s">
        <v>188</v>
      </c>
      <c r="G694" s="262"/>
      <c r="H694" s="262"/>
      <c r="I694" s="262"/>
      <c r="J694" s="192"/>
      <c r="K694" s="194">
        <v>0.51200000000000001</v>
      </c>
      <c r="L694" s="192"/>
      <c r="M694" s="192"/>
      <c r="N694" s="192"/>
      <c r="O694" s="192"/>
      <c r="P694" s="192"/>
      <c r="Q694" s="192"/>
      <c r="R694" s="195"/>
      <c r="T694" s="196"/>
      <c r="U694" s="192"/>
      <c r="V694" s="192"/>
      <c r="W694" s="192"/>
      <c r="X694" s="192"/>
      <c r="Y694" s="192"/>
      <c r="Z694" s="192"/>
      <c r="AA694" s="197"/>
      <c r="AT694" s="198" t="s">
        <v>186</v>
      </c>
      <c r="AU694" s="198" t="s">
        <v>89</v>
      </c>
      <c r="AV694" s="13" t="s">
        <v>184</v>
      </c>
      <c r="AW694" s="13" t="s">
        <v>187</v>
      </c>
      <c r="AX694" s="13" t="s">
        <v>35</v>
      </c>
      <c r="AY694" s="198" t="s">
        <v>179</v>
      </c>
    </row>
    <row r="695" spans="2:65" s="1" customFormat="1" ht="25.5" customHeight="1">
      <c r="B695" s="140"/>
      <c r="C695" s="169" t="s">
        <v>415</v>
      </c>
      <c r="D695" s="169" t="s">
        <v>180</v>
      </c>
      <c r="E695" s="170" t="s">
        <v>626</v>
      </c>
      <c r="F695" s="264" t="s">
        <v>627</v>
      </c>
      <c r="G695" s="264"/>
      <c r="H695" s="264"/>
      <c r="I695" s="264"/>
      <c r="J695" s="171" t="s">
        <v>191</v>
      </c>
      <c r="K695" s="172">
        <v>11.52</v>
      </c>
      <c r="L695" s="265">
        <v>0</v>
      </c>
      <c r="M695" s="265"/>
      <c r="N695" s="266">
        <f>ROUND(L695*K695,2)</f>
        <v>0</v>
      </c>
      <c r="O695" s="266"/>
      <c r="P695" s="266"/>
      <c r="Q695" s="266"/>
      <c r="R695" s="143"/>
      <c r="T695" s="173" t="s">
        <v>5</v>
      </c>
      <c r="U695" s="47" t="s">
        <v>43</v>
      </c>
      <c r="V695" s="39"/>
      <c r="W695" s="174">
        <f>V695*K695</f>
        <v>0</v>
      </c>
      <c r="X695" s="174">
        <v>0</v>
      </c>
      <c r="Y695" s="174">
        <f>X695*K695</f>
        <v>0</v>
      </c>
      <c r="Z695" s="174">
        <v>0</v>
      </c>
      <c r="AA695" s="175">
        <f>Z695*K695</f>
        <v>0</v>
      </c>
      <c r="AR695" s="22" t="s">
        <v>184</v>
      </c>
      <c r="AT695" s="22" t="s">
        <v>180</v>
      </c>
      <c r="AU695" s="22" t="s">
        <v>89</v>
      </c>
      <c r="AY695" s="22" t="s">
        <v>179</v>
      </c>
      <c r="BE695" s="117">
        <f>IF(U695="základní",N695,0)</f>
        <v>0</v>
      </c>
      <c r="BF695" s="117">
        <f>IF(U695="snížená",N695,0)</f>
        <v>0</v>
      </c>
      <c r="BG695" s="117">
        <f>IF(U695="zákl. přenesená",N695,0)</f>
        <v>0</v>
      </c>
      <c r="BH695" s="117">
        <f>IF(U695="sníž. přenesená",N695,0)</f>
        <v>0</v>
      </c>
      <c r="BI695" s="117">
        <f>IF(U695="nulová",N695,0)</f>
        <v>0</v>
      </c>
      <c r="BJ695" s="22" t="s">
        <v>35</v>
      </c>
      <c r="BK695" s="117">
        <f>ROUND(L695*K695,2)</f>
        <v>0</v>
      </c>
      <c r="BL695" s="22" t="s">
        <v>184</v>
      </c>
      <c r="BM695" s="22" t="s">
        <v>598</v>
      </c>
    </row>
    <row r="696" spans="2:65" s="11" customFormat="1" ht="25.5" customHeight="1">
      <c r="B696" s="176"/>
      <c r="C696" s="177"/>
      <c r="D696" s="177"/>
      <c r="E696" s="178" t="s">
        <v>5</v>
      </c>
      <c r="F696" s="303" t="s">
        <v>1429</v>
      </c>
      <c r="G696" s="304"/>
      <c r="H696" s="304"/>
      <c r="I696" s="304"/>
      <c r="J696" s="177"/>
      <c r="K696" s="178" t="s">
        <v>5</v>
      </c>
      <c r="L696" s="177"/>
      <c r="M696" s="177"/>
      <c r="N696" s="177"/>
      <c r="O696" s="177"/>
      <c r="P696" s="177"/>
      <c r="Q696" s="177"/>
      <c r="R696" s="179"/>
      <c r="T696" s="180"/>
      <c r="U696" s="177"/>
      <c r="V696" s="177"/>
      <c r="W696" s="177"/>
      <c r="X696" s="177"/>
      <c r="Y696" s="177"/>
      <c r="Z696" s="177"/>
      <c r="AA696" s="181"/>
      <c r="AT696" s="182" t="s">
        <v>186</v>
      </c>
      <c r="AU696" s="182" t="s">
        <v>89</v>
      </c>
      <c r="AV696" s="11" t="s">
        <v>35</v>
      </c>
      <c r="AW696" s="11" t="s">
        <v>187</v>
      </c>
      <c r="AX696" s="11" t="s">
        <v>78</v>
      </c>
      <c r="AY696" s="182" t="s">
        <v>179</v>
      </c>
    </row>
    <row r="697" spans="2:65" s="12" customFormat="1" ht="16.5" customHeight="1">
      <c r="B697" s="183"/>
      <c r="C697" s="184"/>
      <c r="D697" s="184"/>
      <c r="E697" s="185" t="s">
        <v>5</v>
      </c>
      <c r="F697" s="277" t="s">
        <v>1499</v>
      </c>
      <c r="G697" s="278"/>
      <c r="H697" s="278"/>
      <c r="I697" s="278"/>
      <c r="J697" s="184"/>
      <c r="K697" s="186">
        <v>11.52</v>
      </c>
      <c r="L697" s="184"/>
      <c r="M697" s="184"/>
      <c r="N697" s="184"/>
      <c r="O697" s="184"/>
      <c r="P697" s="184"/>
      <c r="Q697" s="184"/>
      <c r="R697" s="187"/>
      <c r="T697" s="188"/>
      <c r="U697" s="184"/>
      <c r="V697" s="184"/>
      <c r="W697" s="184"/>
      <c r="X697" s="184"/>
      <c r="Y697" s="184"/>
      <c r="Z697" s="184"/>
      <c r="AA697" s="189"/>
      <c r="AT697" s="190" t="s">
        <v>186</v>
      </c>
      <c r="AU697" s="190" t="s">
        <v>89</v>
      </c>
      <c r="AV697" s="12" t="s">
        <v>89</v>
      </c>
      <c r="AW697" s="12" t="s">
        <v>187</v>
      </c>
      <c r="AX697" s="12" t="s">
        <v>78</v>
      </c>
      <c r="AY697" s="190" t="s">
        <v>179</v>
      </c>
    </row>
    <row r="698" spans="2:65" s="13" customFormat="1" ht="16.5" customHeight="1">
      <c r="B698" s="191"/>
      <c r="C698" s="192"/>
      <c r="D698" s="192"/>
      <c r="E698" s="193" t="s">
        <v>5</v>
      </c>
      <c r="F698" s="261" t="s">
        <v>188</v>
      </c>
      <c r="G698" s="262"/>
      <c r="H698" s="262"/>
      <c r="I698" s="262"/>
      <c r="J698" s="192"/>
      <c r="K698" s="194">
        <v>11.52</v>
      </c>
      <c r="L698" s="192"/>
      <c r="M698" s="192"/>
      <c r="N698" s="192"/>
      <c r="O698" s="192"/>
      <c r="P698" s="192"/>
      <c r="Q698" s="192"/>
      <c r="R698" s="195"/>
      <c r="T698" s="196"/>
      <c r="U698" s="192"/>
      <c r="V698" s="192"/>
      <c r="W698" s="192"/>
      <c r="X698" s="192"/>
      <c r="Y698" s="192"/>
      <c r="Z698" s="192"/>
      <c r="AA698" s="197"/>
      <c r="AT698" s="198" t="s">
        <v>186</v>
      </c>
      <c r="AU698" s="198" t="s">
        <v>89</v>
      </c>
      <c r="AV698" s="13" t="s">
        <v>184</v>
      </c>
      <c r="AW698" s="13" t="s">
        <v>187</v>
      </c>
      <c r="AX698" s="13" t="s">
        <v>35</v>
      </c>
      <c r="AY698" s="198" t="s">
        <v>179</v>
      </c>
    </row>
    <row r="699" spans="2:65" s="1" customFormat="1" ht="16.5" customHeight="1">
      <c r="B699" s="140"/>
      <c r="C699" s="169" t="s">
        <v>605</v>
      </c>
      <c r="D699" s="169" t="s">
        <v>180</v>
      </c>
      <c r="E699" s="170" t="s">
        <v>635</v>
      </c>
      <c r="F699" s="264" t="s">
        <v>636</v>
      </c>
      <c r="G699" s="264"/>
      <c r="H699" s="264"/>
      <c r="I699" s="264"/>
      <c r="J699" s="171" t="s">
        <v>447</v>
      </c>
      <c r="K699" s="172">
        <v>5.0999999999999997E-2</v>
      </c>
      <c r="L699" s="265">
        <v>0</v>
      </c>
      <c r="M699" s="265"/>
      <c r="N699" s="266">
        <f>ROUND(L699*K699,2)</f>
        <v>0</v>
      </c>
      <c r="O699" s="266"/>
      <c r="P699" s="266"/>
      <c r="Q699" s="266"/>
      <c r="R699" s="143"/>
      <c r="T699" s="173" t="s">
        <v>5</v>
      </c>
      <c r="U699" s="47" t="s">
        <v>43</v>
      </c>
      <c r="V699" s="39"/>
      <c r="W699" s="174">
        <f>V699*K699</f>
        <v>0</v>
      </c>
      <c r="X699" s="174">
        <v>0</v>
      </c>
      <c r="Y699" s="174">
        <f>X699*K699</f>
        <v>0</v>
      </c>
      <c r="Z699" s="174">
        <v>0</v>
      </c>
      <c r="AA699" s="175">
        <f>Z699*K699</f>
        <v>0</v>
      </c>
      <c r="AR699" s="22" t="s">
        <v>184</v>
      </c>
      <c r="AT699" s="22" t="s">
        <v>180</v>
      </c>
      <c r="AU699" s="22" t="s">
        <v>89</v>
      </c>
      <c r="AY699" s="22" t="s">
        <v>179</v>
      </c>
      <c r="BE699" s="117">
        <f>IF(U699="základní",N699,0)</f>
        <v>0</v>
      </c>
      <c r="BF699" s="117">
        <f>IF(U699="snížená",N699,0)</f>
        <v>0</v>
      </c>
      <c r="BG699" s="117">
        <f>IF(U699="zákl. přenesená",N699,0)</f>
        <v>0</v>
      </c>
      <c r="BH699" s="117">
        <f>IF(U699="sníž. přenesená",N699,0)</f>
        <v>0</v>
      </c>
      <c r="BI699" s="117">
        <f>IF(U699="nulová",N699,0)</f>
        <v>0</v>
      </c>
      <c r="BJ699" s="22" t="s">
        <v>35</v>
      </c>
      <c r="BK699" s="117">
        <f>ROUND(L699*K699,2)</f>
        <v>0</v>
      </c>
      <c r="BL699" s="22" t="s">
        <v>184</v>
      </c>
      <c r="BM699" s="22" t="s">
        <v>608</v>
      </c>
    </row>
    <row r="700" spans="2:65" s="12" customFormat="1" ht="16.5" customHeight="1">
      <c r="B700" s="183"/>
      <c r="C700" s="184"/>
      <c r="D700" s="184"/>
      <c r="E700" s="185" t="s">
        <v>5</v>
      </c>
      <c r="F700" s="258" t="s">
        <v>1500</v>
      </c>
      <c r="G700" s="259"/>
      <c r="H700" s="259"/>
      <c r="I700" s="259"/>
      <c r="J700" s="184"/>
      <c r="K700" s="186">
        <v>5.1200000000000002E-2</v>
      </c>
      <c r="L700" s="184"/>
      <c r="M700" s="184"/>
      <c r="N700" s="184"/>
      <c r="O700" s="184"/>
      <c r="P700" s="184"/>
      <c r="Q700" s="184"/>
      <c r="R700" s="187"/>
      <c r="T700" s="188"/>
      <c r="U700" s="184"/>
      <c r="V700" s="184"/>
      <c r="W700" s="184"/>
      <c r="X700" s="184"/>
      <c r="Y700" s="184"/>
      <c r="Z700" s="184"/>
      <c r="AA700" s="189"/>
      <c r="AT700" s="190" t="s">
        <v>186</v>
      </c>
      <c r="AU700" s="190" t="s">
        <v>89</v>
      </c>
      <c r="AV700" s="12" t="s">
        <v>89</v>
      </c>
      <c r="AW700" s="12" t="s">
        <v>187</v>
      </c>
      <c r="AX700" s="12" t="s">
        <v>78</v>
      </c>
      <c r="AY700" s="190" t="s">
        <v>179</v>
      </c>
    </row>
    <row r="701" spans="2:65" s="13" customFormat="1" ht="16.5" customHeight="1">
      <c r="B701" s="191"/>
      <c r="C701" s="192"/>
      <c r="D701" s="192"/>
      <c r="E701" s="193" t="s">
        <v>5</v>
      </c>
      <c r="F701" s="261" t="s">
        <v>188</v>
      </c>
      <c r="G701" s="262"/>
      <c r="H701" s="262"/>
      <c r="I701" s="262"/>
      <c r="J701" s="192"/>
      <c r="K701" s="194">
        <v>5.1200000000000002E-2</v>
      </c>
      <c r="L701" s="192"/>
      <c r="M701" s="192"/>
      <c r="N701" s="192"/>
      <c r="O701" s="192"/>
      <c r="P701" s="192"/>
      <c r="Q701" s="192"/>
      <c r="R701" s="195"/>
      <c r="T701" s="196"/>
      <c r="U701" s="192"/>
      <c r="V701" s="192"/>
      <c r="W701" s="192"/>
      <c r="X701" s="192"/>
      <c r="Y701" s="192"/>
      <c r="Z701" s="192"/>
      <c r="AA701" s="197"/>
      <c r="AT701" s="198" t="s">
        <v>186</v>
      </c>
      <c r="AU701" s="198" t="s">
        <v>89</v>
      </c>
      <c r="AV701" s="13" t="s">
        <v>184</v>
      </c>
      <c r="AW701" s="13" t="s">
        <v>187</v>
      </c>
      <c r="AX701" s="13" t="s">
        <v>35</v>
      </c>
      <c r="AY701" s="198" t="s">
        <v>179</v>
      </c>
    </row>
    <row r="702" spans="2:65" s="1" customFormat="1" ht="38.25" customHeight="1">
      <c r="B702" s="140"/>
      <c r="C702" s="169" t="s">
        <v>419</v>
      </c>
      <c r="D702" s="169" t="s">
        <v>180</v>
      </c>
      <c r="E702" s="170" t="s">
        <v>640</v>
      </c>
      <c r="F702" s="264" t="s">
        <v>641</v>
      </c>
      <c r="G702" s="264"/>
      <c r="H702" s="264"/>
      <c r="I702" s="264"/>
      <c r="J702" s="171" t="s">
        <v>183</v>
      </c>
      <c r="K702" s="172">
        <v>16</v>
      </c>
      <c r="L702" s="265">
        <v>0</v>
      </c>
      <c r="M702" s="265"/>
      <c r="N702" s="266">
        <f>ROUND(L702*K702,2)</f>
        <v>0</v>
      </c>
      <c r="O702" s="266"/>
      <c r="P702" s="266"/>
      <c r="Q702" s="266"/>
      <c r="R702" s="143"/>
      <c r="T702" s="173" t="s">
        <v>5</v>
      </c>
      <c r="U702" s="47" t="s">
        <v>43</v>
      </c>
      <c r="V702" s="39"/>
      <c r="W702" s="174">
        <f>V702*K702</f>
        <v>0</v>
      </c>
      <c r="X702" s="174">
        <v>0</v>
      </c>
      <c r="Y702" s="174">
        <f>X702*K702</f>
        <v>0</v>
      </c>
      <c r="Z702" s="174">
        <v>0</v>
      </c>
      <c r="AA702" s="175">
        <f>Z702*K702</f>
        <v>0</v>
      </c>
      <c r="AR702" s="22" t="s">
        <v>184</v>
      </c>
      <c r="AT702" s="22" t="s">
        <v>180</v>
      </c>
      <c r="AU702" s="22" t="s">
        <v>89</v>
      </c>
      <c r="AY702" s="22" t="s">
        <v>179</v>
      </c>
      <c r="BE702" s="117">
        <f>IF(U702="základní",N702,0)</f>
        <v>0</v>
      </c>
      <c r="BF702" s="117">
        <f>IF(U702="snížená",N702,0)</f>
        <v>0</v>
      </c>
      <c r="BG702" s="117">
        <f>IF(U702="zákl. přenesená",N702,0)</f>
        <v>0</v>
      </c>
      <c r="BH702" s="117">
        <f>IF(U702="sníž. přenesená",N702,0)</f>
        <v>0</v>
      </c>
      <c r="BI702" s="117">
        <f>IF(U702="nulová",N702,0)</f>
        <v>0</v>
      </c>
      <c r="BJ702" s="22" t="s">
        <v>35</v>
      </c>
      <c r="BK702" s="117">
        <f>ROUND(L702*K702,2)</f>
        <v>0</v>
      </c>
      <c r="BL702" s="22" t="s">
        <v>184</v>
      </c>
      <c r="BM702" s="22" t="s">
        <v>612</v>
      </c>
    </row>
    <row r="703" spans="2:65" s="11" customFormat="1" ht="25.5" customHeight="1">
      <c r="B703" s="176"/>
      <c r="C703" s="177"/>
      <c r="D703" s="177"/>
      <c r="E703" s="178" t="s">
        <v>5</v>
      </c>
      <c r="F703" s="303" t="s">
        <v>1501</v>
      </c>
      <c r="G703" s="304"/>
      <c r="H703" s="304"/>
      <c r="I703" s="304"/>
      <c r="J703" s="177"/>
      <c r="K703" s="178" t="s">
        <v>5</v>
      </c>
      <c r="L703" s="177"/>
      <c r="M703" s="177"/>
      <c r="N703" s="177"/>
      <c r="O703" s="177"/>
      <c r="P703" s="177"/>
      <c r="Q703" s="177"/>
      <c r="R703" s="179"/>
      <c r="T703" s="180"/>
      <c r="U703" s="177"/>
      <c r="V703" s="177"/>
      <c r="W703" s="177"/>
      <c r="X703" s="177"/>
      <c r="Y703" s="177"/>
      <c r="Z703" s="177"/>
      <c r="AA703" s="181"/>
      <c r="AT703" s="182" t="s">
        <v>186</v>
      </c>
      <c r="AU703" s="182" t="s">
        <v>89</v>
      </c>
      <c r="AV703" s="11" t="s">
        <v>35</v>
      </c>
      <c r="AW703" s="11" t="s">
        <v>187</v>
      </c>
      <c r="AX703" s="11" t="s">
        <v>78</v>
      </c>
      <c r="AY703" s="182" t="s">
        <v>179</v>
      </c>
    </row>
    <row r="704" spans="2:65" s="12" customFormat="1" ht="16.5" customHeight="1">
      <c r="B704" s="183"/>
      <c r="C704" s="184"/>
      <c r="D704" s="184"/>
      <c r="E704" s="185" t="s">
        <v>5</v>
      </c>
      <c r="F704" s="277" t="s">
        <v>1502</v>
      </c>
      <c r="G704" s="278"/>
      <c r="H704" s="278"/>
      <c r="I704" s="278"/>
      <c r="J704" s="184"/>
      <c r="K704" s="186">
        <v>8</v>
      </c>
      <c r="L704" s="184"/>
      <c r="M704" s="184"/>
      <c r="N704" s="184"/>
      <c r="O704" s="184"/>
      <c r="P704" s="184"/>
      <c r="Q704" s="184"/>
      <c r="R704" s="187"/>
      <c r="T704" s="188"/>
      <c r="U704" s="184"/>
      <c r="V704" s="184"/>
      <c r="W704" s="184"/>
      <c r="X704" s="184"/>
      <c r="Y704" s="184"/>
      <c r="Z704" s="184"/>
      <c r="AA704" s="189"/>
      <c r="AT704" s="190" t="s">
        <v>186</v>
      </c>
      <c r="AU704" s="190" t="s">
        <v>89</v>
      </c>
      <c r="AV704" s="12" t="s">
        <v>89</v>
      </c>
      <c r="AW704" s="12" t="s">
        <v>187</v>
      </c>
      <c r="AX704" s="12" t="s">
        <v>78</v>
      </c>
      <c r="AY704" s="190" t="s">
        <v>179</v>
      </c>
    </row>
    <row r="705" spans="2:65" s="12" customFormat="1" ht="16.5" customHeight="1">
      <c r="B705" s="183"/>
      <c r="C705" s="184"/>
      <c r="D705" s="184"/>
      <c r="E705" s="185" t="s">
        <v>5</v>
      </c>
      <c r="F705" s="277" t="s">
        <v>644</v>
      </c>
      <c r="G705" s="278"/>
      <c r="H705" s="278"/>
      <c r="I705" s="278"/>
      <c r="J705" s="184"/>
      <c r="K705" s="186">
        <v>3</v>
      </c>
      <c r="L705" s="184"/>
      <c r="M705" s="184"/>
      <c r="N705" s="184"/>
      <c r="O705" s="184"/>
      <c r="P705" s="184"/>
      <c r="Q705" s="184"/>
      <c r="R705" s="187"/>
      <c r="T705" s="188"/>
      <c r="U705" s="184"/>
      <c r="V705" s="184"/>
      <c r="W705" s="184"/>
      <c r="X705" s="184"/>
      <c r="Y705" s="184"/>
      <c r="Z705" s="184"/>
      <c r="AA705" s="189"/>
      <c r="AT705" s="190" t="s">
        <v>186</v>
      </c>
      <c r="AU705" s="190" t="s">
        <v>89</v>
      </c>
      <c r="AV705" s="12" t="s">
        <v>89</v>
      </c>
      <c r="AW705" s="12" t="s">
        <v>187</v>
      </c>
      <c r="AX705" s="12" t="s">
        <v>78</v>
      </c>
      <c r="AY705" s="190" t="s">
        <v>179</v>
      </c>
    </row>
    <row r="706" spans="2:65" s="12" customFormat="1" ht="16.5" customHeight="1">
      <c r="B706" s="183"/>
      <c r="C706" s="184"/>
      <c r="D706" s="184"/>
      <c r="E706" s="185" t="s">
        <v>5</v>
      </c>
      <c r="F706" s="277" t="s">
        <v>1503</v>
      </c>
      <c r="G706" s="278"/>
      <c r="H706" s="278"/>
      <c r="I706" s="278"/>
      <c r="J706" s="184"/>
      <c r="K706" s="186">
        <v>2</v>
      </c>
      <c r="L706" s="184"/>
      <c r="M706" s="184"/>
      <c r="N706" s="184"/>
      <c r="O706" s="184"/>
      <c r="P706" s="184"/>
      <c r="Q706" s="184"/>
      <c r="R706" s="187"/>
      <c r="T706" s="188"/>
      <c r="U706" s="184"/>
      <c r="V706" s="184"/>
      <c r="W706" s="184"/>
      <c r="X706" s="184"/>
      <c r="Y706" s="184"/>
      <c r="Z706" s="184"/>
      <c r="AA706" s="189"/>
      <c r="AT706" s="190" t="s">
        <v>186</v>
      </c>
      <c r="AU706" s="190" t="s">
        <v>89</v>
      </c>
      <c r="AV706" s="12" t="s">
        <v>89</v>
      </c>
      <c r="AW706" s="12" t="s">
        <v>187</v>
      </c>
      <c r="AX706" s="12" t="s">
        <v>78</v>
      </c>
      <c r="AY706" s="190" t="s">
        <v>179</v>
      </c>
    </row>
    <row r="707" spans="2:65" s="12" customFormat="1" ht="16.5" customHeight="1">
      <c r="B707" s="183"/>
      <c r="C707" s="184"/>
      <c r="D707" s="184"/>
      <c r="E707" s="185" t="s">
        <v>5</v>
      </c>
      <c r="F707" s="277" t="s">
        <v>646</v>
      </c>
      <c r="G707" s="278"/>
      <c r="H707" s="278"/>
      <c r="I707" s="278"/>
      <c r="J707" s="184"/>
      <c r="K707" s="186">
        <v>1</v>
      </c>
      <c r="L707" s="184"/>
      <c r="M707" s="184"/>
      <c r="N707" s="184"/>
      <c r="O707" s="184"/>
      <c r="P707" s="184"/>
      <c r="Q707" s="184"/>
      <c r="R707" s="187"/>
      <c r="T707" s="188"/>
      <c r="U707" s="184"/>
      <c r="V707" s="184"/>
      <c r="W707" s="184"/>
      <c r="X707" s="184"/>
      <c r="Y707" s="184"/>
      <c r="Z707" s="184"/>
      <c r="AA707" s="189"/>
      <c r="AT707" s="190" t="s">
        <v>186</v>
      </c>
      <c r="AU707" s="190" t="s">
        <v>89</v>
      </c>
      <c r="AV707" s="12" t="s">
        <v>89</v>
      </c>
      <c r="AW707" s="12" t="s">
        <v>187</v>
      </c>
      <c r="AX707" s="12" t="s">
        <v>78</v>
      </c>
      <c r="AY707" s="190" t="s">
        <v>179</v>
      </c>
    </row>
    <row r="708" spans="2:65" s="12" customFormat="1" ht="16.5" customHeight="1">
      <c r="B708" s="183"/>
      <c r="C708" s="184"/>
      <c r="D708" s="184"/>
      <c r="E708" s="185" t="s">
        <v>5</v>
      </c>
      <c r="F708" s="277" t="s">
        <v>1504</v>
      </c>
      <c r="G708" s="278"/>
      <c r="H708" s="278"/>
      <c r="I708" s="278"/>
      <c r="J708" s="184"/>
      <c r="K708" s="186">
        <v>1</v>
      </c>
      <c r="L708" s="184"/>
      <c r="M708" s="184"/>
      <c r="N708" s="184"/>
      <c r="O708" s="184"/>
      <c r="P708" s="184"/>
      <c r="Q708" s="184"/>
      <c r="R708" s="187"/>
      <c r="T708" s="188"/>
      <c r="U708" s="184"/>
      <c r="V708" s="184"/>
      <c r="W708" s="184"/>
      <c r="X708" s="184"/>
      <c r="Y708" s="184"/>
      <c r="Z708" s="184"/>
      <c r="AA708" s="189"/>
      <c r="AT708" s="190" t="s">
        <v>186</v>
      </c>
      <c r="AU708" s="190" t="s">
        <v>89</v>
      </c>
      <c r="AV708" s="12" t="s">
        <v>89</v>
      </c>
      <c r="AW708" s="12" t="s">
        <v>187</v>
      </c>
      <c r="AX708" s="12" t="s">
        <v>78</v>
      </c>
      <c r="AY708" s="190" t="s">
        <v>179</v>
      </c>
    </row>
    <row r="709" spans="2:65" s="12" customFormat="1" ht="16.5" customHeight="1">
      <c r="B709" s="183"/>
      <c r="C709" s="184"/>
      <c r="D709" s="184"/>
      <c r="E709" s="185" t="s">
        <v>5</v>
      </c>
      <c r="F709" s="277" t="s">
        <v>1505</v>
      </c>
      <c r="G709" s="278"/>
      <c r="H709" s="278"/>
      <c r="I709" s="278"/>
      <c r="J709" s="184"/>
      <c r="K709" s="186">
        <v>1</v>
      </c>
      <c r="L709" s="184"/>
      <c r="M709" s="184"/>
      <c r="N709" s="184"/>
      <c r="O709" s="184"/>
      <c r="P709" s="184"/>
      <c r="Q709" s="184"/>
      <c r="R709" s="187"/>
      <c r="T709" s="188"/>
      <c r="U709" s="184"/>
      <c r="V709" s="184"/>
      <c r="W709" s="184"/>
      <c r="X709" s="184"/>
      <c r="Y709" s="184"/>
      <c r="Z709" s="184"/>
      <c r="AA709" s="189"/>
      <c r="AT709" s="190" t="s">
        <v>186</v>
      </c>
      <c r="AU709" s="190" t="s">
        <v>89</v>
      </c>
      <c r="AV709" s="12" t="s">
        <v>89</v>
      </c>
      <c r="AW709" s="12" t="s">
        <v>187</v>
      </c>
      <c r="AX709" s="12" t="s">
        <v>78</v>
      </c>
      <c r="AY709" s="190" t="s">
        <v>179</v>
      </c>
    </row>
    <row r="710" spans="2:65" s="13" customFormat="1" ht="16.5" customHeight="1">
      <c r="B710" s="191"/>
      <c r="C710" s="192"/>
      <c r="D710" s="192"/>
      <c r="E710" s="193" t="s">
        <v>5</v>
      </c>
      <c r="F710" s="261" t="s">
        <v>188</v>
      </c>
      <c r="G710" s="262"/>
      <c r="H710" s="262"/>
      <c r="I710" s="262"/>
      <c r="J710" s="192"/>
      <c r="K710" s="194">
        <v>16</v>
      </c>
      <c r="L710" s="192"/>
      <c r="M710" s="192"/>
      <c r="N710" s="192"/>
      <c r="O710" s="192"/>
      <c r="P710" s="192"/>
      <c r="Q710" s="192"/>
      <c r="R710" s="195"/>
      <c r="T710" s="196"/>
      <c r="U710" s="192"/>
      <c r="V710" s="192"/>
      <c r="W710" s="192"/>
      <c r="X710" s="192"/>
      <c r="Y710" s="192"/>
      <c r="Z710" s="192"/>
      <c r="AA710" s="197"/>
      <c r="AT710" s="198" t="s">
        <v>186</v>
      </c>
      <c r="AU710" s="198" t="s">
        <v>89</v>
      </c>
      <c r="AV710" s="13" t="s">
        <v>184</v>
      </c>
      <c r="AW710" s="13" t="s">
        <v>187</v>
      </c>
      <c r="AX710" s="13" t="s">
        <v>35</v>
      </c>
      <c r="AY710" s="198" t="s">
        <v>179</v>
      </c>
    </row>
    <row r="711" spans="2:65" s="1" customFormat="1" ht="16.5" customHeight="1">
      <c r="B711" s="140"/>
      <c r="C711" s="169" t="s">
        <v>613</v>
      </c>
      <c r="D711" s="169" t="s">
        <v>180</v>
      </c>
      <c r="E711" s="170" t="s">
        <v>647</v>
      </c>
      <c r="F711" s="264" t="s">
        <v>648</v>
      </c>
      <c r="G711" s="264"/>
      <c r="H711" s="264"/>
      <c r="I711" s="264"/>
      <c r="J711" s="171" t="s">
        <v>183</v>
      </c>
      <c r="K711" s="172">
        <v>8</v>
      </c>
      <c r="L711" s="265">
        <v>0</v>
      </c>
      <c r="M711" s="265"/>
      <c r="N711" s="266">
        <f>ROUND(L711*K711,2)</f>
        <v>0</v>
      </c>
      <c r="O711" s="266"/>
      <c r="P711" s="266"/>
      <c r="Q711" s="266"/>
      <c r="R711" s="143"/>
      <c r="T711" s="173" t="s">
        <v>5</v>
      </c>
      <c r="U711" s="47" t="s">
        <v>43</v>
      </c>
      <c r="V711" s="39"/>
      <c r="W711" s="174">
        <f>V711*K711</f>
        <v>0</v>
      </c>
      <c r="X711" s="174">
        <v>0</v>
      </c>
      <c r="Y711" s="174">
        <f>X711*K711</f>
        <v>0</v>
      </c>
      <c r="Z711" s="174">
        <v>0</v>
      </c>
      <c r="AA711" s="175">
        <f>Z711*K711</f>
        <v>0</v>
      </c>
      <c r="AR711" s="22" t="s">
        <v>184</v>
      </c>
      <c r="AT711" s="22" t="s">
        <v>180</v>
      </c>
      <c r="AU711" s="22" t="s">
        <v>89</v>
      </c>
      <c r="AY711" s="22" t="s">
        <v>179</v>
      </c>
      <c r="BE711" s="117">
        <f>IF(U711="základní",N711,0)</f>
        <v>0</v>
      </c>
      <c r="BF711" s="117">
        <f>IF(U711="snížená",N711,0)</f>
        <v>0</v>
      </c>
      <c r="BG711" s="117">
        <f>IF(U711="zákl. přenesená",N711,0)</f>
        <v>0</v>
      </c>
      <c r="BH711" s="117">
        <f>IF(U711="sníž. přenesená",N711,0)</f>
        <v>0</v>
      </c>
      <c r="BI711" s="117">
        <f>IF(U711="nulová",N711,0)</f>
        <v>0</v>
      </c>
      <c r="BJ711" s="22" t="s">
        <v>35</v>
      </c>
      <c r="BK711" s="117">
        <f>ROUND(L711*K711,2)</f>
        <v>0</v>
      </c>
      <c r="BL711" s="22" t="s">
        <v>184</v>
      </c>
      <c r="BM711" s="22" t="s">
        <v>616</v>
      </c>
    </row>
    <row r="712" spans="2:65" s="12" customFormat="1" ht="16.5" customHeight="1">
      <c r="B712" s="183"/>
      <c r="C712" s="184"/>
      <c r="D712" s="184"/>
      <c r="E712" s="185" t="s">
        <v>5</v>
      </c>
      <c r="F712" s="258" t="s">
        <v>207</v>
      </c>
      <c r="G712" s="259"/>
      <c r="H712" s="259"/>
      <c r="I712" s="259"/>
      <c r="J712" s="184"/>
      <c r="K712" s="186">
        <v>8</v>
      </c>
      <c r="L712" s="184"/>
      <c r="M712" s="184"/>
      <c r="N712" s="184"/>
      <c r="O712" s="184"/>
      <c r="P712" s="184"/>
      <c r="Q712" s="184"/>
      <c r="R712" s="187"/>
      <c r="T712" s="188"/>
      <c r="U712" s="184"/>
      <c r="V712" s="184"/>
      <c r="W712" s="184"/>
      <c r="X712" s="184"/>
      <c r="Y712" s="184"/>
      <c r="Z712" s="184"/>
      <c r="AA712" s="189"/>
      <c r="AT712" s="190" t="s">
        <v>186</v>
      </c>
      <c r="AU712" s="190" t="s">
        <v>89</v>
      </c>
      <c r="AV712" s="12" t="s">
        <v>89</v>
      </c>
      <c r="AW712" s="12" t="s">
        <v>187</v>
      </c>
      <c r="AX712" s="12" t="s">
        <v>78</v>
      </c>
      <c r="AY712" s="190" t="s">
        <v>179</v>
      </c>
    </row>
    <row r="713" spans="2:65" s="13" customFormat="1" ht="16.5" customHeight="1">
      <c r="B713" s="191"/>
      <c r="C713" s="192"/>
      <c r="D713" s="192"/>
      <c r="E713" s="193" t="s">
        <v>5</v>
      </c>
      <c r="F713" s="261" t="s">
        <v>188</v>
      </c>
      <c r="G713" s="262"/>
      <c r="H713" s="262"/>
      <c r="I713" s="262"/>
      <c r="J713" s="192"/>
      <c r="K713" s="194">
        <v>8</v>
      </c>
      <c r="L713" s="192"/>
      <c r="M713" s="192"/>
      <c r="N713" s="192"/>
      <c r="O713" s="192"/>
      <c r="P713" s="192"/>
      <c r="Q713" s="192"/>
      <c r="R713" s="195"/>
      <c r="T713" s="196"/>
      <c r="U713" s="192"/>
      <c r="V713" s="192"/>
      <c r="W713" s="192"/>
      <c r="X713" s="192"/>
      <c r="Y713" s="192"/>
      <c r="Z713" s="192"/>
      <c r="AA713" s="197"/>
      <c r="AT713" s="198" t="s">
        <v>186</v>
      </c>
      <c r="AU713" s="198" t="s">
        <v>89</v>
      </c>
      <c r="AV713" s="13" t="s">
        <v>184</v>
      </c>
      <c r="AW713" s="13" t="s">
        <v>187</v>
      </c>
      <c r="AX713" s="13" t="s">
        <v>35</v>
      </c>
      <c r="AY713" s="198" t="s">
        <v>179</v>
      </c>
    </row>
    <row r="714" spans="2:65" s="1" customFormat="1" ht="16.5" customHeight="1">
      <c r="B714" s="140"/>
      <c r="C714" s="169" t="s">
        <v>424</v>
      </c>
      <c r="D714" s="169" t="s">
        <v>180</v>
      </c>
      <c r="E714" s="170" t="s">
        <v>651</v>
      </c>
      <c r="F714" s="264" t="s">
        <v>652</v>
      </c>
      <c r="G714" s="264"/>
      <c r="H714" s="264"/>
      <c r="I714" s="264"/>
      <c r="J714" s="171" t="s">
        <v>183</v>
      </c>
      <c r="K714" s="172">
        <v>2</v>
      </c>
      <c r="L714" s="265">
        <v>0</v>
      </c>
      <c r="M714" s="265"/>
      <c r="N714" s="266">
        <f>ROUND(L714*K714,2)</f>
        <v>0</v>
      </c>
      <c r="O714" s="266"/>
      <c r="P714" s="266"/>
      <c r="Q714" s="266"/>
      <c r="R714" s="143"/>
      <c r="T714" s="173" t="s">
        <v>5</v>
      </c>
      <c r="U714" s="47" t="s">
        <v>43</v>
      </c>
      <c r="V714" s="39"/>
      <c r="W714" s="174">
        <f>V714*K714</f>
        <v>0</v>
      </c>
      <c r="X714" s="174">
        <v>0</v>
      </c>
      <c r="Y714" s="174">
        <f>X714*K714</f>
        <v>0</v>
      </c>
      <c r="Z714" s="174">
        <v>0</v>
      </c>
      <c r="AA714" s="175">
        <f>Z714*K714</f>
        <v>0</v>
      </c>
      <c r="AR714" s="22" t="s">
        <v>184</v>
      </c>
      <c r="AT714" s="22" t="s">
        <v>180</v>
      </c>
      <c r="AU714" s="22" t="s">
        <v>89</v>
      </c>
      <c r="AY714" s="22" t="s">
        <v>179</v>
      </c>
      <c r="BE714" s="117">
        <f>IF(U714="základní",N714,0)</f>
        <v>0</v>
      </c>
      <c r="BF714" s="117">
        <f>IF(U714="snížená",N714,0)</f>
        <v>0</v>
      </c>
      <c r="BG714" s="117">
        <f>IF(U714="zákl. přenesená",N714,0)</f>
        <v>0</v>
      </c>
      <c r="BH714" s="117">
        <f>IF(U714="sníž. přenesená",N714,0)</f>
        <v>0</v>
      </c>
      <c r="BI714" s="117">
        <f>IF(U714="nulová",N714,0)</f>
        <v>0</v>
      </c>
      <c r="BJ714" s="22" t="s">
        <v>35</v>
      </c>
      <c r="BK714" s="117">
        <f>ROUND(L714*K714,2)</f>
        <v>0</v>
      </c>
      <c r="BL714" s="22" t="s">
        <v>184</v>
      </c>
      <c r="BM714" s="22" t="s">
        <v>619</v>
      </c>
    </row>
    <row r="715" spans="2:65" s="11" customFormat="1" ht="25.5" customHeight="1">
      <c r="B715" s="176"/>
      <c r="C715" s="177"/>
      <c r="D715" s="177"/>
      <c r="E715" s="178" t="s">
        <v>5</v>
      </c>
      <c r="F715" s="303" t="s">
        <v>1358</v>
      </c>
      <c r="G715" s="304"/>
      <c r="H715" s="304"/>
      <c r="I715" s="304"/>
      <c r="J715" s="177"/>
      <c r="K715" s="178" t="s">
        <v>5</v>
      </c>
      <c r="L715" s="177"/>
      <c r="M715" s="177"/>
      <c r="N715" s="177"/>
      <c r="O715" s="177"/>
      <c r="P715" s="177"/>
      <c r="Q715" s="177"/>
      <c r="R715" s="179"/>
      <c r="T715" s="180"/>
      <c r="U715" s="177"/>
      <c r="V715" s="177"/>
      <c r="W715" s="177"/>
      <c r="X715" s="177"/>
      <c r="Y715" s="177"/>
      <c r="Z715" s="177"/>
      <c r="AA715" s="181"/>
      <c r="AT715" s="182" t="s">
        <v>186</v>
      </c>
      <c r="AU715" s="182" t="s">
        <v>89</v>
      </c>
      <c r="AV715" s="11" t="s">
        <v>35</v>
      </c>
      <c r="AW715" s="11" t="s">
        <v>187</v>
      </c>
      <c r="AX715" s="11" t="s">
        <v>78</v>
      </c>
      <c r="AY715" s="182" t="s">
        <v>179</v>
      </c>
    </row>
    <row r="716" spans="2:65" s="12" customFormat="1" ht="16.5" customHeight="1">
      <c r="B716" s="183"/>
      <c r="C716" s="184"/>
      <c r="D716" s="184"/>
      <c r="E716" s="185" t="s">
        <v>5</v>
      </c>
      <c r="F716" s="277" t="s">
        <v>655</v>
      </c>
      <c r="G716" s="278"/>
      <c r="H716" s="278"/>
      <c r="I716" s="278"/>
      <c r="J716" s="184"/>
      <c r="K716" s="186">
        <v>1</v>
      </c>
      <c r="L716" s="184"/>
      <c r="M716" s="184"/>
      <c r="N716" s="184"/>
      <c r="O716" s="184"/>
      <c r="P716" s="184"/>
      <c r="Q716" s="184"/>
      <c r="R716" s="187"/>
      <c r="T716" s="188"/>
      <c r="U716" s="184"/>
      <c r="V716" s="184"/>
      <c r="W716" s="184"/>
      <c r="X716" s="184"/>
      <c r="Y716" s="184"/>
      <c r="Z716" s="184"/>
      <c r="AA716" s="189"/>
      <c r="AT716" s="190" t="s">
        <v>186</v>
      </c>
      <c r="AU716" s="190" t="s">
        <v>89</v>
      </c>
      <c r="AV716" s="12" t="s">
        <v>89</v>
      </c>
      <c r="AW716" s="12" t="s">
        <v>187</v>
      </c>
      <c r="AX716" s="12" t="s">
        <v>78</v>
      </c>
      <c r="AY716" s="190" t="s">
        <v>179</v>
      </c>
    </row>
    <row r="717" spans="2:65" s="12" customFormat="1" ht="16.5" customHeight="1">
      <c r="B717" s="183"/>
      <c r="C717" s="184"/>
      <c r="D717" s="184"/>
      <c r="E717" s="185" t="s">
        <v>5</v>
      </c>
      <c r="F717" s="277" t="s">
        <v>645</v>
      </c>
      <c r="G717" s="278"/>
      <c r="H717" s="278"/>
      <c r="I717" s="278"/>
      <c r="J717" s="184"/>
      <c r="K717" s="186">
        <v>1</v>
      </c>
      <c r="L717" s="184"/>
      <c r="M717" s="184"/>
      <c r="N717" s="184"/>
      <c r="O717" s="184"/>
      <c r="P717" s="184"/>
      <c r="Q717" s="184"/>
      <c r="R717" s="187"/>
      <c r="T717" s="188"/>
      <c r="U717" s="184"/>
      <c r="V717" s="184"/>
      <c r="W717" s="184"/>
      <c r="X717" s="184"/>
      <c r="Y717" s="184"/>
      <c r="Z717" s="184"/>
      <c r="AA717" s="189"/>
      <c r="AT717" s="190" t="s">
        <v>186</v>
      </c>
      <c r="AU717" s="190" t="s">
        <v>89</v>
      </c>
      <c r="AV717" s="12" t="s">
        <v>89</v>
      </c>
      <c r="AW717" s="12" t="s">
        <v>187</v>
      </c>
      <c r="AX717" s="12" t="s">
        <v>78</v>
      </c>
      <c r="AY717" s="190" t="s">
        <v>179</v>
      </c>
    </row>
    <row r="718" spans="2:65" s="13" customFormat="1" ht="16.5" customHeight="1">
      <c r="B718" s="191"/>
      <c r="C718" s="192"/>
      <c r="D718" s="192"/>
      <c r="E718" s="193" t="s">
        <v>5</v>
      </c>
      <c r="F718" s="261" t="s">
        <v>188</v>
      </c>
      <c r="G718" s="262"/>
      <c r="H718" s="262"/>
      <c r="I718" s="262"/>
      <c r="J718" s="192"/>
      <c r="K718" s="194">
        <v>2</v>
      </c>
      <c r="L718" s="192"/>
      <c r="M718" s="192"/>
      <c r="N718" s="192"/>
      <c r="O718" s="192"/>
      <c r="P718" s="192"/>
      <c r="Q718" s="192"/>
      <c r="R718" s="195"/>
      <c r="T718" s="196"/>
      <c r="U718" s="192"/>
      <c r="V718" s="192"/>
      <c r="W718" s="192"/>
      <c r="X718" s="192"/>
      <c r="Y718" s="192"/>
      <c r="Z718" s="192"/>
      <c r="AA718" s="197"/>
      <c r="AT718" s="198" t="s">
        <v>186</v>
      </c>
      <c r="AU718" s="198" t="s">
        <v>89</v>
      </c>
      <c r="AV718" s="13" t="s">
        <v>184</v>
      </c>
      <c r="AW718" s="13" t="s">
        <v>187</v>
      </c>
      <c r="AX718" s="13" t="s">
        <v>35</v>
      </c>
      <c r="AY718" s="198" t="s">
        <v>179</v>
      </c>
    </row>
    <row r="719" spans="2:65" s="1" customFormat="1" ht="38.25" customHeight="1">
      <c r="B719" s="140"/>
      <c r="C719" s="316" t="s">
        <v>621</v>
      </c>
      <c r="D719" s="316" t="s">
        <v>180</v>
      </c>
      <c r="E719" s="317" t="s">
        <v>656</v>
      </c>
      <c r="F719" s="318" t="s">
        <v>657</v>
      </c>
      <c r="G719" s="318"/>
      <c r="H719" s="318"/>
      <c r="I719" s="318"/>
      <c r="J719" s="319" t="s">
        <v>285</v>
      </c>
      <c r="K719" s="320">
        <v>662.5</v>
      </c>
      <c r="L719" s="321">
        <v>0</v>
      </c>
      <c r="M719" s="321"/>
      <c r="N719" s="321">
        <f>ROUND(L719*K719,2)</f>
        <v>0</v>
      </c>
      <c r="O719" s="321"/>
      <c r="P719" s="321"/>
      <c r="Q719" s="321"/>
      <c r="R719" s="143"/>
      <c r="T719" s="173" t="s">
        <v>5</v>
      </c>
      <c r="U719" s="47" t="s">
        <v>43</v>
      </c>
      <c r="V719" s="39"/>
      <c r="W719" s="174">
        <f>V719*K719</f>
        <v>0</v>
      </c>
      <c r="X719" s="174">
        <v>0</v>
      </c>
      <c r="Y719" s="174">
        <f>X719*K719</f>
        <v>0</v>
      </c>
      <c r="Z719" s="174">
        <v>0</v>
      </c>
      <c r="AA719" s="175">
        <f>Z719*K719</f>
        <v>0</v>
      </c>
      <c r="AR719" s="22" t="s">
        <v>184</v>
      </c>
      <c r="AT719" s="22" t="s">
        <v>180</v>
      </c>
      <c r="AU719" s="22" t="s">
        <v>89</v>
      </c>
      <c r="AY719" s="22" t="s">
        <v>179</v>
      </c>
      <c r="BE719" s="117">
        <f>IF(U719="základní",N719,0)</f>
        <v>0</v>
      </c>
      <c r="BF719" s="117">
        <f>IF(U719="snížená",N719,0)</f>
        <v>0</v>
      </c>
      <c r="BG719" s="117">
        <f>IF(U719="zákl. přenesená",N719,0)</f>
        <v>0</v>
      </c>
      <c r="BH719" s="117">
        <f>IF(U719="sníž. přenesená",N719,0)</f>
        <v>0</v>
      </c>
      <c r="BI719" s="117">
        <f>IF(U719="nulová",N719,0)</f>
        <v>0</v>
      </c>
      <c r="BJ719" s="22" t="s">
        <v>35</v>
      </c>
      <c r="BK719" s="117">
        <f>ROUND(L719*K719,2)</f>
        <v>0</v>
      </c>
      <c r="BL719" s="22" t="s">
        <v>184</v>
      </c>
      <c r="BM719" s="22" t="s">
        <v>624</v>
      </c>
    </row>
    <row r="720" spans="2:65" s="11" customFormat="1" ht="25.5" customHeight="1">
      <c r="B720" s="176"/>
      <c r="C720" s="177"/>
      <c r="D720" s="177"/>
      <c r="E720" s="178" t="s">
        <v>5</v>
      </c>
      <c r="F720" s="303" t="s">
        <v>1185</v>
      </c>
      <c r="G720" s="304"/>
      <c r="H720" s="304"/>
      <c r="I720" s="304"/>
      <c r="J720" s="177"/>
      <c r="K720" s="178" t="s">
        <v>5</v>
      </c>
      <c r="L720" s="177"/>
      <c r="M720" s="177"/>
      <c r="N720" s="177"/>
      <c r="O720" s="177"/>
      <c r="P720" s="177"/>
      <c r="Q720" s="177"/>
      <c r="R720" s="179"/>
      <c r="T720" s="180"/>
      <c r="U720" s="177"/>
      <c r="V720" s="177"/>
      <c r="W720" s="177"/>
      <c r="X720" s="177"/>
      <c r="Y720" s="177"/>
      <c r="Z720" s="177"/>
      <c r="AA720" s="181"/>
      <c r="AT720" s="182" t="s">
        <v>186</v>
      </c>
      <c r="AU720" s="182" t="s">
        <v>89</v>
      </c>
      <c r="AV720" s="11" t="s">
        <v>35</v>
      </c>
      <c r="AW720" s="11" t="s">
        <v>187</v>
      </c>
      <c r="AX720" s="11" t="s">
        <v>78</v>
      </c>
      <c r="AY720" s="182" t="s">
        <v>179</v>
      </c>
    </row>
    <row r="721" spans="2:51" s="12" customFormat="1" ht="16.5" customHeight="1">
      <c r="B721" s="183"/>
      <c r="C721" s="184"/>
      <c r="D721" s="184"/>
      <c r="E721" s="185" t="s">
        <v>5</v>
      </c>
      <c r="F721" s="277" t="s">
        <v>1506</v>
      </c>
      <c r="G721" s="278"/>
      <c r="H721" s="278"/>
      <c r="I721" s="278"/>
      <c r="J721" s="184"/>
      <c r="K721" s="186">
        <v>117</v>
      </c>
      <c r="L721" s="184"/>
      <c r="M721" s="184"/>
      <c r="N721" s="184"/>
      <c r="O721" s="184"/>
      <c r="P721" s="184"/>
      <c r="Q721" s="184"/>
      <c r="R721" s="187"/>
      <c r="T721" s="188"/>
      <c r="U721" s="184"/>
      <c r="V721" s="184"/>
      <c r="W721" s="184"/>
      <c r="X721" s="184"/>
      <c r="Y721" s="184"/>
      <c r="Z721" s="184"/>
      <c r="AA721" s="189"/>
      <c r="AT721" s="190" t="s">
        <v>186</v>
      </c>
      <c r="AU721" s="190" t="s">
        <v>89</v>
      </c>
      <c r="AV721" s="12" t="s">
        <v>89</v>
      </c>
      <c r="AW721" s="12" t="s">
        <v>187</v>
      </c>
      <c r="AX721" s="12" t="s">
        <v>78</v>
      </c>
      <c r="AY721" s="190" t="s">
        <v>179</v>
      </c>
    </row>
    <row r="722" spans="2:51" s="12" customFormat="1" ht="16.5" customHeight="1">
      <c r="B722" s="183"/>
      <c r="C722" s="184"/>
      <c r="D722" s="184"/>
      <c r="E722" s="185" t="s">
        <v>5</v>
      </c>
      <c r="F722" s="277" t="s">
        <v>1507</v>
      </c>
      <c r="G722" s="278"/>
      <c r="H722" s="278"/>
      <c r="I722" s="278"/>
      <c r="J722" s="184"/>
      <c r="K722" s="186">
        <v>23</v>
      </c>
      <c r="L722" s="184"/>
      <c r="M722" s="184"/>
      <c r="N722" s="184"/>
      <c r="O722" s="184"/>
      <c r="P722" s="184"/>
      <c r="Q722" s="184"/>
      <c r="R722" s="187"/>
      <c r="T722" s="188"/>
      <c r="U722" s="184"/>
      <c r="V722" s="184"/>
      <c r="W722" s="184"/>
      <c r="X722" s="184"/>
      <c r="Y722" s="184"/>
      <c r="Z722" s="184"/>
      <c r="AA722" s="189"/>
      <c r="AT722" s="190" t="s">
        <v>186</v>
      </c>
      <c r="AU722" s="190" t="s">
        <v>89</v>
      </c>
      <c r="AV722" s="12" t="s">
        <v>89</v>
      </c>
      <c r="AW722" s="12" t="s">
        <v>187</v>
      </c>
      <c r="AX722" s="12" t="s">
        <v>78</v>
      </c>
      <c r="AY722" s="190" t="s">
        <v>179</v>
      </c>
    </row>
    <row r="723" spans="2:51" s="12" customFormat="1" ht="16.5" customHeight="1">
      <c r="B723" s="183"/>
      <c r="C723" s="184"/>
      <c r="D723" s="184"/>
      <c r="E723" s="185" t="s">
        <v>5</v>
      </c>
      <c r="F723" s="277" t="s">
        <v>1508</v>
      </c>
      <c r="G723" s="278"/>
      <c r="H723" s="278"/>
      <c r="I723" s="278"/>
      <c r="J723" s="184"/>
      <c r="K723" s="186">
        <v>9.5</v>
      </c>
      <c r="L723" s="184"/>
      <c r="M723" s="184"/>
      <c r="N723" s="184"/>
      <c r="O723" s="184"/>
      <c r="P723" s="184"/>
      <c r="Q723" s="184"/>
      <c r="R723" s="187"/>
      <c r="T723" s="188"/>
      <c r="U723" s="184"/>
      <c r="V723" s="184"/>
      <c r="W723" s="184"/>
      <c r="X723" s="184"/>
      <c r="Y723" s="184"/>
      <c r="Z723" s="184"/>
      <c r="AA723" s="189"/>
      <c r="AT723" s="190" t="s">
        <v>186</v>
      </c>
      <c r="AU723" s="190" t="s">
        <v>89</v>
      </c>
      <c r="AV723" s="12" t="s">
        <v>89</v>
      </c>
      <c r="AW723" s="12" t="s">
        <v>187</v>
      </c>
      <c r="AX723" s="12" t="s">
        <v>78</v>
      </c>
      <c r="AY723" s="190" t="s">
        <v>179</v>
      </c>
    </row>
    <row r="724" spans="2:51" s="12" customFormat="1" ht="16.5" customHeight="1">
      <c r="B724" s="183"/>
      <c r="C724" s="184"/>
      <c r="D724" s="184"/>
      <c r="E724" s="185" t="s">
        <v>5</v>
      </c>
      <c r="F724" s="277" t="s">
        <v>1509</v>
      </c>
      <c r="G724" s="278"/>
      <c r="H724" s="278"/>
      <c r="I724" s="278"/>
      <c r="J724" s="184"/>
      <c r="K724" s="186">
        <v>9.5</v>
      </c>
      <c r="L724" s="184"/>
      <c r="M724" s="184"/>
      <c r="N724" s="184"/>
      <c r="O724" s="184"/>
      <c r="P724" s="184"/>
      <c r="Q724" s="184"/>
      <c r="R724" s="187"/>
      <c r="T724" s="188"/>
      <c r="U724" s="184"/>
      <c r="V724" s="184"/>
      <c r="W724" s="184"/>
      <c r="X724" s="184"/>
      <c r="Y724" s="184"/>
      <c r="Z724" s="184"/>
      <c r="AA724" s="189"/>
      <c r="AT724" s="190" t="s">
        <v>186</v>
      </c>
      <c r="AU724" s="190" t="s">
        <v>89</v>
      </c>
      <c r="AV724" s="12" t="s">
        <v>89</v>
      </c>
      <c r="AW724" s="12" t="s">
        <v>187</v>
      </c>
      <c r="AX724" s="12" t="s">
        <v>78</v>
      </c>
      <c r="AY724" s="190" t="s">
        <v>179</v>
      </c>
    </row>
    <row r="725" spans="2:51" s="12" customFormat="1" ht="16.5" customHeight="1">
      <c r="B725" s="183"/>
      <c r="C725" s="184"/>
      <c r="D725" s="184"/>
      <c r="E725" s="185" t="s">
        <v>5</v>
      </c>
      <c r="F725" s="277" t="s">
        <v>1510</v>
      </c>
      <c r="G725" s="278"/>
      <c r="H725" s="278"/>
      <c r="I725" s="278"/>
      <c r="J725" s="184"/>
      <c r="K725" s="186">
        <v>61.5</v>
      </c>
      <c r="L725" s="184"/>
      <c r="M725" s="184"/>
      <c r="N725" s="184"/>
      <c r="O725" s="184"/>
      <c r="P725" s="184"/>
      <c r="Q725" s="184"/>
      <c r="R725" s="187"/>
      <c r="T725" s="188"/>
      <c r="U725" s="184"/>
      <c r="V725" s="184"/>
      <c r="W725" s="184"/>
      <c r="X725" s="184"/>
      <c r="Y725" s="184"/>
      <c r="Z725" s="184"/>
      <c r="AA725" s="189"/>
      <c r="AT725" s="190" t="s">
        <v>186</v>
      </c>
      <c r="AU725" s="190" t="s">
        <v>89</v>
      </c>
      <c r="AV725" s="12" t="s">
        <v>89</v>
      </c>
      <c r="AW725" s="12" t="s">
        <v>187</v>
      </c>
      <c r="AX725" s="12" t="s">
        <v>78</v>
      </c>
      <c r="AY725" s="190" t="s">
        <v>179</v>
      </c>
    </row>
    <row r="726" spans="2:51" s="12" customFormat="1" ht="16.5" customHeight="1">
      <c r="B726" s="183"/>
      <c r="C726" s="184"/>
      <c r="D726" s="184"/>
      <c r="E726" s="185" t="s">
        <v>5</v>
      </c>
      <c r="F726" s="277" t="s">
        <v>1511</v>
      </c>
      <c r="G726" s="278"/>
      <c r="H726" s="278"/>
      <c r="I726" s="278"/>
      <c r="J726" s="184"/>
      <c r="K726" s="186">
        <v>5.5</v>
      </c>
      <c r="L726" s="184"/>
      <c r="M726" s="184"/>
      <c r="N726" s="184"/>
      <c r="O726" s="184"/>
      <c r="P726" s="184"/>
      <c r="Q726" s="184"/>
      <c r="R726" s="187"/>
      <c r="T726" s="188"/>
      <c r="U726" s="184"/>
      <c r="V726" s="184"/>
      <c r="W726" s="184"/>
      <c r="X726" s="184"/>
      <c r="Y726" s="184"/>
      <c r="Z726" s="184"/>
      <c r="AA726" s="189"/>
      <c r="AT726" s="190" t="s">
        <v>186</v>
      </c>
      <c r="AU726" s="190" t="s">
        <v>89</v>
      </c>
      <c r="AV726" s="12" t="s">
        <v>89</v>
      </c>
      <c r="AW726" s="12" t="s">
        <v>187</v>
      </c>
      <c r="AX726" s="12" t="s">
        <v>78</v>
      </c>
      <c r="AY726" s="190" t="s">
        <v>179</v>
      </c>
    </row>
    <row r="727" spans="2:51" s="12" customFormat="1" ht="16.5" customHeight="1">
      <c r="B727" s="183"/>
      <c r="C727" s="184"/>
      <c r="D727" s="184"/>
      <c r="E727" s="185" t="s">
        <v>5</v>
      </c>
      <c r="F727" s="277" t="s">
        <v>1512</v>
      </c>
      <c r="G727" s="278"/>
      <c r="H727" s="278"/>
      <c r="I727" s="278"/>
      <c r="J727" s="184"/>
      <c r="K727" s="186">
        <v>35.5</v>
      </c>
      <c r="L727" s="184"/>
      <c r="M727" s="184"/>
      <c r="N727" s="184"/>
      <c r="O727" s="184"/>
      <c r="P727" s="184"/>
      <c r="Q727" s="184"/>
      <c r="R727" s="187"/>
      <c r="T727" s="188"/>
      <c r="U727" s="184"/>
      <c r="V727" s="184"/>
      <c r="W727" s="184"/>
      <c r="X727" s="184"/>
      <c r="Y727" s="184"/>
      <c r="Z727" s="184"/>
      <c r="AA727" s="189"/>
      <c r="AT727" s="190" t="s">
        <v>186</v>
      </c>
      <c r="AU727" s="190" t="s">
        <v>89</v>
      </c>
      <c r="AV727" s="12" t="s">
        <v>89</v>
      </c>
      <c r="AW727" s="12" t="s">
        <v>187</v>
      </c>
      <c r="AX727" s="12" t="s">
        <v>78</v>
      </c>
      <c r="AY727" s="190" t="s">
        <v>179</v>
      </c>
    </row>
    <row r="728" spans="2:51" s="12" customFormat="1" ht="16.5" customHeight="1">
      <c r="B728" s="183"/>
      <c r="C728" s="184"/>
      <c r="D728" s="184"/>
      <c r="E728" s="185" t="s">
        <v>5</v>
      </c>
      <c r="F728" s="277" t="s">
        <v>1513</v>
      </c>
      <c r="G728" s="278"/>
      <c r="H728" s="278"/>
      <c r="I728" s="278"/>
      <c r="J728" s="184"/>
      <c r="K728" s="186">
        <v>42</v>
      </c>
      <c r="L728" s="184"/>
      <c r="M728" s="184"/>
      <c r="N728" s="184"/>
      <c r="O728" s="184"/>
      <c r="P728" s="184"/>
      <c r="Q728" s="184"/>
      <c r="R728" s="187"/>
      <c r="T728" s="188"/>
      <c r="U728" s="184"/>
      <c r="V728" s="184"/>
      <c r="W728" s="184"/>
      <c r="X728" s="184"/>
      <c r="Y728" s="184"/>
      <c r="Z728" s="184"/>
      <c r="AA728" s="189"/>
      <c r="AT728" s="190" t="s">
        <v>186</v>
      </c>
      <c r="AU728" s="190" t="s">
        <v>89</v>
      </c>
      <c r="AV728" s="12" t="s">
        <v>89</v>
      </c>
      <c r="AW728" s="12" t="s">
        <v>187</v>
      </c>
      <c r="AX728" s="12" t="s">
        <v>78</v>
      </c>
      <c r="AY728" s="190" t="s">
        <v>179</v>
      </c>
    </row>
    <row r="729" spans="2:51" s="12" customFormat="1" ht="16.5" customHeight="1">
      <c r="B729" s="183"/>
      <c r="C729" s="184"/>
      <c r="D729" s="184"/>
      <c r="E729" s="185" t="s">
        <v>5</v>
      </c>
      <c r="F729" s="277" t="s">
        <v>1514</v>
      </c>
      <c r="G729" s="278"/>
      <c r="H729" s="278"/>
      <c r="I729" s="278"/>
      <c r="J729" s="184"/>
      <c r="K729" s="186">
        <v>46.5</v>
      </c>
      <c r="L729" s="184"/>
      <c r="M729" s="184"/>
      <c r="N729" s="184"/>
      <c r="O729" s="184"/>
      <c r="P729" s="184"/>
      <c r="Q729" s="184"/>
      <c r="R729" s="187"/>
      <c r="T729" s="188"/>
      <c r="U729" s="184"/>
      <c r="V729" s="184"/>
      <c r="W729" s="184"/>
      <c r="X729" s="184"/>
      <c r="Y729" s="184"/>
      <c r="Z729" s="184"/>
      <c r="AA729" s="189"/>
      <c r="AT729" s="190" t="s">
        <v>186</v>
      </c>
      <c r="AU729" s="190" t="s">
        <v>89</v>
      </c>
      <c r="AV729" s="12" t="s">
        <v>89</v>
      </c>
      <c r="AW729" s="12" t="s">
        <v>187</v>
      </c>
      <c r="AX729" s="12" t="s">
        <v>78</v>
      </c>
      <c r="AY729" s="190" t="s">
        <v>179</v>
      </c>
    </row>
    <row r="730" spans="2:51" s="12" customFormat="1" ht="16.5" customHeight="1">
      <c r="B730" s="183"/>
      <c r="C730" s="184"/>
      <c r="D730" s="184"/>
      <c r="E730" s="185" t="s">
        <v>5</v>
      </c>
      <c r="F730" s="277" t="s">
        <v>1515</v>
      </c>
      <c r="G730" s="278"/>
      <c r="H730" s="278"/>
      <c r="I730" s="278"/>
      <c r="J730" s="184"/>
      <c r="K730" s="186">
        <v>17</v>
      </c>
      <c r="L730" s="184"/>
      <c r="M730" s="184"/>
      <c r="N730" s="184"/>
      <c r="O730" s="184"/>
      <c r="P730" s="184"/>
      <c r="Q730" s="184"/>
      <c r="R730" s="187"/>
      <c r="T730" s="188"/>
      <c r="U730" s="184"/>
      <c r="V730" s="184"/>
      <c r="W730" s="184"/>
      <c r="X730" s="184"/>
      <c r="Y730" s="184"/>
      <c r="Z730" s="184"/>
      <c r="AA730" s="189"/>
      <c r="AT730" s="190" t="s">
        <v>186</v>
      </c>
      <c r="AU730" s="190" t="s">
        <v>89</v>
      </c>
      <c r="AV730" s="12" t="s">
        <v>89</v>
      </c>
      <c r="AW730" s="12" t="s">
        <v>187</v>
      </c>
      <c r="AX730" s="12" t="s">
        <v>78</v>
      </c>
      <c r="AY730" s="190" t="s">
        <v>179</v>
      </c>
    </row>
    <row r="731" spans="2:51" s="12" customFormat="1" ht="16.5" customHeight="1">
      <c r="B731" s="183"/>
      <c r="C731" s="184"/>
      <c r="D731" s="184"/>
      <c r="E731" s="185" t="s">
        <v>5</v>
      </c>
      <c r="F731" s="277" t="s">
        <v>1516</v>
      </c>
      <c r="G731" s="278"/>
      <c r="H731" s="278"/>
      <c r="I731" s="278"/>
      <c r="J731" s="184"/>
      <c r="K731" s="186">
        <v>27</v>
      </c>
      <c r="L731" s="184"/>
      <c r="M731" s="184"/>
      <c r="N731" s="184"/>
      <c r="O731" s="184"/>
      <c r="P731" s="184"/>
      <c r="Q731" s="184"/>
      <c r="R731" s="187"/>
      <c r="T731" s="188"/>
      <c r="U731" s="184"/>
      <c r="V731" s="184"/>
      <c r="W731" s="184"/>
      <c r="X731" s="184"/>
      <c r="Y731" s="184"/>
      <c r="Z731" s="184"/>
      <c r="AA731" s="189"/>
      <c r="AT731" s="190" t="s">
        <v>186</v>
      </c>
      <c r="AU731" s="190" t="s">
        <v>89</v>
      </c>
      <c r="AV731" s="12" t="s">
        <v>89</v>
      </c>
      <c r="AW731" s="12" t="s">
        <v>187</v>
      </c>
      <c r="AX731" s="12" t="s">
        <v>78</v>
      </c>
      <c r="AY731" s="190" t="s">
        <v>179</v>
      </c>
    </row>
    <row r="732" spans="2:51" s="12" customFormat="1" ht="16.5" customHeight="1">
      <c r="B732" s="183"/>
      <c r="C732" s="184"/>
      <c r="D732" s="184"/>
      <c r="E732" s="185" t="s">
        <v>5</v>
      </c>
      <c r="F732" s="277" t="s">
        <v>1517</v>
      </c>
      <c r="G732" s="278"/>
      <c r="H732" s="278"/>
      <c r="I732" s="278"/>
      <c r="J732" s="184"/>
      <c r="K732" s="186">
        <v>47.5</v>
      </c>
      <c r="L732" s="184"/>
      <c r="M732" s="184"/>
      <c r="N732" s="184"/>
      <c r="O732" s="184"/>
      <c r="P732" s="184"/>
      <c r="Q732" s="184"/>
      <c r="R732" s="187"/>
      <c r="T732" s="188"/>
      <c r="U732" s="184"/>
      <c r="V732" s="184"/>
      <c r="W732" s="184"/>
      <c r="X732" s="184"/>
      <c r="Y732" s="184"/>
      <c r="Z732" s="184"/>
      <c r="AA732" s="189"/>
      <c r="AT732" s="190" t="s">
        <v>186</v>
      </c>
      <c r="AU732" s="190" t="s">
        <v>89</v>
      </c>
      <c r="AV732" s="12" t="s">
        <v>89</v>
      </c>
      <c r="AW732" s="12" t="s">
        <v>187</v>
      </c>
      <c r="AX732" s="12" t="s">
        <v>78</v>
      </c>
      <c r="AY732" s="190" t="s">
        <v>179</v>
      </c>
    </row>
    <row r="733" spans="2:51" s="12" customFormat="1" ht="16.5" customHeight="1">
      <c r="B733" s="183"/>
      <c r="C733" s="184"/>
      <c r="D733" s="184"/>
      <c r="E733" s="185" t="s">
        <v>5</v>
      </c>
      <c r="F733" s="277" t="s">
        <v>1518</v>
      </c>
      <c r="G733" s="278"/>
      <c r="H733" s="278"/>
      <c r="I733" s="278"/>
      <c r="J733" s="184"/>
      <c r="K733" s="186">
        <v>86</v>
      </c>
      <c r="L733" s="184"/>
      <c r="M733" s="184"/>
      <c r="N733" s="184"/>
      <c r="O733" s="184"/>
      <c r="P733" s="184"/>
      <c r="Q733" s="184"/>
      <c r="R733" s="187"/>
      <c r="T733" s="188"/>
      <c r="U733" s="184"/>
      <c r="V733" s="184"/>
      <c r="W733" s="184"/>
      <c r="X733" s="184"/>
      <c r="Y733" s="184"/>
      <c r="Z733" s="184"/>
      <c r="AA733" s="189"/>
      <c r="AT733" s="190" t="s">
        <v>186</v>
      </c>
      <c r="AU733" s="190" t="s">
        <v>89</v>
      </c>
      <c r="AV733" s="12" t="s">
        <v>89</v>
      </c>
      <c r="AW733" s="12" t="s">
        <v>187</v>
      </c>
      <c r="AX733" s="12" t="s">
        <v>78</v>
      </c>
      <c r="AY733" s="190" t="s">
        <v>179</v>
      </c>
    </row>
    <row r="734" spans="2:51" s="12" customFormat="1" ht="16.5" customHeight="1">
      <c r="B734" s="183"/>
      <c r="C734" s="184"/>
      <c r="D734" s="184"/>
      <c r="E734" s="185" t="s">
        <v>5</v>
      </c>
      <c r="F734" s="277" t="s">
        <v>1519</v>
      </c>
      <c r="G734" s="278"/>
      <c r="H734" s="278"/>
      <c r="I734" s="278"/>
      <c r="J734" s="184"/>
      <c r="K734" s="186">
        <v>14.5</v>
      </c>
      <c r="L734" s="184"/>
      <c r="M734" s="184"/>
      <c r="N734" s="184"/>
      <c r="O734" s="184"/>
      <c r="P734" s="184"/>
      <c r="Q734" s="184"/>
      <c r="R734" s="187"/>
      <c r="T734" s="188"/>
      <c r="U734" s="184"/>
      <c r="V734" s="184"/>
      <c r="W734" s="184"/>
      <c r="X734" s="184"/>
      <c r="Y734" s="184"/>
      <c r="Z734" s="184"/>
      <c r="AA734" s="189"/>
      <c r="AT734" s="190" t="s">
        <v>186</v>
      </c>
      <c r="AU734" s="190" t="s">
        <v>89</v>
      </c>
      <c r="AV734" s="12" t="s">
        <v>89</v>
      </c>
      <c r="AW734" s="12" t="s">
        <v>187</v>
      </c>
      <c r="AX734" s="12" t="s">
        <v>78</v>
      </c>
      <c r="AY734" s="190" t="s">
        <v>179</v>
      </c>
    </row>
    <row r="735" spans="2:51" s="12" customFormat="1" ht="16.5" customHeight="1">
      <c r="B735" s="183"/>
      <c r="C735" s="184"/>
      <c r="D735" s="184"/>
      <c r="E735" s="185" t="s">
        <v>5</v>
      </c>
      <c r="F735" s="277" t="s">
        <v>1520</v>
      </c>
      <c r="G735" s="278"/>
      <c r="H735" s="278"/>
      <c r="I735" s="278"/>
      <c r="J735" s="184"/>
      <c r="K735" s="186">
        <v>4.5</v>
      </c>
      <c r="L735" s="184"/>
      <c r="M735" s="184"/>
      <c r="N735" s="184"/>
      <c r="O735" s="184"/>
      <c r="P735" s="184"/>
      <c r="Q735" s="184"/>
      <c r="R735" s="187"/>
      <c r="T735" s="188"/>
      <c r="U735" s="184"/>
      <c r="V735" s="184"/>
      <c r="W735" s="184"/>
      <c r="X735" s="184"/>
      <c r="Y735" s="184"/>
      <c r="Z735" s="184"/>
      <c r="AA735" s="189"/>
      <c r="AT735" s="190" t="s">
        <v>186</v>
      </c>
      <c r="AU735" s="190" t="s">
        <v>89</v>
      </c>
      <c r="AV735" s="12" t="s">
        <v>89</v>
      </c>
      <c r="AW735" s="12" t="s">
        <v>187</v>
      </c>
      <c r="AX735" s="12" t="s">
        <v>78</v>
      </c>
      <c r="AY735" s="190" t="s">
        <v>179</v>
      </c>
    </row>
    <row r="736" spans="2:51" s="12" customFormat="1" ht="16.5" customHeight="1">
      <c r="B736" s="183"/>
      <c r="C736" s="184"/>
      <c r="D736" s="184"/>
      <c r="E736" s="185" t="s">
        <v>5</v>
      </c>
      <c r="F736" s="277" t="s">
        <v>1521</v>
      </c>
      <c r="G736" s="278"/>
      <c r="H736" s="278"/>
      <c r="I736" s="278"/>
      <c r="J736" s="184"/>
      <c r="K736" s="186">
        <v>112</v>
      </c>
      <c r="L736" s="184"/>
      <c r="M736" s="184"/>
      <c r="N736" s="184"/>
      <c r="O736" s="184"/>
      <c r="P736" s="184"/>
      <c r="Q736" s="184"/>
      <c r="R736" s="187"/>
      <c r="T736" s="188"/>
      <c r="U736" s="184"/>
      <c r="V736" s="184"/>
      <c r="W736" s="184"/>
      <c r="X736" s="184"/>
      <c r="Y736" s="184"/>
      <c r="Z736" s="184"/>
      <c r="AA736" s="189"/>
      <c r="AT736" s="190" t="s">
        <v>186</v>
      </c>
      <c r="AU736" s="190" t="s">
        <v>89</v>
      </c>
      <c r="AV736" s="12" t="s">
        <v>89</v>
      </c>
      <c r="AW736" s="12" t="s">
        <v>187</v>
      </c>
      <c r="AX736" s="12" t="s">
        <v>78</v>
      </c>
      <c r="AY736" s="190" t="s">
        <v>179</v>
      </c>
    </row>
    <row r="737" spans="2:65" s="12" customFormat="1" ht="16.5" customHeight="1">
      <c r="B737" s="183"/>
      <c r="C737" s="184"/>
      <c r="D737" s="184"/>
      <c r="E737" s="185" t="s">
        <v>5</v>
      </c>
      <c r="F737" s="277" t="s">
        <v>1522</v>
      </c>
      <c r="G737" s="278"/>
      <c r="H737" s="278"/>
      <c r="I737" s="278"/>
      <c r="J737" s="184"/>
      <c r="K737" s="186">
        <v>4</v>
      </c>
      <c r="L737" s="184"/>
      <c r="M737" s="184"/>
      <c r="N737" s="184"/>
      <c r="O737" s="184"/>
      <c r="P737" s="184"/>
      <c r="Q737" s="184"/>
      <c r="R737" s="187"/>
      <c r="T737" s="188"/>
      <c r="U737" s="184"/>
      <c r="V737" s="184"/>
      <c r="W737" s="184"/>
      <c r="X737" s="184"/>
      <c r="Y737" s="184"/>
      <c r="Z737" s="184"/>
      <c r="AA737" s="189"/>
      <c r="AT737" s="190" t="s">
        <v>186</v>
      </c>
      <c r="AU737" s="190" t="s">
        <v>89</v>
      </c>
      <c r="AV737" s="12" t="s">
        <v>89</v>
      </c>
      <c r="AW737" s="12" t="s">
        <v>187</v>
      </c>
      <c r="AX737" s="12" t="s">
        <v>78</v>
      </c>
      <c r="AY737" s="190" t="s">
        <v>179</v>
      </c>
    </row>
    <row r="738" spans="2:65" s="13" customFormat="1" ht="16.5" customHeight="1">
      <c r="B738" s="191"/>
      <c r="C738" s="192"/>
      <c r="D738" s="192"/>
      <c r="E738" s="193" t="s">
        <v>5</v>
      </c>
      <c r="F738" s="261" t="s">
        <v>188</v>
      </c>
      <c r="G738" s="262"/>
      <c r="H738" s="262"/>
      <c r="I738" s="262"/>
      <c r="J738" s="192"/>
      <c r="K738" s="194">
        <v>662.5</v>
      </c>
      <c r="L738" s="192"/>
      <c r="M738" s="192"/>
      <c r="N738" s="192"/>
      <c r="O738" s="192"/>
      <c r="P738" s="192"/>
      <c r="Q738" s="192"/>
      <c r="R738" s="195"/>
      <c r="T738" s="196"/>
      <c r="U738" s="192"/>
      <c r="V738" s="192"/>
      <c r="W738" s="192"/>
      <c r="X738" s="192"/>
      <c r="Y738" s="192"/>
      <c r="Z738" s="192"/>
      <c r="AA738" s="197"/>
      <c r="AT738" s="198" t="s">
        <v>186</v>
      </c>
      <c r="AU738" s="198" t="s">
        <v>89</v>
      </c>
      <c r="AV738" s="13" t="s">
        <v>184</v>
      </c>
      <c r="AW738" s="13" t="s">
        <v>187</v>
      </c>
      <c r="AX738" s="13" t="s">
        <v>35</v>
      </c>
      <c r="AY738" s="198" t="s">
        <v>179</v>
      </c>
    </row>
    <row r="739" spans="2:65" s="1" customFormat="1" ht="16.5" customHeight="1">
      <c r="B739" s="140"/>
      <c r="C739" s="169" t="s">
        <v>428</v>
      </c>
      <c r="D739" s="169" t="s">
        <v>180</v>
      </c>
      <c r="E739" s="170" t="s">
        <v>672</v>
      </c>
      <c r="F739" s="264" t="s">
        <v>1523</v>
      </c>
      <c r="G739" s="264"/>
      <c r="H739" s="264"/>
      <c r="I739" s="264"/>
      <c r="J739" s="171" t="s">
        <v>285</v>
      </c>
      <c r="K739" s="172">
        <v>542</v>
      </c>
      <c r="L739" s="265">
        <v>0</v>
      </c>
      <c r="M739" s="265"/>
      <c r="N739" s="266">
        <f>ROUND(L739*K739,2)</f>
        <v>0</v>
      </c>
      <c r="O739" s="266"/>
      <c r="P739" s="266"/>
      <c r="Q739" s="266"/>
      <c r="R739" s="143"/>
      <c r="T739" s="173" t="s">
        <v>5</v>
      </c>
      <c r="U739" s="47" t="s">
        <v>43</v>
      </c>
      <c r="V739" s="39"/>
      <c r="W739" s="174">
        <f>V739*K739</f>
        <v>0</v>
      </c>
      <c r="X739" s="174">
        <v>0</v>
      </c>
      <c r="Y739" s="174">
        <f>X739*K739</f>
        <v>0</v>
      </c>
      <c r="Z739" s="174">
        <v>0</v>
      </c>
      <c r="AA739" s="175">
        <f>Z739*K739</f>
        <v>0</v>
      </c>
      <c r="AR739" s="22" t="s">
        <v>184</v>
      </c>
      <c r="AT739" s="22" t="s">
        <v>180</v>
      </c>
      <c r="AU739" s="22" t="s">
        <v>89</v>
      </c>
      <c r="AY739" s="22" t="s">
        <v>179</v>
      </c>
      <c r="BE739" s="117">
        <f>IF(U739="základní",N739,0)</f>
        <v>0</v>
      </c>
      <c r="BF739" s="117">
        <f>IF(U739="snížená",N739,0)</f>
        <v>0</v>
      </c>
      <c r="BG739" s="117">
        <f>IF(U739="zákl. přenesená",N739,0)</f>
        <v>0</v>
      </c>
      <c r="BH739" s="117">
        <f>IF(U739="sníž. přenesená",N739,0)</f>
        <v>0</v>
      </c>
      <c r="BI739" s="117">
        <f>IF(U739="nulová",N739,0)</f>
        <v>0</v>
      </c>
      <c r="BJ739" s="22" t="s">
        <v>35</v>
      </c>
      <c r="BK739" s="117">
        <f>ROUND(L739*K739,2)</f>
        <v>0</v>
      </c>
      <c r="BL739" s="22" t="s">
        <v>184</v>
      </c>
      <c r="BM739" s="22" t="s">
        <v>628</v>
      </c>
    </row>
    <row r="740" spans="2:65" s="12" customFormat="1" ht="16.5" customHeight="1">
      <c r="B740" s="183"/>
      <c r="C740" s="184"/>
      <c r="D740" s="184"/>
      <c r="E740" s="185" t="s">
        <v>5</v>
      </c>
      <c r="F740" s="258" t="s">
        <v>1524</v>
      </c>
      <c r="G740" s="259"/>
      <c r="H740" s="259"/>
      <c r="I740" s="259"/>
      <c r="J740" s="184"/>
      <c r="K740" s="186">
        <v>542</v>
      </c>
      <c r="L740" s="184"/>
      <c r="M740" s="184"/>
      <c r="N740" s="184"/>
      <c r="O740" s="184"/>
      <c r="P740" s="184"/>
      <c r="Q740" s="184"/>
      <c r="R740" s="187"/>
      <c r="T740" s="188"/>
      <c r="U740" s="184"/>
      <c r="V740" s="184"/>
      <c r="W740" s="184"/>
      <c r="X740" s="184"/>
      <c r="Y740" s="184"/>
      <c r="Z740" s="184"/>
      <c r="AA740" s="189"/>
      <c r="AT740" s="190" t="s">
        <v>186</v>
      </c>
      <c r="AU740" s="190" t="s">
        <v>89</v>
      </c>
      <c r="AV740" s="12" t="s">
        <v>89</v>
      </c>
      <c r="AW740" s="12" t="s">
        <v>187</v>
      </c>
      <c r="AX740" s="12" t="s">
        <v>78</v>
      </c>
      <c r="AY740" s="190" t="s">
        <v>179</v>
      </c>
    </row>
    <row r="741" spans="2:65" s="13" customFormat="1" ht="16.5" customHeight="1">
      <c r="B741" s="191"/>
      <c r="C741" s="192"/>
      <c r="D741" s="192"/>
      <c r="E741" s="193" t="s">
        <v>5</v>
      </c>
      <c r="F741" s="261" t="s">
        <v>188</v>
      </c>
      <c r="G741" s="262"/>
      <c r="H741" s="262"/>
      <c r="I741" s="262"/>
      <c r="J741" s="192"/>
      <c r="K741" s="194">
        <v>542</v>
      </c>
      <c r="L741" s="192"/>
      <c r="M741" s="192"/>
      <c r="N741" s="192"/>
      <c r="O741" s="192"/>
      <c r="P741" s="192"/>
      <c r="Q741" s="192"/>
      <c r="R741" s="195"/>
      <c r="T741" s="196"/>
      <c r="U741" s="192"/>
      <c r="V741" s="192"/>
      <c r="W741" s="192"/>
      <c r="X741" s="192"/>
      <c r="Y741" s="192"/>
      <c r="Z741" s="192"/>
      <c r="AA741" s="197"/>
      <c r="AT741" s="198" t="s">
        <v>186</v>
      </c>
      <c r="AU741" s="198" t="s">
        <v>89</v>
      </c>
      <c r="AV741" s="13" t="s">
        <v>184</v>
      </c>
      <c r="AW741" s="13" t="s">
        <v>187</v>
      </c>
      <c r="AX741" s="13" t="s">
        <v>35</v>
      </c>
      <c r="AY741" s="198" t="s">
        <v>179</v>
      </c>
    </row>
    <row r="742" spans="2:65" s="10" customFormat="1" ht="29.85" customHeight="1">
      <c r="B742" s="158"/>
      <c r="C742" s="159"/>
      <c r="D742" s="168" t="s">
        <v>145</v>
      </c>
      <c r="E742" s="168"/>
      <c r="F742" s="168"/>
      <c r="G742" s="168"/>
      <c r="H742" s="168"/>
      <c r="I742" s="168"/>
      <c r="J742" s="168"/>
      <c r="K742" s="168"/>
      <c r="L742" s="168"/>
      <c r="M742" s="168"/>
      <c r="N742" s="269">
        <f>BK742</f>
        <v>0</v>
      </c>
      <c r="O742" s="270"/>
      <c r="P742" s="270"/>
      <c r="Q742" s="270"/>
      <c r="R742" s="161"/>
      <c r="T742" s="162"/>
      <c r="U742" s="159"/>
      <c r="V742" s="159"/>
      <c r="W742" s="163">
        <f>SUM(W743:W906)</f>
        <v>0</v>
      </c>
      <c r="X742" s="159"/>
      <c r="Y742" s="163">
        <f>SUM(Y743:Y906)</f>
        <v>0</v>
      </c>
      <c r="Z742" s="159"/>
      <c r="AA742" s="164">
        <f>SUM(AA743:AA906)</f>
        <v>12.645999999999999</v>
      </c>
      <c r="AR742" s="165" t="s">
        <v>35</v>
      </c>
      <c r="AT742" s="166" t="s">
        <v>77</v>
      </c>
      <c r="AU742" s="166" t="s">
        <v>35</v>
      </c>
      <c r="AY742" s="165" t="s">
        <v>179</v>
      </c>
      <c r="BK742" s="167">
        <f>SUM(BK743:BK906)</f>
        <v>0</v>
      </c>
    </row>
    <row r="743" spans="2:65" s="1" customFormat="1" ht="38.25" customHeight="1">
      <c r="B743" s="140"/>
      <c r="C743" s="169" t="s">
        <v>630</v>
      </c>
      <c r="D743" s="169" t="s">
        <v>180</v>
      </c>
      <c r="E743" s="170" t="s">
        <v>681</v>
      </c>
      <c r="F743" s="264" t="s">
        <v>682</v>
      </c>
      <c r="G743" s="264"/>
      <c r="H743" s="264"/>
      <c r="I743" s="264"/>
      <c r="J743" s="171" t="s">
        <v>285</v>
      </c>
      <c r="K743" s="172">
        <v>183.5</v>
      </c>
      <c r="L743" s="265">
        <v>0</v>
      </c>
      <c r="M743" s="265"/>
      <c r="N743" s="266">
        <f>ROUND(L743*K743,2)</f>
        <v>0</v>
      </c>
      <c r="O743" s="266"/>
      <c r="P743" s="266"/>
      <c r="Q743" s="266"/>
      <c r="R743" s="143"/>
      <c r="T743" s="173" t="s">
        <v>5</v>
      </c>
      <c r="U743" s="47" t="s">
        <v>43</v>
      </c>
      <c r="V743" s="39"/>
      <c r="W743" s="174">
        <f>V743*K743</f>
        <v>0</v>
      </c>
      <c r="X743" s="174">
        <v>0</v>
      </c>
      <c r="Y743" s="174">
        <f>X743*K743</f>
        <v>0</v>
      </c>
      <c r="Z743" s="174">
        <v>0</v>
      </c>
      <c r="AA743" s="175">
        <f>Z743*K743</f>
        <v>0</v>
      </c>
      <c r="AR743" s="22" t="s">
        <v>184</v>
      </c>
      <c r="AT743" s="22" t="s">
        <v>180</v>
      </c>
      <c r="AU743" s="22" t="s">
        <v>89</v>
      </c>
      <c r="AY743" s="22" t="s">
        <v>179</v>
      </c>
      <c r="BE743" s="117">
        <f>IF(U743="základní",N743,0)</f>
        <v>0</v>
      </c>
      <c r="BF743" s="117">
        <f>IF(U743="snížená",N743,0)</f>
        <v>0</v>
      </c>
      <c r="BG743" s="117">
        <f>IF(U743="zákl. přenesená",N743,0)</f>
        <v>0</v>
      </c>
      <c r="BH743" s="117">
        <f>IF(U743="sníž. přenesená",N743,0)</f>
        <v>0</v>
      </c>
      <c r="BI743" s="117">
        <f>IF(U743="nulová",N743,0)</f>
        <v>0</v>
      </c>
      <c r="BJ743" s="22" t="s">
        <v>35</v>
      </c>
      <c r="BK743" s="117">
        <f>ROUND(L743*K743,2)</f>
        <v>0</v>
      </c>
      <c r="BL743" s="22" t="s">
        <v>184</v>
      </c>
      <c r="BM743" s="22" t="s">
        <v>633</v>
      </c>
    </row>
    <row r="744" spans="2:65" s="12" customFormat="1" ht="16.5" customHeight="1">
      <c r="B744" s="183"/>
      <c r="C744" s="184"/>
      <c r="D744" s="184"/>
      <c r="E744" s="185" t="s">
        <v>5</v>
      </c>
      <c r="F744" s="258" t="s">
        <v>1525</v>
      </c>
      <c r="G744" s="259"/>
      <c r="H744" s="259"/>
      <c r="I744" s="259"/>
      <c r="J744" s="184"/>
      <c r="K744" s="186">
        <v>183.5</v>
      </c>
      <c r="L744" s="184"/>
      <c r="M744" s="184"/>
      <c r="N744" s="184"/>
      <c r="O744" s="184"/>
      <c r="P744" s="184"/>
      <c r="Q744" s="184"/>
      <c r="R744" s="187"/>
      <c r="T744" s="188"/>
      <c r="U744" s="184"/>
      <c r="V744" s="184"/>
      <c r="W744" s="184"/>
      <c r="X744" s="184"/>
      <c r="Y744" s="184"/>
      <c r="Z744" s="184"/>
      <c r="AA744" s="189"/>
      <c r="AT744" s="190" t="s">
        <v>186</v>
      </c>
      <c r="AU744" s="190" t="s">
        <v>89</v>
      </c>
      <c r="AV744" s="12" t="s">
        <v>89</v>
      </c>
      <c r="AW744" s="12" t="s">
        <v>187</v>
      </c>
      <c r="AX744" s="12" t="s">
        <v>78</v>
      </c>
      <c r="AY744" s="190" t="s">
        <v>179</v>
      </c>
    </row>
    <row r="745" spans="2:65" s="13" customFormat="1" ht="16.5" customHeight="1">
      <c r="B745" s="191"/>
      <c r="C745" s="192"/>
      <c r="D745" s="192"/>
      <c r="E745" s="193" t="s">
        <v>5</v>
      </c>
      <c r="F745" s="261" t="s">
        <v>188</v>
      </c>
      <c r="G745" s="262"/>
      <c r="H745" s="262"/>
      <c r="I745" s="262"/>
      <c r="J745" s="192"/>
      <c r="K745" s="194">
        <v>183.5</v>
      </c>
      <c r="L745" s="192"/>
      <c r="M745" s="192"/>
      <c r="N745" s="192"/>
      <c r="O745" s="192"/>
      <c r="P745" s="192"/>
      <c r="Q745" s="192"/>
      <c r="R745" s="195"/>
      <c r="T745" s="196"/>
      <c r="U745" s="192"/>
      <c r="V745" s="192"/>
      <c r="W745" s="192"/>
      <c r="X745" s="192"/>
      <c r="Y745" s="192"/>
      <c r="Z745" s="192"/>
      <c r="AA745" s="197"/>
      <c r="AT745" s="198" t="s">
        <v>186</v>
      </c>
      <c r="AU745" s="198" t="s">
        <v>89</v>
      </c>
      <c r="AV745" s="13" t="s">
        <v>184</v>
      </c>
      <c r="AW745" s="13" t="s">
        <v>187</v>
      </c>
      <c r="AX745" s="13" t="s">
        <v>35</v>
      </c>
      <c r="AY745" s="198" t="s">
        <v>179</v>
      </c>
    </row>
    <row r="746" spans="2:65" s="1" customFormat="1" ht="25.5" customHeight="1">
      <c r="B746" s="140"/>
      <c r="C746" s="169" t="s">
        <v>433</v>
      </c>
      <c r="D746" s="169" t="s">
        <v>180</v>
      </c>
      <c r="E746" s="170" t="s">
        <v>684</v>
      </c>
      <c r="F746" s="264" t="s">
        <v>685</v>
      </c>
      <c r="G746" s="264"/>
      <c r="H746" s="264"/>
      <c r="I746" s="264"/>
      <c r="J746" s="171" t="s">
        <v>285</v>
      </c>
      <c r="K746" s="172">
        <v>4</v>
      </c>
      <c r="L746" s="265">
        <v>0</v>
      </c>
      <c r="M746" s="265"/>
      <c r="N746" s="266">
        <f>ROUND(L746*K746,2)</f>
        <v>0</v>
      </c>
      <c r="O746" s="266"/>
      <c r="P746" s="266"/>
      <c r="Q746" s="266"/>
      <c r="R746" s="143"/>
      <c r="T746" s="173" t="s">
        <v>5</v>
      </c>
      <c r="U746" s="47" t="s">
        <v>43</v>
      </c>
      <c r="V746" s="39"/>
      <c r="W746" s="174">
        <f>V746*K746</f>
        <v>0</v>
      </c>
      <c r="X746" s="174">
        <v>0</v>
      </c>
      <c r="Y746" s="174">
        <f>X746*K746</f>
        <v>0</v>
      </c>
      <c r="Z746" s="174">
        <v>0</v>
      </c>
      <c r="AA746" s="175">
        <f>Z746*K746</f>
        <v>0</v>
      </c>
      <c r="AR746" s="22" t="s">
        <v>184</v>
      </c>
      <c r="AT746" s="22" t="s">
        <v>180</v>
      </c>
      <c r="AU746" s="22" t="s">
        <v>89</v>
      </c>
      <c r="AY746" s="22" t="s">
        <v>179</v>
      </c>
      <c r="BE746" s="117">
        <f>IF(U746="základní",N746,0)</f>
        <v>0</v>
      </c>
      <c r="BF746" s="117">
        <f>IF(U746="snížená",N746,0)</f>
        <v>0</v>
      </c>
      <c r="BG746" s="117">
        <f>IF(U746="zákl. přenesená",N746,0)</f>
        <v>0</v>
      </c>
      <c r="BH746" s="117">
        <f>IF(U746="sníž. přenesená",N746,0)</f>
        <v>0</v>
      </c>
      <c r="BI746" s="117">
        <f>IF(U746="nulová",N746,0)</f>
        <v>0</v>
      </c>
      <c r="BJ746" s="22" t="s">
        <v>35</v>
      </c>
      <c r="BK746" s="117">
        <f>ROUND(L746*K746,2)</f>
        <v>0</v>
      </c>
      <c r="BL746" s="22" t="s">
        <v>184</v>
      </c>
      <c r="BM746" s="22" t="s">
        <v>637</v>
      </c>
    </row>
    <row r="747" spans="2:65" s="11" customFormat="1" ht="25.5" customHeight="1">
      <c r="B747" s="176"/>
      <c r="C747" s="177"/>
      <c r="D747" s="177"/>
      <c r="E747" s="178" t="s">
        <v>5</v>
      </c>
      <c r="F747" s="303" t="s">
        <v>1195</v>
      </c>
      <c r="G747" s="304"/>
      <c r="H747" s="304"/>
      <c r="I747" s="304"/>
      <c r="J747" s="177"/>
      <c r="K747" s="178" t="s">
        <v>5</v>
      </c>
      <c r="L747" s="177"/>
      <c r="M747" s="177"/>
      <c r="N747" s="177"/>
      <c r="O747" s="177"/>
      <c r="P747" s="177"/>
      <c r="Q747" s="177"/>
      <c r="R747" s="179"/>
      <c r="T747" s="180"/>
      <c r="U747" s="177"/>
      <c r="V747" s="177"/>
      <c r="W747" s="177"/>
      <c r="X747" s="177"/>
      <c r="Y747" s="177"/>
      <c r="Z747" s="177"/>
      <c r="AA747" s="181"/>
      <c r="AT747" s="182" t="s">
        <v>186</v>
      </c>
      <c r="AU747" s="182" t="s">
        <v>89</v>
      </c>
      <c r="AV747" s="11" t="s">
        <v>35</v>
      </c>
      <c r="AW747" s="11" t="s">
        <v>187</v>
      </c>
      <c r="AX747" s="11" t="s">
        <v>78</v>
      </c>
      <c r="AY747" s="182" t="s">
        <v>179</v>
      </c>
    </row>
    <row r="748" spans="2:65" s="12" customFormat="1" ht="16.5" customHeight="1">
      <c r="B748" s="183"/>
      <c r="C748" s="184"/>
      <c r="D748" s="184"/>
      <c r="E748" s="185" t="s">
        <v>5</v>
      </c>
      <c r="F748" s="277" t="s">
        <v>1526</v>
      </c>
      <c r="G748" s="278"/>
      <c r="H748" s="278"/>
      <c r="I748" s="278"/>
      <c r="J748" s="184"/>
      <c r="K748" s="186">
        <v>4</v>
      </c>
      <c r="L748" s="184"/>
      <c r="M748" s="184"/>
      <c r="N748" s="184"/>
      <c r="O748" s="184"/>
      <c r="P748" s="184"/>
      <c r="Q748" s="184"/>
      <c r="R748" s="187"/>
      <c r="T748" s="188"/>
      <c r="U748" s="184"/>
      <c r="V748" s="184"/>
      <c r="W748" s="184"/>
      <c r="X748" s="184"/>
      <c r="Y748" s="184"/>
      <c r="Z748" s="184"/>
      <c r="AA748" s="189"/>
      <c r="AT748" s="190" t="s">
        <v>186</v>
      </c>
      <c r="AU748" s="190" t="s">
        <v>89</v>
      </c>
      <c r="AV748" s="12" t="s">
        <v>89</v>
      </c>
      <c r="AW748" s="12" t="s">
        <v>187</v>
      </c>
      <c r="AX748" s="12" t="s">
        <v>78</v>
      </c>
      <c r="AY748" s="190" t="s">
        <v>179</v>
      </c>
    </row>
    <row r="749" spans="2:65" s="13" customFormat="1" ht="16.5" customHeight="1">
      <c r="B749" s="191"/>
      <c r="C749" s="192"/>
      <c r="D749" s="192"/>
      <c r="E749" s="193" t="s">
        <v>5</v>
      </c>
      <c r="F749" s="261" t="s">
        <v>188</v>
      </c>
      <c r="G749" s="262"/>
      <c r="H749" s="262"/>
      <c r="I749" s="262"/>
      <c r="J749" s="192"/>
      <c r="K749" s="194">
        <v>4</v>
      </c>
      <c r="L749" s="192"/>
      <c r="M749" s="192"/>
      <c r="N749" s="192"/>
      <c r="O749" s="192"/>
      <c r="P749" s="192"/>
      <c r="Q749" s="192"/>
      <c r="R749" s="195"/>
      <c r="T749" s="196"/>
      <c r="U749" s="192"/>
      <c r="V749" s="192"/>
      <c r="W749" s="192"/>
      <c r="X749" s="192"/>
      <c r="Y749" s="192"/>
      <c r="Z749" s="192"/>
      <c r="AA749" s="197"/>
      <c r="AT749" s="198" t="s">
        <v>186</v>
      </c>
      <c r="AU749" s="198" t="s">
        <v>89</v>
      </c>
      <c r="AV749" s="13" t="s">
        <v>184</v>
      </c>
      <c r="AW749" s="13" t="s">
        <v>187</v>
      </c>
      <c r="AX749" s="13" t="s">
        <v>35</v>
      </c>
      <c r="AY749" s="198" t="s">
        <v>179</v>
      </c>
    </row>
    <row r="750" spans="2:65" s="1" customFormat="1" ht="25.5" customHeight="1">
      <c r="B750" s="140"/>
      <c r="C750" s="169" t="s">
        <v>639</v>
      </c>
      <c r="D750" s="169" t="s">
        <v>180</v>
      </c>
      <c r="E750" s="170" t="s">
        <v>690</v>
      </c>
      <c r="F750" s="264" t="s">
        <v>691</v>
      </c>
      <c r="G750" s="264"/>
      <c r="H750" s="264"/>
      <c r="I750" s="264"/>
      <c r="J750" s="171" t="s">
        <v>285</v>
      </c>
      <c r="K750" s="172">
        <v>324</v>
      </c>
      <c r="L750" s="265">
        <v>0</v>
      </c>
      <c r="M750" s="265"/>
      <c r="N750" s="266">
        <f>ROUND(L750*K750,2)</f>
        <v>0</v>
      </c>
      <c r="O750" s="266"/>
      <c r="P750" s="266"/>
      <c r="Q750" s="266"/>
      <c r="R750" s="143"/>
      <c r="T750" s="173" t="s">
        <v>5</v>
      </c>
      <c r="U750" s="47" t="s">
        <v>43</v>
      </c>
      <c r="V750" s="39"/>
      <c r="W750" s="174">
        <f>V750*K750</f>
        <v>0</v>
      </c>
      <c r="X750" s="174">
        <v>0</v>
      </c>
      <c r="Y750" s="174">
        <f>X750*K750</f>
        <v>0</v>
      </c>
      <c r="Z750" s="174">
        <v>0</v>
      </c>
      <c r="AA750" s="175">
        <f>Z750*K750</f>
        <v>0</v>
      </c>
      <c r="AR750" s="22" t="s">
        <v>184</v>
      </c>
      <c r="AT750" s="22" t="s">
        <v>180</v>
      </c>
      <c r="AU750" s="22" t="s">
        <v>89</v>
      </c>
      <c r="AY750" s="22" t="s">
        <v>179</v>
      </c>
      <c r="BE750" s="117">
        <f>IF(U750="základní",N750,0)</f>
        <v>0</v>
      </c>
      <c r="BF750" s="117">
        <f>IF(U750="snížená",N750,0)</f>
        <v>0</v>
      </c>
      <c r="BG750" s="117">
        <f>IF(U750="zákl. přenesená",N750,0)</f>
        <v>0</v>
      </c>
      <c r="BH750" s="117">
        <f>IF(U750="sníž. přenesená",N750,0)</f>
        <v>0</v>
      </c>
      <c r="BI750" s="117">
        <f>IF(U750="nulová",N750,0)</f>
        <v>0</v>
      </c>
      <c r="BJ750" s="22" t="s">
        <v>35</v>
      </c>
      <c r="BK750" s="117">
        <f>ROUND(L750*K750,2)</f>
        <v>0</v>
      </c>
      <c r="BL750" s="22" t="s">
        <v>184</v>
      </c>
      <c r="BM750" s="22" t="s">
        <v>642</v>
      </c>
    </row>
    <row r="751" spans="2:65" s="11" customFormat="1" ht="25.5" customHeight="1">
      <c r="B751" s="176"/>
      <c r="C751" s="177"/>
      <c r="D751" s="177"/>
      <c r="E751" s="178" t="s">
        <v>5</v>
      </c>
      <c r="F751" s="303" t="s">
        <v>1228</v>
      </c>
      <c r="G751" s="304"/>
      <c r="H751" s="304"/>
      <c r="I751" s="304"/>
      <c r="J751" s="177"/>
      <c r="K751" s="178" t="s">
        <v>5</v>
      </c>
      <c r="L751" s="177"/>
      <c r="M751" s="177"/>
      <c r="N751" s="177"/>
      <c r="O751" s="177"/>
      <c r="P751" s="177"/>
      <c r="Q751" s="177"/>
      <c r="R751" s="179"/>
      <c r="T751" s="180"/>
      <c r="U751" s="177"/>
      <c r="V751" s="177"/>
      <c r="W751" s="177"/>
      <c r="X751" s="177"/>
      <c r="Y751" s="177"/>
      <c r="Z751" s="177"/>
      <c r="AA751" s="181"/>
      <c r="AT751" s="182" t="s">
        <v>186</v>
      </c>
      <c r="AU751" s="182" t="s">
        <v>89</v>
      </c>
      <c r="AV751" s="11" t="s">
        <v>35</v>
      </c>
      <c r="AW751" s="11" t="s">
        <v>187</v>
      </c>
      <c r="AX751" s="11" t="s">
        <v>78</v>
      </c>
      <c r="AY751" s="182" t="s">
        <v>179</v>
      </c>
    </row>
    <row r="752" spans="2:65" s="12" customFormat="1" ht="16.5" customHeight="1">
      <c r="B752" s="183"/>
      <c r="C752" s="184"/>
      <c r="D752" s="184"/>
      <c r="E752" s="185" t="s">
        <v>5</v>
      </c>
      <c r="F752" s="277" t="s">
        <v>1527</v>
      </c>
      <c r="G752" s="278"/>
      <c r="H752" s="278"/>
      <c r="I752" s="278"/>
      <c r="J752" s="184"/>
      <c r="K752" s="186">
        <v>15</v>
      </c>
      <c r="L752" s="184"/>
      <c r="M752" s="184"/>
      <c r="N752" s="184"/>
      <c r="O752" s="184"/>
      <c r="P752" s="184"/>
      <c r="Q752" s="184"/>
      <c r="R752" s="187"/>
      <c r="T752" s="188"/>
      <c r="U752" s="184"/>
      <c r="V752" s="184"/>
      <c r="W752" s="184"/>
      <c r="X752" s="184"/>
      <c r="Y752" s="184"/>
      <c r="Z752" s="184"/>
      <c r="AA752" s="189"/>
      <c r="AT752" s="190" t="s">
        <v>186</v>
      </c>
      <c r="AU752" s="190" t="s">
        <v>89</v>
      </c>
      <c r="AV752" s="12" t="s">
        <v>89</v>
      </c>
      <c r="AW752" s="12" t="s">
        <v>187</v>
      </c>
      <c r="AX752" s="12" t="s">
        <v>78</v>
      </c>
      <c r="AY752" s="190" t="s">
        <v>179</v>
      </c>
    </row>
    <row r="753" spans="2:65" s="12" customFormat="1" ht="16.5" customHeight="1">
      <c r="B753" s="183"/>
      <c r="C753" s="184"/>
      <c r="D753" s="184"/>
      <c r="E753" s="185" t="s">
        <v>5</v>
      </c>
      <c r="F753" s="277" t="s">
        <v>1528</v>
      </c>
      <c r="G753" s="278"/>
      <c r="H753" s="278"/>
      <c r="I753" s="278"/>
      <c r="J753" s="184"/>
      <c r="K753" s="186">
        <v>14</v>
      </c>
      <c r="L753" s="184"/>
      <c r="M753" s="184"/>
      <c r="N753" s="184"/>
      <c r="O753" s="184"/>
      <c r="P753" s="184"/>
      <c r="Q753" s="184"/>
      <c r="R753" s="187"/>
      <c r="T753" s="188"/>
      <c r="U753" s="184"/>
      <c r="V753" s="184"/>
      <c r="W753" s="184"/>
      <c r="X753" s="184"/>
      <c r="Y753" s="184"/>
      <c r="Z753" s="184"/>
      <c r="AA753" s="189"/>
      <c r="AT753" s="190" t="s">
        <v>186</v>
      </c>
      <c r="AU753" s="190" t="s">
        <v>89</v>
      </c>
      <c r="AV753" s="12" t="s">
        <v>89</v>
      </c>
      <c r="AW753" s="12" t="s">
        <v>187</v>
      </c>
      <c r="AX753" s="12" t="s">
        <v>78</v>
      </c>
      <c r="AY753" s="190" t="s">
        <v>179</v>
      </c>
    </row>
    <row r="754" spans="2:65" s="12" customFormat="1" ht="16.5" customHeight="1">
      <c r="B754" s="183"/>
      <c r="C754" s="184"/>
      <c r="D754" s="184"/>
      <c r="E754" s="185" t="s">
        <v>5</v>
      </c>
      <c r="F754" s="277" t="s">
        <v>1529</v>
      </c>
      <c r="G754" s="278"/>
      <c r="H754" s="278"/>
      <c r="I754" s="278"/>
      <c r="J754" s="184"/>
      <c r="K754" s="186">
        <v>11</v>
      </c>
      <c r="L754" s="184"/>
      <c r="M754" s="184"/>
      <c r="N754" s="184"/>
      <c r="O754" s="184"/>
      <c r="P754" s="184"/>
      <c r="Q754" s="184"/>
      <c r="R754" s="187"/>
      <c r="T754" s="188"/>
      <c r="U754" s="184"/>
      <c r="V754" s="184"/>
      <c r="W754" s="184"/>
      <c r="X754" s="184"/>
      <c r="Y754" s="184"/>
      <c r="Z754" s="184"/>
      <c r="AA754" s="189"/>
      <c r="AT754" s="190" t="s">
        <v>186</v>
      </c>
      <c r="AU754" s="190" t="s">
        <v>89</v>
      </c>
      <c r="AV754" s="12" t="s">
        <v>89</v>
      </c>
      <c r="AW754" s="12" t="s">
        <v>187</v>
      </c>
      <c r="AX754" s="12" t="s">
        <v>78</v>
      </c>
      <c r="AY754" s="190" t="s">
        <v>179</v>
      </c>
    </row>
    <row r="755" spans="2:65" s="12" customFormat="1" ht="16.5" customHeight="1">
      <c r="B755" s="183"/>
      <c r="C755" s="184"/>
      <c r="D755" s="184"/>
      <c r="E755" s="185" t="s">
        <v>5</v>
      </c>
      <c r="F755" s="277" t="s">
        <v>1530</v>
      </c>
      <c r="G755" s="278"/>
      <c r="H755" s="278"/>
      <c r="I755" s="278"/>
      <c r="J755" s="184"/>
      <c r="K755" s="186">
        <v>91</v>
      </c>
      <c r="L755" s="184"/>
      <c r="M755" s="184"/>
      <c r="N755" s="184"/>
      <c r="O755" s="184"/>
      <c r="P755" s="184"/>
      <c r="Q755" s="184"/>
      <c r="R755" s="187"/>
      <c r="T755" s="188"/>
      <c r="U755" s="184"/>
      <c r="V755" s="184"/>
      <c r="W755" s="184"/>
      <c r="X755" s="184"/>
      <c r="Y755" s="184"/>
      <c r="Z755" s="184"/>
      <c r="AA755" s="189"/>
      <c r="AT755" s="190" t="s">
        <v>186</v>
      </c>
      <c r="AU755" s="190" t="s">
        <v>89</v>
      </c>
      <c r="AV755" s="12" t="s">
        <v>89</v>
      </c>
      <c r="AW755" s="12" t="s">
        <v>187</v>
      </c>
      <c r="AX755" s="12" t="s">
        <v>78</v>
      </c>
      <c r="AY755" s="190" t="s">
        <v>179</v>
      </c>
    </row>
    <row r="756" spans="2:65" s="12" customFormat="1" ht="16.5" customHeight="1">
      <c r="B756" s="183"/>
      <c r="C756" s="184"/>
      <c r="D756" s="184"/>
      <c r="E756" s="185" t="s">
        <v>5</v>
      </c>
      <c r="F756" s="277" t="s">
        <v>1531</v>
      </c>
      <c r="G756" s="278"/>
      <c r="H756" s="278"/>
      <c r="I756" s="278"/>
      <c r="J756" s="184"/>
      <c r="K756" s="186">
        <v>22</v>
      </c>
      <c r="L756" s="184"/>
      <c r="M756" s="184"/>
      <c r="N756" s="184"/>
      <c r="O756" s="184"/>
      <c r="P756" s="184"/>
      <c r="Q756" s="184"/>
      <c r="R756" s="187"/>
      <c r="T756" s="188"/>
      <c r="U756" s="184"/>
      <c r="V756" s="184"/>
      <c r="W756" s="184"/>
      <c r="X756" s="184"/>
      <c r="Y756" s="184"/>
      <c r="Z756" s="184"/>
      <c r="AA756" s="189"/>
      <c r="AT756" s="190" t="s">
        <v>186</v>
      </c>
      <c r="AU756" s="190" t="s">
        <v>89</v>
      </c>
      <c r="AV756" s="12" t="s">
        <v>89</v>
      </c>
      <c r="AW756" s="12" t="s">
        <v>187</v>
      </c>
      <c r="AX756" s="12" t="s">
        <v>78</v>
      </c>
      <c r="AY756" s="190" t="s">
        <v>179</v>
      </c>
    </row>
    <row r="757" spans="2:65" s="12" customFormat="1" ht="16.5" customHeight="1">
      <c r="B757" s="183"/>
      <c r="C757" s="184"/>
      <c r="D757" s="184"/>
      <c r="E757" s="185" t="s">
        <v>5</v>
      </c>
      <c r="F757" s="277" t="s">
        <v>1532</v>
      </c>
      <c r="G757" s="278"/>
      <c r="H757" s="278"/>
      <c r="I757" s="278"/>
      <c r="J757" s="184"/>
      <c r="K757" s="186">
        <v>10</v>
      </c>
      <c r="L757" s="184"/>
      <c r="M757" s="184"/>
      <c r="N757" s="184"/>
      <c r="O757" s="184"/>
      <c r="P757" s="184"/>
      <c r="Q757" s="184"/>
      <c r="R757" s="187"/>
      <c r="T757" s="188"/>
      <c r="U757" s="184"/>
      <c r="V757" s="184"/>
      <c r="W757" s="184"/>
      <c r="X757" s="184"/>
      <c r="Y757" s="184"/>
      <c r="Z757" s="184"/>
      <c r="AA757" s="189"/>
      <c r="AT757" s="190" t="s">
        <v>186</v>
      </c>
      <c r="AU757" s="190" t="s">
        <v>89</v>
      </c>
      <c r="AV757" s="12" t="s">
        <v>89</v>
      </c>
      <c r="AW757" s="12" t="s">
        <v>187</v>
      </c>
      <c r="AX757" s="12" t="s">
        <v>78</v>
      </c>
      <c r="AY757" s="190" t="s">
        <v>179</v>
      </c>
    </row>
    <row r="758" spans="2:65" s="12" customFormat="1" ht="16.5" customHeight="1">
      <c r="B758" s="183"/>
      <c r="C758" s="184"/>
      <c r="D758" s="184"/>
      <c r="E758" s="185" t="s">
        <v>5</v>
      </c>
      <c r="F758" s="277" t="s">
        <v>1533</v>
      </c>
      <c r="G758" s="278"/>
      <c r="H758" s="278"/>
      <c r="I758" s="278"/>
      <c r="J758" s="184"/>
      <c r="K758" s="186">
        <v>12</v>
      </c>
      <c r="L758" s="184"/>
      <c r="M758" s="184"/>
      <c r="N758" s="184"/>
      <c r="O758" s="184"/>
      <c r="P758" s="184"/>
      <c r="Q758" s="184"/>
      <c r="R758" s="187"/>
      <c r="T758" s="188"/>
      <c r="U758" s="184"/>
      <c r="V758" s="184"/>
      <c r="W758" s="184"/>
      <c r="X758" s="184"/>
      <c r="Y758" s="184"/>
      <c r="Z758" s="184"/>
      <c r="AA758" s="189"/>
      <c r="AT758" s="190" t="s">
        <v>186</v>
      </c>
      <c r="AU758" s="190" t="s">
        <v>89</v>
      </c>
      <c r="AV758" s="12" t="s">
        <v>89</v>
      </c>
      <c r="AW758" s="12" t="s">
        <v>187</v>
      </c>
      <c r="AX758" s="12" t="s">
        <v>78</v>
      </c>
      <c r="AY758" s="190" t="s">
        <v>179</v>
      </c>
    </row>
    <row r="759" spans="2:65" s="12" customFormat="1" ht="16.5" customHeight="1">
      <c r="B759" s="183"/>
      <c r="C759" s="184"/>
      <c r="D759" s="184"/>
      <c r="E759" s="185" t="s">
        <v>5</v>
      </c>
      <c r="F759" s="277" t="s">
        <v>1534</v>
      </c>
      <c r="G759" s="278"/>
      <c r="H759" s="278"/>
      <c r="I759" s="278"/>
      <c r="J759" s="184"/>
      <c r="K759" s="186">
        <v>9</v>
      </c>
      <c r="L759" s="184"/>
      <c r="M759" s="184"/>
      <c r="N759" s="184"/>
      <c r="O759" s="184"/>
      <c r="P759" s="184"/>
      <c r="Q759" s="184"/>
      <c r="R759" s="187"/>
      <c r="T759" s="188"/>
      <c r="U759" s="184"/>
      <c r="V759" s="184"/>
      <c r="W759" s="184"/>
      <c r="X759" s="184"/>
      <c r="Y759" s="184"/>
      <c r="Z759" s="184"/>
      <c r="AA759" s="189"/>
      <c r="AT759" s="190" t="s">
        <v>186</v>
      </c>
      <c r="AU759" s="190" t="s">
        <v>89</v>
      </c>
      <c r="AV759" s="12" t="s">
        <v>89</v>
      </c>
      <c r="AW759" s="12" t="s">
        <v>187</v>
      </c>
      <c r="AX759" s="12" t="s">
        <v>78</v>
      </c>
      <c r="AY759" s="190" t="s">
        <v>179</v>
      </c>
    </row>
    <row r="760" spans="2:65" s="12" customFormat="1" ht="16.5" customHeight="1">
      <c r="B760" s="183"/>
      <c r="C760" s="184"/>
      <c r="D760" s="184"/>
      <c r="E760" s="185" t="s">
        <v>5</v>
      </c>
      <c r="F760" s="277" t="s">
        <v>1535</v>
      </c>
      <c r="G760" s="278"/>
      <c r="H760" s="278"/>
      <c r="I760" s="278"/>
      <c r="J760" s="184"/>
      <c r="K760" s="186">
        <v>7</v>
      </c>
      <c r="L760" s="184"/>
      <c r="M760" s="184"/>
      <c r="N760" s="184"/>
      <c r="O760" s="184"/>
      <c r="P760" s="184"/>
      <c r="Q760" s="184"/>
      <c r="R760" s="187"/>
      <c r="T760" s="188"/>
      <c r="U760" s="184"/>
      <c r="V760" s="184"/>
      <c r="W760" s="184"/>
      <c r="X760" s="184"/>
      <c r="Y760" s="184"/>
      <c r="Z760" s="184"/>
      <c r="AA760" s="189"/>
      <c r="AT760" s="190" t="s">
        <v>186</v>
      </c>
      <c r="AU760" s="190" t="s">
        <v>89</v>
      </c>
      <c r="AV760" s="12" t="s">
        <v>89</v>
      </c>
      <c r="AW760" s="12" t="s">
        <v>187</v>
      </c>
      <c r="AX760" s="12" t="s">
        <v>78</v>
      </c>
      <c r="AY760" s="190" t="s">
        <v>179</v>
      </c>
    </row>
    <row r="761" spans="2:65" s="12" customFormat="1" ht="16.5" customHeight="1">
      <c r="B761" s="183"/>
      <c r="C761" s="184"/>
      <c r="D761" s="184"/>
      <c r="E761" s="185" t="s">
        <v>5</v>
      </c>
      <c r="F761" s="277" t="s">
        <v>1536</v>
      </c>
      <c r="G761" s="278"/>
      <c r="H761" s="278"/>
      <c r="I761" s="278"/>
      <c r="J761" s="184"/>
      <c r="K761" s="186">
        <v>26</v>
      </c>
      <c r="L761" s="184"/>
      <c r="M761" s="184"/>
      <c r="N761" s="184"/>
      <c r="O761" s="184"/>
      <c r="P761" s="184"/>
      <c r="Q761" s="184"/>
      <c r="R761" s="187"/>
      <c r="T761" s="188"/>
      <c r="U761" s="184"/>
      <c r="V761" s="184"/>
      <c r="W761" s="184"/>
      <c r="X761" s="184"/>
      <c r="Y761" s="184"/>
      <c r="Z761" s="184"/>
      <c r="AA761" s="189"/>
      <c r="AT761" s="190" t="s">
        <v>186</v>
      </c>
      <c r="AU761" s="190" t="s">
        <v>89</v>
      </c>
      <c r="AV761" s="12" t="s">
        <v>89</v>
      </c>
      <c r="AW761" s="12" t="s">
        <v>187</v>
      </c>
      <c r="AX761" s="12" t="s">
        <v>78</v>
      </c>
      <c r="AY761" s="190" t="s">
        <v>179</v>
      </c>
    </row>
    <row r="762" spans="2:65" s="12" customFormat="1" ht="16.5" customHeight="1">
      <c r="B762" s="183"/>
      <c r="C762" s="184"/>
      <c r="D762" s="184"/>
      <c r="E762" s="185" t="s">
        <v>5</v>
      </c>
      <c r="F762" s="277" t="s">
        <v>1537</v>
      </c>
      <c r="G762" s="278"/>
      <c r="H762" s="278"/>
      <c r="I762" s="278"/>
      <c r="J762" s="184"/>
      <c r="K762" s="186">
        <v>8</v>
      </c>
      <c r="L762" s="184"/>
      <c r="M762" s="184"/>
      <c r="N762" s="184"/>
      <c r="O762" s="184"/>
      <c r="P762" s="184"/>
      <c r="Q762" s="184"/>
      <c r="R762" s="187"/>
      <c r="T762" s="188"/>
      <c r="U762" s="184"/>
      <c r="V762" s="184"/>
      <c r="W762" s="184"/>
      <c r="X762" s="184"/>
      <c r="Y762" s="184"/>
      <c r="Z762" s="184"/>
      <c r="AA762" s="189"/>
      <c r="AT762" s="190" t="s">
        <v>186</v>
      </c>
      <c r="AU762" s="190" t="s">
        <v>89</v>
      </c>
      <c r="AV762" s="12" t="s">
        <v>89</v>
      </c>
      <c r="AW762" s="12" t="s">
        <v>187</v>
      </c>
      <c r="AX762" s="12" t="s">
        <v>78</v>
      </c>
      <c r="AY762" s="190" t="s">
        <v>179</v>
      </c>
    </row>
    <row r="763" spans="2:65" s="12" customFormat="1" ht="16.5" customHeight="1">
      <c r="B763" s="183"/>
      <c r="C763" s="184"/>
      <c r="D763" s="184"/>
      <c r="E763" s="185" t="s">
        <v>5</v>
      </c>
      <c r="F763" s="277" t="s">
        <v>1538</v>
      </c>
      <c r="G763" s="278"/>
      <c r="H763" s="278"/>
      <c r="I763" s="278"/>
      <c r="J763" s="184"/>
      <c r="K763" s="186">
        <v>15</v>
      </c>
      <c r="L763" s="184"/>
      <c r="M763" s="184"/>
      <c r="N763" s="184"/>
      <c r="O763" s="184"/>
      <c r="P763" s="184"/>
      <c r="Q763" s="184"/>
      <c r="R763" s="187"/>
      <c r="T763" s="188"/>
      <c r="U763" s="184"/>
      <c r="V763" s="184"/>
      <c r="W763" s="184"/>
      <c r="X763" s="184"/>
      <c r="Y763" s="184"/>
      <c r="Z763" s="184"/>
      <c r="AA763" s="189"/>
      <c r="AT763" s="190" t="s">
        <v>186</v>
      </c>
      <c r="AU763" s="190" t="s">
        <v>89</v>
      </c>
      <c r="AV763" s="12" t="s">
        <v>89</v>
      </c>
      <c r="AW763" s="12" t="s">
        <v>187</v>
      </c>
      <c r="AX763" s="12" t="s">
        <v>78</v>
      </c>
      <c r="AY763" s="190" t="s">
        <v>179</v>
      </c>
    </row>
    <row r="764" spans="2:65" s="12" customFormat="1" ht="16.5" customHeight="1">
      <c r="B764" s="183"/>
      <c r="C764" s="184"/>
      <c r="D764" s="184"/>
      <c r="E764" s="185" t="s">
        <v>5</v>
      </c>
      <c r="F764" s="277" t="s">
        <v>1539</v>
      </c>
      <c r="G764" s="278"/>
      <c r="H764" s="278"/>
      <c r="I764" s="278"/>
      <c r="J764" s="184"/>
      <c r="K764" s="186">
        <v>8</v>
      </c>
      <c r="L764" s="184"/>
      <c r="M764" s="184"/>
      <c r="N764" s="184"/>
      <c r="O764" s="184"/>
      <c r="P764" s="184"/>
      <c r="Q764" s="184"/>
      <c r="R764" s="187"/>
      <c r="T764" s="188"/>
      <c r="U764" s="184"/>
      <c r="V764" s="184"/>
      <c r="W764" s="184"/>
      <c r="X764" s="184"/>
      <c r="Y764" s="184"/>
      <c r="Z764" s="184"/>
      <c r="AA764" s="189"/>
      <c r="AT764" s="190" t="s">
        <v>186</v>
      </c>
      <c r="AU764" s="190" t="s">
        <v>89</v>
      </c>
      <c r="AV764" s="12" t="s">
        <v>89</v>
      </c>
      <c r="AW764" s="12" t="s">
        <v>187</v>
      </c>
      <c r="AX764" s="12" t="s">
        <v>78</v>
      </c>
      <c r="AY764" s="190" t="s">
        <v>179</v>
      </c>
    </row>
    <row r="765" spans="2:65" s="12" customFormat="1" ht="16.5" customHeight="1">
      <c r="B765" s="183"/>
      <c r="C765" s="184"/>
      <c r="D765" s="184"/>
      <c r="E765" s="185" t="s">
        <v>5</v>
      </c>
      <c r="F765" s="277" t="s">
        <v>1540</v>
      </c>
      <c r="G765" s="278"/>
      <c r="H765" s="278"/>
      <c r="I765" s="278"/>
      <c r="J765" s="184"/>
      <c r="K765" s="186">
        <v>76</v>
      </c>
      <c r="L765" s="184"/>
      <c r="M765" s="184"/>
      <c r="N765" s="184"/>
      <c r="O765" s="184"/>
      <c r="P765" s="184"/>
      <c r="Q765" s="184"/>
      <c r="R765" s="187"/>
      <c r="T765" s="188"/>
      <c r="U765" s="184"/>
      <c r="V765" s="184"/>
      <c r="W765" s="184"/>
      <c r="X765" s="184"/>
      <c r="Y765" s="184"/>
      <c r="Z765" s="184"/>
      <c r="AA765" s="189"/>
      <c r="AT765" s="190" t="s">
        <v>186</v>
      </c>
      <c r="AU765" s="190" t="s">
        <v>89</v>
      </c>
      <c r="AV765" s="12" t="s">
        <v>89</v>
      </c>
      <c r="AW765" s="12" t="s">
        <v>187</v>
      </c>
      <c r="AX765" s="12" t="s">
        <v>78</v>
      </c>
      <c r="AY765" s="190" t="s">
        <v>179</v>
      </c>
    </row>
    <row r="766" spans="2:65" s="13" customFormat="1" ht="16.5" customHeight="1">
      <c r="B766" s="191"/>
      <c r="C766" s="192"/>
      <c r="D766" s="192"/>
      <c r="E766" s="193" t="s">
        <v>5</v>
      </c>
      <c r="F766" s="261" t="s">
        <v>188</v>
      </c>
      <c r="G766" s="262"/>
      <c r="H766" s="262"/>
      <c r="I766" s="262"/>
      <c r="J766" s="192"/>
      <c r="K766" s="194">
        <v>324</v>
      </c>
      <c r="L766" s="192"/>
      <c r="M766" s="192"/>
      <c r="N766" s="192"/>
      <c r="O766" s="192"/>
      <c r="P766" s="192"/>
      <c r="Q766" s="192"/>
      <c r="R766" s="195"/>
      <c r="T766" s="196"/>
      <c r="U766" s="192"/>
      <c r="V766" s="192"/>
      <c r="W766" s="192"/>
      <c r="X766" s="192"/>
      <c r="Y766" s="192"/>
      <c r="Z766" s="192"/>
      <c r="AA766" s="197"/>
      <c r="AT766" s="198" t="s">
        <v>186</v>
      </c>
      <c r="AU766" s="198" t="s">
        <v>89</v>
      </c>
      <c r="AV766" s="13" t="s">
        <v>184</v>
      </c>
      <c r="AW766" s="13" t="s">
        <v>187</v>
      </c>
      <c r="AX766" s="13" t="s">
        <v>35</v>
      </c>
      <c r="AY766" s="198" t="s">
        <v>179</v>
      </c>
    </row>
    <row r="767" spans="2:65" s="1" customFormat="1" ht="38.25" customHeight="1">
      <c r="B767" s="140"/>
      <c r="C767" s="169" t="s">
        <v>438</v>
      </c>
      <c r="D767" s="169" t="s">
        <v>180</v>
      </c>
      <c r="E767" s="170" t="s">
        <v>699</v>
      </c>
      <c r="F767" s="264" t="s">
        <v>700</v>
      </c>
      <c r="G767" s="264"/>
      <c r="H767" s="264"/>
      <c r="I767" s="264"/>
      <c r="J767" s="171" t="s">
        <v>183</v>
      </c>
      <c r="K767" s="172">
        <v>4</v>
      </c>
      <c r="L767" s="265">
        <v>0</v>
      </c>
      <c r="M767" s="265"/>
      <c r="N767" s="266">
        <f>ROUND(L767*K767,2)</f>
        <v>0</v>
      </c>
      <c r="O767" s="266"/>
      <c r="P767" s="266"/>
      <c r="Q767" s="266"/>
      <c r="R767" s="143"/>
      <c r="T767" s="173" t="s">
        <v>5</v>
      </c>
      <c r="U767" s="47" t="s">
        <v>43</v>
      </c>
      <c r="V767" s="39"/>
      <c r="W767" s="174">
        <f>V767*K767</f>
        <v>0</v>
      </c>
      <c r="X767" s="174">
        <v>0</v>
      </c>
      <c r="Y767" s="174">
        <f>X767*K767</f>
        <v>0</v>
      </c>
      <c r="Z767" s="174">
        <v>0</v>
      </c>
      <c r="AA767" s="175">
        <f>Z767*K767</f>
        <v>0</v>
      </c>
      <c r="AR767" s="22" t="s">
        <v>184</v>
      </c>
      <c r="AT767" s="22" t="s">
        <v>180</v>
      </c>
      <c r="AU767" s="22" t="s">
        <v>89</v>
      </c>
      <c r="AY767" s="22" t="s">
        <v>179</v>
      </c>
      <c r="BE767" s="117">
        <f>IF(U767="základní",N767,0)</f>
        <v>0</v>
      </c>
      <c r="BF767" s="117">
        <f>IF(U767="snížená",N767,0)</f>
        <v>0</v>
      </c>
      <c r="BG767" s="117">
        <f>IF(U767="zákl. přenesená",N767,0)</f>
        <v>0</v>
      </c>
      <c r="BH767" s="117">
        <f>IF(U767="sníž. přenesená",N767,0)</f>
        <v>0</v>
      </c>
      <c r="BI767" s="117">
        <f>IF(U767="nulová",N767,0)</f>
        <v>0</v>
      </c>
      <c r="BJ767" s="22" t="s">
        <v>35</v>
      </c>
      <c r="BK767" s="117">
        <f>ROUND(L767*K767,2)</f>
        <v>0</v>
      </c>
      <c r="BL767" s="22" t="s">
        <v>184</v>
      </c>
      <c r="BM767" s="22" t="s">
        <v>649</v>
      </c>
    </row>
    <row r="768" spans="2:65" s="11" customFormat="1" ht="16.5" customHeight="1">
      <c r="B768" s="176"/>
      <c r="C768" s="177"/>
      <c r="D768" s="177"/>
      <c r="E768" s="178" t="s">
        <v>5</v>
      </c>
      <c r="F768" s="303" t="s">
        <v>1184</v>
      </c>
      <c r="G768" s="304"/>
      <c r="H768" s="304"/>
      <c r="I768" s="304"/>
      <c r="J768" s="177"/>
      <c r="K768" s="178" t="s">
        <v>5</v>
      </c>
      <c r="L768" s="177"/>
      <c r="M768" s="177"/>
      <c r="N768" s="177"/>
      <c r="O768" s="177"/>
      <c r="P768" s="177"/>
      <c r="Q768" s="177"/>
      <c r="R768" s="179"/>
      <c r="T768" s="180"/>
      <c r="U768" s="177"/>
      <c r="V768" s="177"/>
      <c r="W768" s="177"/>
      <c r="X768" s="177"/>
      <c r="Y768" s="177"/>
      <c r="Z768" s="177"/>
      <c r="AA768" s="181"/>
      <c r="AT768" s="182" t="s">
        <v>186</v>
      </c>
      <c r="AU768" s="182" t="s">
        <v>89</v>
      </c>
      <c r="AV768" s="11" t="s">
        <v>35</v>
      </c>
      <c r="AW768" s="11" t="s">
        <v>187</v>
      </c>
      <c r="AX768" s="11" t="s">
        <v>78</v>
      </c>
      <c r="AY768" s="182" t="s">
        <v>179</v>
      </c>
    </row>
    <row r="769" spans="2:65" s="12" customFormat="1" ht="16.5" customHeight="1">
      <c r="B769" s="183"/>
      <c r="C769" s="184"/>
      <c r="D769" s="184"/>
      <c r="E769" s="185" t="s">
        <v>5</v>
      </c>
      <c r="F769" s="277" t="s">
        <v>1541</v>
      </c>
      <c r="G769" s="278"/>
      <c r="H769" s="278"/>
      <c r="I769" s="278"/>
      <c r="J769" s="184"/>
      <c r="K769" s="186">
        <v>1</v>
      </c>
      <c r="L769" s="184"/>
      <c r="M769" s="184"/>
      <c r="N769" s="184"/>
      <c r="O769" s="184"/>
      <c r="P769" s="184"/>
      <c r="Q769" s="184"/>
      <c r="R769" s="187"/>
      <c r="T769" s="188"/>
      <c r="U769" s="184"/>
      <c r="V769" s="184"/>
      <c r="W769" s="184"/>
      <c r="X769" s="184"/>
      <c r="Y769" s="184"/>
      <c r="Z769" s="184"/>
      <c r="AA769" s="189"/>
      <c r="AT769" s="190" t="s">
        <v>186</v>
      </c>
      <c r="AU769" s="190" t="s">
        <v>89</v>
      </c>
      <c r="AV769" s="12" t="s">
        <v>89</v>
      </c>
      <c r="AW769" s="12" t="s">
        <v>187</v>
      </c>
      <c r="AX769" s="12" t="s">
        <v>78</v>
      </c>
      <c r="AY769" s="190" t="s">
        <v>179</v>
      </c>
    </row>
    <row r="770" spans="2:65" s="12" customFormat="1" ht="16.5" customHeight="1">
      <c r="B770" s="183"/>
      <c r="C770" s="184"/>
      <c r="D770" s="184"/>
      <c r="E770" s="185" t="s">
        <v>5</v>
      </c>
      <c r="F770" s="277" t="s">
        <v>1542</v>
      </c>
      <c r="G770" s="278"/>
      <c r="H770" s="278"/>
      <c r="I770" s="278"/>
      <c r="J770" s="184"/>
      <c r="K770" s="186">
        <v>3</v>
      </c>
      <c r="L770" s="184"/>
      <c r="M770" s="184"/>
      <c r="N770" s="184"/>
      <c r="O770" s="184"/>
      <c r="P770" s="184"/>
      <c r="Q770" s="184"/>
      <c r="R770" s="187"/>
      <c r="T770" s="188"/>
      <c r="U770" s="184"/>
      <c r="V770" s="184"/>
      <c r="W770" s="184"/>
      <c r="X770" s="184"/>
      <c r="Y770" s="184"/>
      <c r="Z770" s="184"/>
      <c r="AA770" s="189"/>
      <c r="AT770" s="190" t="s">
        <v>186</v>
      </c>
      <c r="AU770" s="190" t="s">
        <v>89</v>
      </c>
      <c r="AV770" s="12" t="s">
        <v>89</v>
      </c>
      <c r="AW770" s="12" t="s">
        <v>187</v>
      </c>
      <c r="AX770" s="12" t="s">
        <v>78</v>
      </c>
      <c r="AY770" s="190" t="s">
        <v>179</v>
      </c>
    </row>
    <row r="771" spans="2:65" s="13" customFormat="1" ht="16.5" customHeight="1">
      <c r="B771" s="191"/>
      <c r="C771" s="192"/>
      <c r="D771" s="192"/>
      <c r="E771" s="193" t="s">
        <v>5</v>
      </c>
      <c r="F771" s="261" t="s">
        <v>188</v>
      </c>
      <c r="G771" s="262"/>
      <c r="H771" s="262"/>
      <c r="I771" s="262"/>
      <c r="J771" s="192"/>
      <c r="K771" s="194">
        <v>4</v>
      </c>
      <c r="L771" s="192"/>
      <c r="M771" s="192"/>
      <c r="N771" s="192"/>
      <c r="O771" s="192"/>
      <c r="P771" s="192"/>
      <c r="Q771" s="192"/>
      <c r="R771" s="195"/>
      <c r="T771" s="196"/>
      <c r="U771" s="192"/>
      <c r="V771" s="192"/>
      <c r="W771" s="192"/>
      <c r="X771" s="192"/>
      <c r="Y771" s="192"/>
      <c r="Z771" s="192"/>
      <c r="AA771" s="197"/>
      <c r="AT771" s="198" t="s">
        <v>186</v>
      </c>
      <c r="AU771" s="198" t="s">
        <v>89</v>
      </c>
      <c r="AV771" s="13" t="s">
        <v>184</v>
      </c>
      <c r="AW771" s="13" t="s">
        <v>187</v>
      </c>
      <c r="AX771" s="13" t="s">
        <v>35</v>
      </c>
      <c r="AY771" s="198" t="s">
        <v>179</v>
      </c>
    </row>
    <row r="772" spans="2:65" s="1" customFormat="1" ht="16.5" customHeight="1">
      <c r="B772" s="140"/>
      <c r="C772" s="199" t="s">
        <v>650</v>
      </c>
      <c r="D772" s="199" t="s">
        <v>458</v>
      </c>
      <c r="E772" s="200" t="s">
        <v>706</v>
      </c>
      <c r="F772" s="260" t="s">
        <v>707</v>
      </c>
      <c r="G772" s="260"/>
      <c r="H772" s="260"/>
      <c r="I772" s="260"/>
      <c r="J772" s="201" t="s">
        <v>183</v>
      </c>
      <c r="K772" s="202">
        <v>4</v>
      </c>
      <c r="L772" s="263">
        <v>0</v>
      </c>
      <c r="M772" s="263"/>
      <c r="N772" s="309">
        <f>ROUND(L772*K772,2)</f>
        <v>0</v>
      </c>
      <c r="O772" s="266"/>
      <c r="P772" s="266"/>
      <c r="Q772" s="266"/>
      <c r="R772" s="143"/>
      <c r="T772" s="173" t="s">
        <v>5</v>
      </c>
      <c r="U772" s="47" t="s">
        <v>43</v>
      </c>
      <c r="V772" s="39"/>
      <c r="W772" s="174">
        <f>V772*K772</f>
        <v>0</v>
      </c>
      <c r="X772" s="174">
        <v>0</v>
      </c>
      <c r="Y772" s="174">
        <f>X772*K772</f>
        <v>0</v>
      </c>
      <c r="Z772" s="174">
        <v>0</v>
      </c>
      <c r="AA772" s="175">
        <f>Z772*K772</f>
        <v>0</v>
      </c>
      <c r="AR772" s="22" t="s">
        <v>207</v>
      </c>
      <c r="AT772" s="22" t="s">
        <v>458</v>
      </c>
      <c r="AU772" s="22" t="s">
        <v>89</v>
      </c>
      <c r="AY772" s="22" t="s">
        <v>179</v>
      </c>
      <c r="BE772" s="117">
        <f>IF(U772="základní",N772,0)</f>
        <v>0</v>
      </c>
      <c r="BF772" s="117">
        <f>IF(U772="snížená",N772,0)</f>
        <v>0</v>
      </c>
      <c r="BG772" s="117">
        <f>IF(U772="zákl. přenesená",N772,0)</f>
        <v>0</v>
      </c>
      <c r="BH772" s="117">
        <f>IF(U772="sníž. přenesená",N772,0)</f>
        <v>0</v>
      </c>
      <c r="BI772" s="117">
        <f>IF(U772="nulová",N772,0)</f>
        <v>0</v>
      </c>
      <c r="BJ772" s="22" t="s">
        <v>35</v>
      </c>
      <c r="BK772" s="117">
        <f>ROUND(L772*K772,2)</f>
        <v>0</v>
      </c>
      <c r="BL772" s="22" t="s">
        <v>184</v>
      </c>
      <c r="BM772" s="22" t="s">
        <v>653</v>
      </c>
    </row>
    <row r="773" spans="2:65" s="12" customFormat="1" ht="16.5" customHeight="1">
      <c r="B773" s="183"/>
      <c r="C773" s="184"/>
      <c r="D773" s="184"/>
      <c r="E773" s="185" t="s">
        <v>5</v>
      </c>
      <c r="F773" s="258" t="s">
        <v>184</v>
      </c>
      <c r="G773" s="259"/>
      <c r="H773" s="259"/>
      <c r="I773" s="259"/>
      <c r="J773" s="184"/>
      <c r="K773" s="186">
        <v>4</v>
      </c>
      <c r="L773" s="184"/>
      <c r="M773" s="184"/>
      <c r="N773" s="184"/>
      <c r="O773" s="184"/>
      <c r="P773" s="184"/>
      <c r="Q773" s="184"/>
      <c r="R773" s="187"/>
      <c r="T773" s="188"/>
      <c r="U773" s="184"/>
      <c r="V773" s="184"/>
      <c r="W773" s="184"/>
      <c r="X773" s="184"/>
      <c r="Y773" s="184"/>
      <c r="Z773" s="184"/>
      <c r="AA773" s="189"/>
      <c r="AT773" s="190" t="s">
        <v>186</v>
      </c>
      <c r="AU773" s="190" t="s">
        <v>89</v>
      </c>
      <c r="AV773" s="12" t="s">
        <v>89</v>
      </c>
      <c r="AW773" s="12" t="s">
        <v>187</v>
      </c>
      <c r="AX773" s="12" t="s">
        <v>78</v>
      </c>
      <c r="AY773" s="190" t="s">
        <v>179</v>
      </c>
    </row>
    <row r="774" spans="2:65" s="13" customFormat="1" ht="16.5" customHeight="1">
      <c r="B774" s="191"/>
      <c r="C774" s="192"/>
      <c r="D774" s="192"/>
      <c r="E774" s="193" t="s">
        <v>5</v>
      </c>
      <c r="F774" s="261" t="s">
        <v>188</v>
      </c>
      <c r="G774" s="262"/>
      <c r="H774" s="262"/>
      <c r="I774" s="262"/>
      <c r="J774" s="192"/>
      <c r="K774" s="194">
        <v>4</v>
      </c>
      <c r="L774" s="192"/>
      <c r="M774" s="192"/>
      <c r="N774" s="192"/>
      <c r="O774" s="192"/>
      <c r="P774" s="192"/>
      <c r="Q774" s="192"/>
      <c r="R774" s="195"/>
      <c r="T774" s="196"/>
      <c r="U774" s="192"/>
      <c r="V774" s="192"/>
      <c r="W774" s="192"/>
      <c r="X774" s="192"/>
      <c r="Y774" s="192"/>
      <c r="Z774" s="192"/>
      <c r="AA774" s="197"/>
      <c r="AT774" s="198" t="s">
        <v>186</v>
      </c>
      <c r="AU774" s="198" t="s">
        <v>89</v>
      </c>
      <c r="AV774" s="13" t="s">
        <v>184</v>
      </c>
      <c r="AW774" s="13" t="s">
        <v>187</v>
      </c>
      <c r="AX774" s="13" t="s">
        <v>35</v>
      </c>
      <c r="AY774" s="198" t="s">
        <v>179</v>
      </c>
    </row>
    <row r="775" spans="2:65" s="1" customFormat="1" ht="38.25" customHeight="1">
      <c r="B775" s="140"/>
      <c r="C775" s="169" t="s">
        <v>443</v>
      </c>
      <c r="D775" s="169" t="s">
        <v>180</v>
      </c>
      <c r="E775" s="170" t="s">
        <v>717</v>
      </c>
      <c r="F775" s="264" t="s">
        <v>718</v>
      </c>
      <c r="G775" s="264"/>
      <c r="H775" s="264"/>
      <c r="I775" s="264"/>
      <c r="J775" s="171" t="s">
        <v>183</v>
      </c>
      <c r="K775" s="172">
        <v>4</v>
      </c>
      <c r="L775" s="265">
        <v>0</v>
      </c>
      <c r="M775" s="265"/>
      <c r="N775" s="266">
        <f>ROUND(L775*K775,2)</f>
        <v>0</v>
      </c>
      <c r="O775" s="266"/>
      <c r="P775" s="266"/>
      <c r="Q775" s="266"/>
      <c r="R775" s="143"/>
      <c r="T775" s="173" t="s">
        <v>5</v>
      </c>
      <c r="U775" s="47" t="s">
        <v>43</v>
      </c>
      <c r="V775" s="39"/>
      <c r="W775" s="174">
        <f>V775*K775</f>
        <v>0</v>
      </c>
      <c r="X775" s="174">
        <v>0</v>
      </c>
      <c r="Y775" s="174">
        <f>X775*K775</f>
        <v>0</v>
      </c>
      <c r="Z775" s="174">
        <v>0</v>
      </c>
      <c r="AA775" s="175">
        <f>Z775*K775</f>
        <v>0</v>
      </c>
      <c r="AR775" s="22" t="s">
        <v>184</v>
      </c>
      <c r="AT775" s="22" t="s">
        <v>180</v>
      </c>
      <c r="AU775" s="22" t="s">
        <v>89</v>
      </c>
      <c r="AY775" s="22" t="s">
        <v>179</v>
      </c>
      <c r="BE775" s="117">
        <f>IF(U775="základní",N775,0)</f>
        <v>0</v>
      </c>
      <c r="BF775" s="117">
        <f>IF(U775="snížená",N775,0)</f>
        <v>0</v>
      </c>
      <c r="BG775" s="117">
        <f>IF(U775="zákl. přenesená",N775,0)</f>
        <v>0</v>
      </c>
      <c r="BH775" s="117">
        <f>IF(U775="sníž. přenesená",N775,0)</f>
        <v>0</v>
      </c>
      <c r="BI775" s="117">
        <f>IF(U775="nulová",N775,0)</f>
        <v>0</v>
      </c>
      <c r="BJ775" s="22" t="s">
        <v>35</v>
      </c>
      <c r="BK775" s="117">
        <f>ROUND(L775*K775,2)</f>
        <v>0</v>
      </c>
      <c r="BL775" s="22" t="s">
        <v>184</v>
      </c>
      <c r="BM775" s="22" t="s">
        <v>658</v>
      </c>
    </row>
    <row r="776" spans="2:65" s="12" customFormat="1" ht="16.5" customHeight="1">
      <c r="B776" s="183"/>
      <c r="C776" s="184"/>
      <c r="D776" s="184"/>
      <c r="E776" s="185" t="s">
        <v>5</v>
      </c>
      <c r="F776" s="258" t="s">
        <v>184</v>
      </c>
      <c r="G776" s="259"/>
      <c r="H776" s="259"/>
      <c r="I776" s="259"/>
      <c r="J776" s="184"/>
      <c r="K776" s="186">
        <v>4</v>
      </c>
      <c r="L776" s="184"/>
      <c r="M776" s="184"/>
      <c r="N776" s="184"/>
      <c r="O776" s="184"/>
      <c r="P776" s="184"/>
      <c r="Q776" s="184"/>
      <c r="R776" s="187"/>
      <c r="T776" s="188"/>
      <c r="U776" s="184"/>
      <c r="V776" s="184"/>
      <c r="W776" s="184"/>
      <c r="X776" s="184"/>
      <c r="Y776" s="184"/>
      <c r="Z776" s="184"/>
      <c r="AA776" s="189"/>
      <c r="AT776" s="190" t="s">
        <v>186</v>
      </c>
      <c r="AU776" s="190" t="s">
        <v>89</v>
      </c>
      <c r="AV776" s="12" t="s">
        <v>89</v>
      </c>
      <c r="AW776" s="12" t="s">
        <v>187</v>
      </c>
      <c r="AX776" s="12" t="s">
        <v>78</v>
      </c>
      <c r="AY776" s="190" t="s">
        <v>179</v>
      </c>
    </row>
    <row r="777" spans="2:65" s="13" customFormat="1" ht="16.5" customHeight="1">
      <c r="B777" s="191"/>
      <c r="C777" s="192"/>
      <c r="D777" s="192"/>
      <c r="E777" s="193" t="s">
        <v>5</v>
      </c>
      <c r="F777" s="261" t="s">
        <v>188</v>
      </c>
      <c r="G777" s="262"/>
      <c r="H777" s="262"/>
      <c r="I777" s="262"/>
      <c r="J777" s="192"/>
      <c r="K777" s="194">
        <v>4</v>
      </c>
      <c r="L777" s="192"/>
      <c r="M777" s="192"/>
      <c r="N777" s="192"/>
      <c r="O777" s="192"/>
      <c r="P777" s="192"/>
      <c r="Q777" s="192"/>
      <c r="R777" s="195"/>
      <c r="T777" s="196"/>
      <c r="U777" s="192"/>
      <c r="V777" s="192"/>
      <c r="W777" s="192"/>
      <c r="X777" s="192"/>
      <c r="Y777" s="192"/>
      <c r="Z777" s="192"/>
      <c r="AA777" s="197"/>
      <c r="AT777" s="198" t="s">
        <v>186</v>
      </c>
      <c r="AU777" s="198" t="s">
        <v>89</v>
      </c>
      <c r="AV777" s="13" t="s">
        <v>184</v>
      </c>
      <c r="AW777" s="13" t="s">
        <v>187</v>
      </c>
      <c r="AX777" s="13" t="s">
        <v>35</v>
      </c>
      <c r="AY777" s="198" t="s">
        <v>179</v>
      </c>
    </row>
    <row r="778" spans="2:65" s="1" customFormat="1" ht="16.5" customHeight="1">
      <c r="B778" s="140"/>
      <c r="C778" s="169" t="s">
        <v>912</v>
      </c>
      <c r="D778" s="169" t="s">
        <v>180</v>
      </c>
      <c r="E778" s="170" t="s">
        <v>720</v>
      </c>
      <c r="F778" s="264" t="s">
        <v>721</v>
      </c>
      <c r="G778" s="264"/>
      <c r="H778" s="264"/>
      <c r="I778" s="264"/>
      <c r="J778" s="171" t="s">
        <v>191</v>
      </c>
      <c r="K778" s="172">
        <v>632.29999999999995</v>
      </c>
      <c r="L778" s="265">
        <v>0</v>
      </c>
      <c r="M778" s="265"/>
      <c r="N778" s="266">
        <f>ROUND(L778*K778,2)</f>
        <v>0</v>
      </c>
      <c r="O778" s="266"/>
      <c r="P778" s="266"/>
      <c r="Q778" s="266"/>
      <c r="R778" s="143"/>
      <c r="T778" s="173" t="s">
        <v>5</v>
      </c>
      <c r="U778" s="47" t="s">
        <v>43</v>
      </c>
      <c r="V778" s="39"/>
      <c r="W778" s="174">
        <f>V778*K778</f>
        <v>0</v>
      </c>
      <c r="X778" s="174">
        <v>0</v>
      </c>
      <c r="Y778" s="174">
        <f>X778*K778</f>
        <v>0</v>
      </c>
      <c r="Z778" s="174">
        <v>0.02</v>
      </c>
      <c r="AA778" s="175">
        <f>Z778*K778</f>
        <v>12.645999999999999</v>
      </c>
      <c r="AR778" s="22" t="s">
        <v>184</v>
      </c>
      <c r="AT778" s="22" t="s">
        <v>180</v>
      </c>
      <c r="AU778" s="22" t="s">
        <v>89</v>
      </c>
      <c r="AY778" s="22" t="s">
        <v>179</v>
      </c>
      <c r="BE778" s="117">
        <f>IF(U778="základní",N778,0)</f>
        <v>0</v>
      </c>
      <c r="BF778" s="117">
        <f>IF(U778="snížená",N778,0)</f>
        <v>0</v>
      </c>
      <c r="BG778" s="117">
        <f>IF(U778="zákl. přenesená",N778,0)</f>
        <v>0</v>
      </c>
      <c r="BH778" s="117">
        <f>IF(U778="sníž. přenesená",N778,0)</f>
        <v>0</v>
      </c>
      <c r="BI778" s="117">
        <f>IF(U778="nulová",N778,0)</f>
        <v>0</v>
      </c>
      <c r="BJ778" s="22" t="s">
        <v>35</v>
      </c>
      <c r="BK778" s="117">
        <f>ROUND(L778*K778,2)</f>
        <v>0</v>
      </c>
      <c r="BL778" s="22" t="s">
        <v>184</v>
      </c>
      <c r="BM778" s="22" t="s">
        <v>1543</v>
      </c>
    </row>
    <row r="779" spans="2:65" s="1" customFormat="1" ht="25.5" customHeight="1">
      <c r="B779" s="140"/>
      <c r="C779" s="169" t="s">
        <v>671</v>
      </c>
      <c r="D779" s="169" t="s">
        <v>180</v>
      </c>
      <c r="E779" s="170" t="s">
        <v>724</v>
      </c>
      <c r="F779" s="264" t="s">
        <v>725</v>
      </c>
      <c r="G779" s="264"/>
      <c r="H779" s="264"/>
      <c r="I779" s="264"/>
      <c r="J779" s="171" t="s">
        <v>191</v>
      </c>
      <c r="K779" s="172">
        <v>25.84</v>
      </c>
      <c r="L779" s="265">
        <v>0</v>
      </c>
      <c r="M779" s="265"/>
      <c r="N779" s="266">
        <f>ROUND(L779*K779,2)</f>
        <v>0</v>
      </c>
      <c r="O779" s="266"/>
      <c r="P779" s="266"/>
      <c r="Q779" s="266"/>
      <c r="R779" s="143"/>
      <c r="T779" s="173" t="s">
        <v>5</v>
      </c>
      <c r="U779" s="47" t="s">
        <v>43</v>
      </c>
      <c r="V779" s="39"/>
      <c r="W779" s="174">
        <f>V779*K779</f>
        <v>0</v>
      </c>
      <c r="X779" s="174">
        <v>0</v>
      </c>
      <c r="Y779" s="174">
        <f>X779*K779</f>
        <v>0</v>
      </c>
      <c r="Z779" s="174">
        <v>0</v>
      </c>
      <c r="AA779" s="175">
        <f>Z779*K779</f>
        <v>0</v>
      </c>
      <c r="AR779" s="22" t="s">
        <v>184</v>
      </c>
      <c r="AT779" s="22" t="s">
        <v>180</v>
      </c>
      <c r="AU779" s="22" t="s">
        <v>89</v>
      </c>
      <c r="AY779" s="22" t="s">
        <v>179</v>
      </c>
      <c r="BE779" s="117">
        <f>IF(U779="základní",N779,0)</f>
        <v>0</v>
      </c>
      <c r="BF779" s="117">
        <f>IF(U779="snížená",N779,0)</f>
        <v>0</v>
      </c>
      <c r="BG779" s="117">
        <f>IF(U779="zákl. přenesená",N779,0)</f>
        <v>0</v>
      </c>
      <c r="BH779" s="117">
        <f>IF(U779="sníž. přenesená",N779,0)</f>
        <v>0</v>
      </c>
      <c r="BI779" s="117">
        <f>IF(U779="nulová",N779,0)</f>
        <v>0</v>
      </c>
      <c r="BJ779" s="22" t="s">
        <v>35</v>
      </c>
      <c r="BK779" s="117">
        <f>ROUND(L779*K779,2)</f>
        <v>0</v>
      </c>
      <c r="BL779" s="22" t="s">
        <v>184</v>
      </c>
      <c r="BM779" s="22" t="s">
        <v>674</v>
      </c>
    </row>
    <row r="780" spans="2:65" s="11" customFormat="1" ht="25.5" customHeight="1">
      <c r="B780" s="176"/>
      <c r="C780" s="177"/>
      <c r="D780" s="177"/>
      <c r="E780" s="178" t="s">
        <v>5</v>
      </c>
      <c r="F780" s="303" t="s">
        <v>1358</v>
      </c>
      <c r="G780" s="304"/>
      <c r="H780" s="304"/>
      <c r="I780" s="304"/>
      <c r="J780" s="177"/>
      <c r="K780" s="178" t="s">
        <v>5</v>
      </c>
      <c r="L780" s="177"/>
      <c r="M780" s="177"/>
      <c r="N780" s="177"/>
      <c r="O780" s="177"/>
      <c r="P780" s="177"/>
      <c r="Q780" s="177"/>
      <c r="R780" s="179"/>
      <c r="T780" s="180"/>
      <c r="U780" s="177"/>
      <c r="V780" s="177"/>
      <c r="W780" s="177"/>
      <c r="X780" s="177"/>
      <c r="Y780" s="177"/>
      <c r="Z780" s="177"/>
      <c r="AA780" s="181"/>
      <c r="AT780" s="182" t="s">
        <v>186</v>
      </c>
      <c r="AU780" s="182" t="s">
        <v>89</v>
      </c>
      <c r="AV780" s="11" t="s">
        <v>35</v>
      </c>
      <c r="AW780" s="11" t="s">
        <v>187</v>
      </c>
      <c r="AX780" s="11" t="s">
        <v>78</v>
      </c>
      <c r="AY780" s="182" t="s">
        <v>179</v>
      </c>
    </row>
    <row r="781" spans="2:65" s="12" customFormat="1" ht="16.5" customHeight="1">
      <c r="B781" s="183"/>
      <c r="C781" s="184"/>
      <c r="D781" s="184"/>
      <c r="E781" s="185" t="s">
        <v>5</v>
      </c>
      <c r="F781" s="277" t="s">
        <v>1544</v>
      </c>
      <c r="G781" s="278"/>
      <c r="H781" s="278"/>
      <c r="I781" s="278"/>
      <c r="J781" s="184"/>
      <c r="K781" s="186">
        <v>10.08</v>
      </c>
      <c r="L781" s="184"/>
      <c r="M781" s="184"/>
      <c r="N781" s="184"/>
      <c r="O781" s="184"/>
      <c r="P781" s="184"/>
      <c r="Q781" s="184"/>
      <c r="R781" s="187"/>
      <c r="T781" s="188"/>
      <c r="U781" s="184"/>
      <c r="V781" s="184"/>
      <c r="W781" s="184"/>
      <c r="X781" s="184"/>
      <c r="Y781" s="184"/>
      <c r="Z781" s="184"/>
      <c r="AA781" s="189"/>
      <c r="AT781" s="190" t="s">
        <v>186</v>
      </c>
      <c r="AU781" s="190" t="s">
        <v>89</v>
      </c>
      <c r="AV781" s="12" t="s">
        <v>89</v>
      </c>
      <c r="AW781" s="12" t="s">
        <v>187</v>
      </c>
      <c r="AX781" s="12" t="s">
        <v>78</v>
      </c>
      <c r="AY781" s="190" t="s">
        <v>179</v>
      </c>
    </row>
    <row r="782" spans="2:65" s="12" customFormat="1" ht="16.5" customHeight="1">
      <c r="B782" s="183"/>
      <c r="C782" s="184"/>
      <c r="D782" s="184"/>
      <c r="E782" s="185" t="s">
        <v>5</v>
      </c>
      <c r="F782" s="277" t="s">
        <v>1545</v>
      </c>
      <c r="G782" s="278"/>
      <c r="H782" s="278"/>
      <c r="I782" s="278"/>
      <c r="J782" s="184"/>
      <c r="K782" s="186">
        <v>10.08</v>
      </c>
      <c r="L782" s="184"/>
      <c r="M782" s="184"/>
      <c r="N782" s="184"/>
      <c r="O782" s="184"/>
      <c r="P782" s="184"/>
      <c r="Q782" s="184"/>
      <c r="R782" s="187"/>
      <c r="T782" s="188"/>
      <c r="U782" s="184"/>
      <c r="V782" s="184"/>
      <c r="W782" s="184"/>
      <c r="X782" s="184"/>
      <c r="Y782" s="184"/>
      <c r="Z782" s="184"/>
      <c r="AA782" s="189"/>
      <c r="AT782" s="190" t="s">
        <v>186</v>
      </c>
      <c r="AU782" s="190" t="s">
        <v>89</v>
      </c>
      <c r="AV782" s="12" t="s">
        <v>89</v>
      </c>
      <c r="AW782" s="12" t="s">
        <v>187</v>
      </c>
      <c r="AX782" s="12" t="s">
        <v>78</v>
      </c>
      <c r="AY782" s="190" t="s">
        <v>179</v>
      </c>
    </row>
    <row r="783" spans="2:65" s="12" customFormat="1" ht="16.5" customHeight="1">
      <c r="B783" s="183"/>
      <c r="C783" s="184"/>
      <c r="D783" s="184"/>
      <c r="E783" s="185" t="s">
        <v>5</v>
      </c>
      <c r="F783" s="277" t="s">
        <v>1546</v>
      </c>
      <c r="G783" s="278"/>
      <c r="H783" s="278"/>
      <c r="I783" s="278"/>
      <c r="J783" s="184"/>
      <c r="K783" s="186">
        <v>1.68</v>
      </c>
      <c r="L783" s="184"/>
      <c r="M783" s="184"/>
      <c r="N783" s="184"/>
      <c r="O783" s="184"/>
      <c r="P783" s="184"/>
      <c r="Q783" s="184"/>
      <c r="R783" s="187"/>
      <c r="T783" s="188"/>
      <c r="U783" s="184"/>
      <c r="V783" s="184"/>
      <c r="W783" s="184"/>
      <c r="X783" s="184"/>
      <c r="Y783" s="184"/>
      <c r="Z783" s="184"/>
      <c r="AA783" s="189"/>
      <c r="AT783" s="190" t="s">
        <v>186</v>
      </c>
      <c r="AU783" s="190" t="s">
        <v>89</v>
      </c>
      <c r="AV783" s="12" t="s">
        <v>89</v>
      </c>
      <c r="AW783" s="12" t="s">
        <v>187</v>
      </c>
      <c r="AX783" s="12" t="s">
        <v>78</v>
      </c>
      <c r="AY783" s="190" t="s">
        <v>179</v>
      </c>
    </row>
    <row r="784" spans="2:65" s="12" customFormat="1" ht="16.5" customHeight="1">
      <c r="B784" s="183"/>
      <c r="C784" s="184"/>
      <c r="D784" s="184"/>
      <c r="E784" s="185" t="s">
        <v>5</v>
      </c>
      <c r="F784" s="277" t="s">
        <v>1547</v>
      </c>
      <c r="G784" s="278"/>
      <c r="H784" s="278"/>
      <c r="I784" s="278"/>
      <c r="J784" s="184"/>
      <c r="K784" s="186">
        <v>4</v>
      </c>
      <c r="L784" s="184"/>
      <c r="M784" s="184"/>
      <c r="N784" s="184"/>
      <c r="O784" s="184"/>
      <c r="P784" s="184"/>
      <c r="Q784" s="184"/>
      <c r="R784" s="187"/>
      <c r="T784" s="188"/>
      <c r="U784" s="184"/>
      <c r="V784" s="184"/>
      <c r="W784" s="184"/>
      <c r="X784" s="184"/>
      <c r="Y784" s="184"/>
      <c r="Z784" s="184"/>
      <c r="AA784" s="189"/>
      <c r="AT784" s="190" t="s">
        <v>186</v>
      </c>
      <c r="AU784" s="190" t="s">
        <v>89</v>
      </c>
      <c r="AV784" s="12" t="s">
        <v>89</v>
      </c>
      <c r="AW784" s="12" t="s">
        <v>187</v>
      </c>
      <c r="AX784" s="12" t="s">
        <v>78</v>
      </c>
      <c r="AY784" s="190" t="s">
        <v>179</v>
      </c>
    </row>
    <row r="785" spans="2:65" s="13" customFormat="1" ht="16.5" customHeight="1">
      <c r="B785" s="191"/>
      <c r="C785" s="192"/>
      <c r="D785" s="192"/>
      <c r="E785" s="193" t="s">
        <v>5</v>
      </c>
      <c r="F785" s="261" t="s">
        <v>188</v>
      </c>
      <c r="G785" s="262"/>
      <c r="H785" s="262"/>
      <c r="I785" s="262"/>
      <c r="J785" s="192"/>
      <c r="K785" s="194">
        <v>25.84</v>
      </c>
      <c r="L785" s="192"/>
      <c r="M785" s="192"/>
      <c r="N785" s="192"/>
      <c r="O785" s="192"/>
      <c r="P785" s="192"/>
      <c r="Q785" s="192"/>
      <c r="R785" s="195"/>
      <c r="T785" s="196"/>
      <c r="U785" s="192"/>
      <c r="V785" s="192"/>
      <c r="W785" s="192"/>
      <c r="X785" s="192"/>
      <c r="Y785" s="192"/>
      <c r="Z785" s="192"/>
      <c r="AA785" s="197"/>
      <c r="AT785" s="198" t="s">
        <v>186</v>
      </c>
      <c r="AU785" s="198" t="s">
        <v>89</v>
      </c>
      <c r="AV785" s="13" t="s">
        <v>184</v>
      </c>
      <c r="AW785" s="13" t="s">
        <v>187</v>
      </c>
      <c r="AX785" s="13" t="s">
        <v>35</v>
      </c>
      <c r="AY785" s="198" t="s">
        <v>179</v>
      </c>
    </row>
    <row r="786" spans="2:65" s="1" customFormat="1" ht="25.5" customHeight="1">
      <c r="B786" s="140"/>
      <c r="C786" s="169" t="s">
        <v>448</v>
      </c>
      <c r="D786" s="169" t="s">
        <v>180</v>
      </c>
      <c r="E786" s="170" t="s">
        <v>731</v>
      </c>
      <c r="F786" s="264" t="s">
        <v>732</v>
      </c>
      <c r="G786" s="264"/>
      <c r="H786" s="264"/>
      <c r="I786" s="264"/>
      <c r="J786" s="171" t="s">
        <v>191</v>
      </c>
      <c r="K786" s="172">
        <v>28.452999999999999</v>
      </c>
      <c r="L786" s="265">
        <v>0</v>
      </c>
      <c r="M786" s="265"/>
      <c r="N786" s="266">
        <f>ROUND(L786*K786,2)</f>
        <v>0</v>
      </c>
      <c r="O786" s="266"/>
      <c r="P786" s="266"/>
      <c r="Q786" s="266"/>
      <c r="R786" s="143"/>
      <c r="T786" s="173" t="s">
        <v>5</v>
      </c>
      <c r="U786" s="47" t="s">
        <v>43</v>
      </c>
      <c r="V786" s="39"/>
      <c r="W786" s="174">
        <f>V786*K786</f>
        <v>0</v>
      </c>
      <c r="X786" s="174">
        <v>0</v>
      </c>
      <c r="Y786" s="174">
        <f>X786*K786</f>
        <v>0</v>
      </c>
      <c r="Z786" s="174">
        <v>0</v>
      </c>
      <c r="AA786" s="175">
        <f>Z786*K786</f>
        <v>0</v>
      </c>
      <c r="AR786" s="22" t="s">
        <v>184</v>
      </c>
      <c r="AT786" s="22" t="s">
        <v>180</v>
      </c>
      <c r="AU786" s="22" t="s">
        <v>89</v>
      </c>
      <c r="AY786" s="22" t="s">
        <v>179</v>
      </c>
      <c r="BE786" s="117">
        <f>IF(U786="základní",N786,0)</f>
        <v>0</v>
      </c>
      <c r="BF786" s="117">
        <f>IF(U786="snížená",N786,0)</f>
        <v>0</v>
      </c>
      <c r="BG786" s="117">
        <f>IF(U786="zákl. přenesená",N786,0)</f>
        <v>0</v>
      </c>
      <c r="BH786" s="117">
        <f>IF(U786="sníž. přenesená",N786,0)</f>
        <v>0</v>
      </c>
      <c r="BI786" s="117">
        <f>IF(U786="nulová",N786,0)</f>
        <v>0</v>
      </c>
      <c r="BJ786" s="22" t="s">
        <v>35</v>
      </c>
      <c r="BK786" s="117">
        <f>ROUND(L786*K786,2)</f>
        <v>0</v>
      </c>
      <c r="BL786" s="22" t="s">
        <v>184</v>
      </c>
      <c r="BM786" s="22" t="s">
        <v>678</v>
      </c>
    </row>
    <row r="787" spans="2:65" s="11" customFormat="1" ht="25.5" customHeight="1">
      <c r="B787" s="176"/>
      <c r="C787" s="177"/>
      <c r="D787" s="177"/>
      <c r="E787" s="178" t="s">
        <v>5</v>
      </c>
      <c r="F787" s="303" t="s">
        <v>1358</v>
      </c>
      <c r="G787" s="304"/>
      <c r="H787" s="304"/>
      <c r="I787" s="304"/>
      <c r="J787" s="177"/>
      <c r="K787" s="178" t="s">
        <v>5</v>
      </c>
      <c r="L787" s="177"/>
      <c r="M787" s="177"/>
      <c r="N787" s="177"/>
      <c r="O787" s="177"/>
      <c r="P787" s="177"/>
      <c r="Q787" s="177"/>
      <c r="R787" s="179"/>
      <c r="T787" s="180"/>
      <c r="U787" s="177"/>
      <c r="V787" s="177"/>
      <c r="W787" s="177"/>
      <c r="X787" s="177"/>
      <c r="Y787" s="177"/>
      <c r="Z787" s="177"/>
      <c r="AA787" s="181"/>
      <c r="AT787" s="182" t="s">
        <v>186</v>
      </c>
      <c r="AU787" s="182" t="s">
        <v>89</v>
      </c>
      <c r="AV787" s="11" t="s">
        <v>35</v>
      </c>
      <c r="AW787" s="11" t="s">
        <v>187</v>
      </c>
      <c r="AX787" s="11" t="s">
        <v>78</v>
      </c>
      <c r="AY787" s="182" t="s">
        <v>179</v>
      </c>
    </row>
    <row r="788" spans="2:65" s="12" customFormat="1" ht="16.5" customHeight="1">
      <c r="B788" s="183"/>
      <c r="C788" s="184"/>
      <c r="D788" s="184"/>
      <c r="E788" s="185" t="s">
        <v>5</v>
      </c>
      <c r="F788" s="277" t="s">
        <v>1548</v>
      </c>
      <c r="G788" s="278"/>
      <c r="H788" s="278"/>
      <c r="I788" s="278"/>
      <c r="J788" s="184"/>
      <c r="K788" s="186">
        <v>3.78</v>
      </c>
      <c r="L788" s="184"/>
      <c r="M788" s="184"/>
      <c r="N788" s="184"/>
      <c r="O788" s="184"/>
      <c r="P788" s="184"/>
      <c r="Q788" s="184"/>
      <c r="R788" s="187"/>
      <c r="T788" s="188"/>
      <c r="U788" s="184"/>
      <c r="V788" s="184"/>
      <c r="W788" s="184"/>
      <c r="X788" s="184"/>
      <c r="Y788" s="184"/>
      <c r="Z788" s="184"/>
      <c r="AA788" s="189"/>
      <c r="AT788" s="190" t="s">
        <v>186</v>
      </c>
      <c r="AU788" s="190" t="s">
        <v>89</v>
      </c>
      <c r="AV788" s="12" t="s">
        <v>89</v>
      </c>
      <c r="AW788" s="12" t="s">
        <v>187</v>
      </c>
      <c r="AX788" s="12" t="s">
        <v>78</v>
      </c>
      <c r="AY788" s="190" t="s">
        <v>179</v>
      </c>
    </row>
    <row r="789" spans="2:65" s="12" customFormat="1" ht="16.5" customHeight="1">
      <c r="B789" s="183"/>
      <c r="C789" s="184"/>
      <c r="D789" s="184"/>
      <c r="E789" s="185" t="s">
        <v>5</v>
      </c>
      <c r="F789" s="277" t="s">
        <v>1549</v>
      </c>
      <c r="G789" s="278"/>
      <c r="H789" s="278"/>
      <c r="I789" s="278"/>
      <c r="J789" s="184"/>
      <c r="K789" s="186">
        <v>3.78</v>
      </c>
      <c r="L789" s="184"/>
      <c r="M789" s="184"/>
      <c r="N789" s="184"/>
      <c r="O789" s="184"/>
      <c r="P789" s="184"/>
      <c r="Q789" s="184"/>
      <c r="R789" s="187"/>
      <c r="T789" s="188"/>
      <c r="U789" s="184"/>
      <c r="V789" s="184"/>
      <c r="W789" s="184"/>
      <c r="X789" s="184"/>
      <c r="Y789" s="184"/>
      <c r="Z789" s="184"/>
      <c r="AA789" s="189"/>
      <c r="AT789" s="190" t="s">
        <v>186</v>
      </c>
      <c r="AU789" s="190" t="s">
        <v>89</v>
      </c>
      <c r="AV789" s="12" t="s">
        <v>89</v>
      </c>
      <c r="AW789" s="12" t="s">
        <v>187</v>
      </c>
      <c r="AX789" s="12" t="s">
        <v>78</v>
      </c>
      <c r="AY789" s="190" t="s">
        <v>179</v>
      </c>
    </row>
    <row r="790" spans="2:65" s="12" customFormat="1" ht="25.5" customHeight="1">
      <c r="B790" s="183"/>
      <c r="C790" s="184"/>
      <c r="D790" s="184"/>
      <c r="E790" s="185" t="s">
        <v>5</v>
      </c>
      <c r="F790" s="277" t="s">
        <v>1550</v>
      </c>
      <c r="G790" s="278"/>
      <c r="H790" s="278"/>
      <c r="I790" s="278"/>
      <c r="J790" s="184"/>
      <c r="K790" s="186">
        <v>8.3324999999999996</v>
      </c>
      <c r="L790" s="184"/>
      <c r="M790" s="184"/>
      <c r="N790" s="184"/>
      <c r="O790" s="184"/>
      <c r="P790" s="184"/>
      <c r="Q790" s="184"/>
      <c r="R790" s="187"/>
      <c r="T790" s="188"/>
      <c r="U790" s="184"/>
      <c r="V790" s="184"/>
      <c r="W790" s="184"/>
      <c r="X790" s="184"/>
      <c r="Y790" s="184"/>
      <c r="Z790" s="184"/>
      <c r="AA790" s="189"/>
      <c r="AT790" s="190" t="s">
        <v>186</v>
      </c>
      <c r="AU790" s="190" t="s">
        <v>89</v>
      </c>
      <c r="AV790" s="12" t="s">
        <v>89</v>
      </c>
      <c r="AW790" s="12" t="s">
        <v>187</v>
      </c>
      <c r="AX790" s="12" t="s">
        <v>78</v>
      </c>
      <c r="AY790" s="190" t="s">
        <v>179</v>
      </c>
    </row>
    <row r="791" spans="2:65" s="12" customFormat="1" ht="25.5" customHeight="1">
      <c r="B791" s="183"/>
      <c r="C791" s="184"/>
      <c r="D791" s="184"/>
      <c r="E791" s="185" t="s">
        <v>5</v>
      </c>
      <c r="F791" s="277" t="s">
        <v>1551</v>
      </c>
      <c r="G791" s="278"/>
      <c r="H791" s="278"/>
      <c r="I791" s="278"/>
      <c r="J791" s="184"/>
      <c r="K791" s="186">
        <v>12.56</v>
      </c>
      <c r="L791" s="184"/>
      <c r="M791" s="184"/>
      <c r="N791" s="184"/>
      <c r="O791" s="184"/>
      <c r="P791" s="184"/>
      <c r="Q791" s="184"/>
      <c r="R791" s="187"/>
      <c r="T791" s="188"/>
      <c r="U791" s="184"/>
      <c r="V791" s="184"/>
      <c r="W791" s="184"/>
      <c r="X791" s="184"/>
      <c r="Y791" s="184"/>
      <c r="Z791" s="184"/>
      <c r="AA791" s="189"/>
      <c r="AT791" s="190" t="s">
        <v>186</v>
      </c>
      <c r="AU791" s="190" t="s">
        <v>89</v>
      </c>
      <c r="AV791" s="12" t="s">
        <v>89</v>
      </c>
      <c r="AW791" s="12" t="s">
        <v>187</v>
      </c>
      <c r="AX791" s="12" t="s">
        <v>78</v>
      </c>
      <c r="AY791" s="190" t="s">
        <v>179</v>
      </c>
    </row>
    <row r="792" spans="2:65" s="13" customFormat="1" ht="16.5" customHeight="1">
      <c r="B792" s="191"/>
      <c r="C792" s="192"/>
      <c r="D792" s="192"/>
      <c r="E792" s="193" t="s">
        <v>5</v>
      </c>
      <c r="F792" s="261" t="s">
        <v>188</v>
      </c>
      <c r="G792" s="262"/>
      <c r="H792" s="262"/>
      <c r="I792" s="262"/>
      <c r="J792" s="192"/>
      <c r="K792" s="194">
        <v>28.452500000000001</v>
      </c>
      <c r="L792" s="192"/>
      <c r="M792" s="192"/>
      <c r="N792" s="192"/>
      <c r="O792" s="192"/>
      <c r="P792" s="192"/>
      <c r="Q792" s="192"/>
      <c r="R792" s="195"/>
      <c r="T792" s="196"/>
      <c r="U792" s="192"/>
      <c r="V792" s="192"/>
      <c r="W792" s="192"/>
      <c r="X792" s="192"/>
      <c r="Y792" s="192"/>
      <c r="Z792" s="192"/>
      <c r="AA792" s="197"/>
      <c r="AT792" s="198" t="s">
        <v>186</v>
      </c>
      <c r="AU792" s="198" t="s">
        <v>89</v>
      </c>
      <c r="AV792" s="13" t="s">
        <v>184</v>
      </c>
      <c r="AW792" s="13" t="s">
        <v>187</v>
      </c>
      <c r="AX792" s="13" t="s">
        <v>35</v>
      </c>
      <c r="AY792" s="198" t="s">
        <v>179</v>
      </c>
    </row>
    <row r="793" spans="2:65" s="1" customFormat="1" ht="38.25" customHeight="1">
      <c r="B793" s="140"/>
      <c r="C793" s="169" t="s">
        <v>680</v>
      </c>
      <c r="D793" s="169" t="s">
        <v>180</v>
      </c>
      <c r="E793" s="170" t="s">
        <v>736</v>
      </c>
      <c r="F793" s="264" t="s">
        <v>737</v>
      </c>
      <c r="G793" s="264"/>
      <c r="H793" s="264"/>
      <c r="I793" s="264"/>
      <c r="J793" s="171" t="s">
        <v>296</v>
      </c>
      <c r="K793" s="172">
        <v>2.6920000000000002</v>
      </c>
      <c r="L793" s="265">
        <v>0</v>
      </c>
      <c r="M793" s="265"/>
      <c r="N793" s="266">
        <f>ROUND(L793*K793,2)</f>
        <v>0</v>
      </c>
      <c r="O793" s="266"/>
      <c r="P793" s="266"/>
      <c r="Q793" s="266"/>
      <c r="R793" s="143"/>
      <c r="T793" s="173" t="s">
        <v>5</v>
      </c>
      <c r="U793" s="47" t="s">
        <v>43</v>
      </c>
      <c r="V793" s="39"/>
      <c r="W793" s="174">
        <f>V793*K793</f>
        <v>0</v>
      </c>
      <c r="X793" s="174">
        <v>0</v>
      </c>
      <c r="Y793" s="174">
        <f>X793*K793</f>
        <v>0</v>
      </c>
      <c r="Z793" s="174">
        <v>0</v>
      </c>
      <c r="AA793" s="175">
        <f>Z793*K793</f>
        <v>0</v>
      </c>
      <c r="AR793" s="22" t="s">
        <v>184</v>
      </c>
      <c r="AT793" s="22" t="s">
        <v>180</v>
      </c>
      <c r="AU793" s="22" t="s">
        <v>89</v>
      </c>
      <c r="AY793" s="22" t="s">
        <v>179</v>
      </c>
      <c r="BE793" s="117">
        <f>IF(U793="základní",N793,0)</f>
        <v>0</v>
      </c>
      <c r="BF793" s="117">
        <f>IF(U793="snížená",N793,0)</f>
        <v>0</v>
      </c>
      <c r="BG793" s="117">
        <f>IF(U793="zákl. přenesená",N793,0)</f>
        <v>0</v>
      </c>
      <c r="BH793" s="117">
        <f>IF(U793="sníž. přenesená",N793,0)</f>
        <v>0</v>
      </c>
      <c r="BI793" s="117">
        <f>IF(U793="nulová",N793,0)</f>
        <v>0</v>
      </c>
      <c r="BJ793" s="22" t="s">
        <v>35</v>
      </c>
      <c r="BK793" s="117">
        <f>ROUND(L793*K793,2)</f>
        <v>0</v>
      </c>
      <c r="BL793" s="22" t="s">
        <v>184</v>
      </c>
      <c r="BM793" s="22" t="s">
        <v>683</v>
      </c>
    </row>
    <row r="794" spans="2:65" s="11" customFormat="1" ht="16.5" customHeight="1">
      <c r="B794" s="176"/>
      <c r="C794" s="177"/>
      <c r="D794" s="177"/>
      <c r="E794" s="178" t="s">
        <v>5</v>
      </c>
      <c r="F794" s="303" t="s">
        <v>1184</v>
      </c>
      <c r="G794" s="304"/>
      <c r="H794" s="304"/>
      <c r="I794" s="304"/>
      <c r="J794" s="177"/>
      <c r="K794" s="178" t="s">
        <v>5</v>
      </c>
      <c r="L794" s="177"/>
      <c r="M794" s="177"/>
      <c r="N794" s="177"/>
      <c r="O794" s="177"/>
      <c r="P794" s="177"/>
      <c r="Q794" s="177"/>
      <c r="R794" s="179"/>
      <c r="T794" s="180"/>
      <c r="U794" s="177"/>
      <c r="V794" s="177"/>
      <c r="W794" s="177"/>
      <c r="X794" s="177"/>
      <c r="Y794" s="177"/>
      <c r="Z794" s="177"/>
      <c r="AA794" s="181"/>
      <c r="AT794" s="182" t="s">
        <v>186</v>
      </c>
      <c r="AU794" s="182" t="s">
        <v>89</v>
      </c>
      <c r="AV794" s="11" t="s">
        <v>35</v>
      </c>
      <c r="AW794" s="11" t="s">
        <v>187</v>
      </c>
      <c r="AX794" s="11" t="s">
        <v>78</v>
      </c>
      <c r="AY794" s="182" t="s">
        <v>179</v>
      </c>
    </row>
    <row r="795" spans="2:65" s="12" customFormat="1" ht="38.25" customHeight="1">
      <c r="B795" s="183"/>
      <c r="C795" s="184"/>
      <c r="D795" s="184"/>
      <c r="E795" s="185" t="s">
        <v>5</v>
      </c>
      <c r="F795" s="277" t="s">
        <v>1552</v>
      </c>
      <c r="G795" s="278"/>
      <c r="H795" s="278"/>
      <c r="I795" s="278"/>
      <c r="J795" s="184"/>
      <c r="K795" s="186">
        <v>2.6921249999999999</v>
      </c>
      <c r="L795" s="184"/>
      <c r="M795" s="184"/>
      <c r="N795" s="184"/>
      <c r="O795" s="184"/>
      <c r="P795" s="184"/>
      <c r="Q795" s="184"/>
      <c r="R795" s="187"/>
      <c r="T795" s="188"/>
      <c r="U795" s="184"/>
      <c r="V795" s="184"/>
      <c r="W795" s="184"/>
      <c r="X795" s="184"/>
      <c r="Y795" s="184"/>
      <c r="Z795" s="184"/>
      <c r="AA795" s="189"/>
      <c r="AT795" s="190" t="s">
        <v>186</v>
      </c>
      <c r="AU795" s="190" t="s">
        <v>89</v>
      </c>
      <c r="AV795" s="12" t="s">
        <v>89</v>
      </c>
      <c r="AW795" s="12" t="s">
        <v>187</v>
      </c>
      <c r="AX795" s="12" t="s">
        <v>78</v>
      </c>
      <c r="AY795" s="190" t="s">
        <v>179</v>
      </c>
    </row>
    <row r="796" spans="2:65" s="13" customFormat="1" ht="16.5" customHeight="1">
      <c r="B796" s="191"/>
      <c r="C796" s="192"/>
      <c r="D796" s="192"/>
      <c r="E796" s="193" t="s">
        <v>5</v>
      </c>
      <c r="F796" s="261" t="s">
        <v>188</v>
      </c>
      <c r="G796" s="262"/>
      <c r="H796" s="262"/>
      <c r="I796" s="262"/>
      <c r="J796" s="192"/>
      <c r="K796" s="194">
        <v>2.6921249999999999</v>
      </c>
      <c r="L796" s="192"/>
      <c r="M796" s="192"/>
      <c r="N796" s="192"/>
      <c r="O796" s="192"/>
      <c r="P796" s="192"/>
      <c r="Q796" s="192"/>
      <c r="R796" s="195"/>
      <c r="T796" s="196"/>
      <c r="U796" s="192"/>
      <c r="V796" s="192"/>
      <c r="W796" s="192"/>
      <c r="X796" s="192"/>
      <c r="Y796" s="192"/>
      <c r="Z796" s="192"/>
      <c r="AA796" s="197"/>
      <c r="AT796" s="198" t="s">
        <v>186</v>
      </c>
      <c r="AU796" s="198" t="s">
        <v>89</v>
      </c>
      <c r="AV796" s="13" t="s">
        <v>184</v>
      </c>
      <c r="AW796" s="13" t="s">
        <v>187</v>
      </c>
      <c r="AX796" s="13" t="s">
        <v>35</v>
      </c>
      <c r="AY796" s="198" t="s">
        <v>179</v>
      </c>
    </row>
    <row r="797" spans="2:65" s="1" customFormat="1" ht="25.5" customHeight="1">
      <c r="B797" s="140"/>
      <c r="C797" s="169" t="s">
        <v>453</v>
      </c>
      <c r="D797" s="169" t="s">
        <v>180</v>
      </c>
      <c r="E797" s="170" t="s">
        <v>740</v>
      </c>
      <c r="F797" s="264" t="s">
        <v>741</v>
      </c>
      <c r="G797" s="264"/>
      <c r="H797" s="264"/>
      <c r="I797" s="264"/>
      <c r="J797" s="171" t="s">
        <v>296</v>
      </c>
      <c r="K797" s="172">
        <v>0.4</v>
      </c>
      <c r="L797" s="265">
        <v>0</v>
      </c>
      <c r="M797" s="265"/>
      <c r="N797" s="266">
        <f>ROUND(L797*K797,2)</f>
        <v>0</v>
      </c>
      <c r="O797" s="266"/>
      <c r="P797" s="266"/>
      <c r="Q797" s="266"/>
      <c r="R797" s="143"/>
      <c r="T797" s="173" t="s">
        <v>5</v>
      </c>
      <c r="U797" s="47" t="s">
        <v>43</v>
      </c>
      <c r="V797" s="39"/>
      <c r="W797" s="174">
        <f>V797*K797</f>
        <v>0</v>
      </c>
      <c r="X797" s="174">
        <v>0</v>
      </c>
      <c r="Y797" s="174">
        <f>X797*K797</f>
        <v>0</v>
      </c>
      <c r="Z797" s="174">
        <v>0</v>
      </c>
      <c r="AA797" s="175">
        <f>Z797*K797</f>
        <v>0</v>
      </c>
      <c r="AR797" s="22" t="s">
        <v>184</v>
      </c>
      <c r="AT797" s="22" t="s">
        <v>180</v>
      </c>
      <c r="AU797" s="22" t="s">
        <v>89</v>
      </c>
      <c r="AY797" s="22" t="s">
        <v>179</v>
      </c>
      <c r="BE797" s="117">
        <f>IF(U797="základní",N797,0)</f>
        <v>0</v>
      </c>
      <c r="BF797" s="117">
        <f>IF(U797="snížená",N797,0)</f>
        <v>0</v>
      </c>
      <c r="BG797" s="117">
        <f>IF(U797="zákl. přenesená",N797,0)</f>
        <v>0</v>
      </c>
      <c r="BH797" s="117">
        <f>IF(U797="sníž. přenesená",N797,0)</f>
        <v>0</v>
      </c>
      <c r="BI797" s="117">
        <f>IF(U797="nulová",N797,0)</f>
        <v>0</v>
      </c>
      <c r="BJ797" s="22" t="s">
        <v>35</v>
      </c>
      <c r="BK797" s="117">
        <f>ROUND(L797*K797,2)</f>
        <v>0</v>
      </c>
      <c r="BL797" s="22" t="s">
        <v>184</v>
      </c>
      <c r="BM797" s="22" t="s">
        <v>686</v>
      </c>
    </row>
    <row r="798" spans="2:65" s="11" customFormat="1" ht="25.5" customHeight="1">
      <c r="B798" s="176"/>
      <c r="C798" s="177"/>
      <c r="D798" s="177"/>
      <c r="E798" s="178" t="s">
        <v>5</v>
      </c>
      <c r="F798" s="303" t="s">
        <v>1429</v>
      </c>
      <c r="G798" s="304"/>
      <c r="H798" s="304"/>
      <c r="I798" s="304"/>
      <c r="J798" s="177"/>
      <c r="K798" s="178" t="s">
        <v>5</v>
      </c>
      <c r="L798" s="177"/>
      <c r="M798" s="177"/>
      <c r="N798" s="177"/>
      <c r="O798" s="177"/>
      <c r="P798" s="177"/>
      <c r="Q798" s="177"/>
      <c r="R798" s="179"/>
      <c r="T798" s="180"/>
      <c r="U798" s="177"/>
      <c r="V798" s="177"/>
      <c r="W798" s="177"/>
      <c r="X798" s="177"/>
      <c r="Y798" s="177"/>
      <c r="Z798" s="177"/>
      <c r="AA798" s="181"/>
      <c r="AT798" s="182" t="s">
        <v>186</v>
      </c>
      <c r="AU798" s="182" t="s">
        <v>89</v>
      </c>
      <c r="AV798" s="11" t="s">
        <v>35</v>
      </c>
      <c r="AW798" s="11" t="s">
        <v>187</v>
      </c>
      <c r="AX798" s="11" t="s">
        <v>78</v>
      </c>
      <c r="AY798" s="182" t="s">
        <v>179</v>
      </c>
    </row>
    <row r="799" spans="2:65" s="12" customFormat="1" ht="16.5" customHeight="1">
      <c r="B799" s="183"/>
      <c r="C799" s="184"/>
      <c r="D799" s="184"/>
      <c r="E799" s="185" t="s">
        <v>5</v>
      </c>
      <c r="F799" s="277" t="s">
        <v>1553</v>
      </c>
      <c r="G799" s="278"/>
      <c r="H799" s="278"/>
      <c r="I799" s="278"/>
      <c r="J799" s="184"/>
      <c r="K799" s="186">
        <v>0.4</v>
      </c>
      <c r="L799" s="184"/>
      <c r="M799" s="184"/>
      <c r="N799" s="184"/>
      <c r="O799" s="184"/>
      <c r="P799" s="184"/>
      <c r="Q799" s="184"/>
      <c r="R799" s="187"/>
      <c r="T799" s="188"/>
      <c r="U799" s="184"/>
      <c r="V799" s="184"/>
      <c r="W799" s="184"/>
      <c r="X799" s="184"/>
      <c r="Y799" s="184"/>
      <c r="Z799" s="184"/>
      <c r="AA799" s="189"/>
      <c r="AT799" s="190" t="s">
        <v>186</v>
      </c>
      <c r="AU799" s="190" t="s">
        <v>89</v>
      </c>
      <c r="AV799" s="12" t="s">
        <v>89</v>
      </c>
      <c r="AW799" s="12" t="s">
        <v>187</v>
      </c>
      <c r="AX799" s="12" t="s">
        <v>78</v>
      </c>
      <c r="AY799" s="190" t="s">
        <v>179</v>
      </c>
    </row>
    <row r="800" spans="2:65" s="13" customFormat="1" ht="16.5" customHeight="1">
      <c r="B800" s="191"/>
      <c r="C800" s="192"/>
      <c r="D800" s="192"/>
      <c r="E800" s="193" t="s">
        <v>5</v>
      </c>
      <c r="F800" s="261" t="s">
        <v>188</v>
      </c>
      <c r="G800" s="262"/>
      <c r="H800" s="262"/>
      <c r="I800" s="262"/>
      <c r="J800" s="192"/>
      <c r="K800" s="194">
        <v>0.4</v>
      </c>
      <c r="L800" s="192"/>
      <c r="M800" s="192"/>
      <c r="N800" s="192"/>
      <c r="O800" s="192"/>
      <c r="P800" s="192"/>
      <c r="Q800" s="192"/>
      <c r="R800" s="195"/>
      <c r="T800" s="196"/>
      <c r="U800" s="192"/>
      <c r="V800" s="192"/>
      <c r="W800" s="192"/>
      <c r="X800" s="192"/>
      <c r="Y800" s="192"/>
      <c r="Z800" s="192"/>
      <c r="AA800" s="197"/>
      <c r="AT800" s="198" t="s">
        <v>186</v>
      </c>
      <c r="AU800" s="198" t="s">
        <v>89</v>
      </c>
      <c r="AV800" s="13" t="s">
        <v>184</v>
      </c>
      <c r="AW800" s="13" t="s">
        <v>187</v>
      </c>
      <c r="AX800" s="13" t="s">
        <v>35</v>
      </c>
      <c r="AY800" s="198" t="s">
        <v>179</v>
      </c>
    </row>
    <row r="801" spans="2:65" s="1" customFormat="1" ht="25.5" customHeight="1">
      <c r="B801" s="140"/>
      <c r="C801" s="169" t="s">
        <v>689</v>
      </c>
      <c r="D801" s="169" t="s">
        <v>180</v>
      </c>
      <c r="E801" s="170" t="s">
        <v>1554</v>
      </c>
      <c r="F801" s="264" t="s">
        <v>745</v>
      </c>
      <c r="G801" s="264"/>
      <c r="H801" s="264"/>
      <c r="I801" s="264"/>
      <c r="J801" s="171" t="s">
        <v>183</v>
      </c>
      <c r="K801" s="172">
        <v>27</v>
      </c>
      <c r="L801" s="265">
        <v>0</v>
      </c>
      <c r="M801" s="265"/>
      <c r="N801" s="266">
        <f>ROUND(L801*K801,2)</f>
        <v>0</v>
      </c>
      <c r="O801" s="266"/>
      <c r="P801" s="266"/>
      <c r="Q801" s="266"/>
      <c r="R801" s="143"/>
      <c r="T801" s="173" t="s">
        <v>5</v>
      </c>
      <c r="U801" s="47" t="s">
        <v>43</v>
      </c>
      <c r="V801" s="39"/>
      <c r="W801" s="174">
        <f>V801*K801</f>
        <v>0</v>
      </c>
      <c r="X801" s="174">
        <v>0</v>
      </c>
      <c r="Y801" s="174">
        <f>X801*K801</f>
        <v>0</v>
      </c>
      <c r="Z801" s="174">
        <v>0</v>
      </c>
      <c r="AA801" s="175">
        <f>Z801*K801</f>
        <v>0</v>
      </c>
      <c r="AR801" s="22" t="s">
        <v>184</v>
      </c>
      <c r="AT801" s="22" t="s">
        <v>180</v>
      </c>
      <c r="AU801" s="22" t="s">
        <v>89</v>
      </c>
      <c r="AY801" s="22" t="s">
        <v>179</v>
      </c>
      <c r="BE801" s="117">
        <f>IF(U801="základní",N801,0)</f>
        <v>0</v>
      </c>
      <c r="BF801" s="117">
        <f>IF(U801="snížená",N801,0)</f>
        <v>0</v>
      </c>
      <c r="BG801" s="117">
        <f>IF(U801="zákl. přenesená",N801,0)</f>
        <v>0</v>
      </c>
      <c r="BH801" s="117">
        <f>IF(U801="sníž. přenesená",N801,0)</f>
        <v>0</v>
      </c>
      <c r="BI801" s="117">
        <f>IF(U801="nulová",N801,0)</f>
        <v>0</v>
      </c>
      <c r="BJ801" s="22" t="s">
        <v>35</v>
      </c>
      <c r="BK801" s="117">
        <f>ROUND(L801*K801,2)</f>
        <v>0</v>
      </c>
      <c r="BL801" s="22" t="s">
        <v>184</v>
      </c>
      <c r="BM801" s="22" t="s">
        <v>692</v>
      </c>
    </row>
    <row r="802" spans="2:65" s="11" customFormat="1" ht="25.5" customHeight="1">
      <c r="B802" s="176"/>
      <c r="C802" s="177"/>
      <c r="D802" s="177"/>
      <c r="E802" s="178" t="s">
        <v>5</v>
      </c>
      <c r="F802" s="303" t="s">
        <v>1429</v>
      </c>
      <c r="G802" s="304"/>
      <c r="H802" s="304"/>
      <c r="I802" s="304"/>
      <c r="J802" s="177"/>
      <c r="K802" s="178" t="s">
        <v>5</v>
      </c>
      <c r="L802" s="177"/>
      <c r="M802" s="177"/>
      <c r="N802" s="177"/>
      <c r="O802" s="177"/>
      <c r="P802" s="177"/>
      <c r="Q802" s="177"/>
      <c r="R802" s="179"/>
      <c r="T802" s="180"/>
      <c r="U802" s="177"/>
      <c r="V802" s="177"/>
      <c r="W802" s="177"/>
      <c r="X802" s="177"/>
      <c r="Y802" s="177"/>
      <c r="Z802" s="177"/>
      <c r="AA802" s="181"/>
      <c r="AT802" s="182" t="s">
        <v>186</v>
      </c>
      <c r="AU802" s="182" t="s">
        <v>89</v>
      </c>
      <c r="AV802" s="11" t="s">
        <v>35</v>
      </c>
      <c r="AW802" s="11" t="s">
        <v>187</v>
      </c>
      <c r="AX802" s="11" t="s">
        <v>78</v>
      </c>
      <c r="AY802" s="182" t="s">
        <v>179</v>
      </c>
    </row>
    <row r="803" spans="2:65" s="12" customFormat="1" ht="16.5" customHeight="1">
      <c r="B803" s="183"/>
      <c r="C803" s="184"/>
      <c r="D803" s="184"/>
      <c r="E803" s="185" t="s">
        <v>5</v>
      </c>
      <c r="F803" s="277" t="s">
        <v>1555</v>
      </c>
      <c r="G803" s="278"/>
      <c r="H803" s="278"/>
      <c r="I803" s="278"/>
      <c r="J803" s="184"/>
      <c r="K803" s="186">
        <v>27</v>
      </c>
      <c r="L803" s="184"/>
      <c r="M803" s="184"/>
      <c r="N803" s="184"/>
      <c r="O803" s="184"/>
      <c r="P803" s="184"/>
      <c r="Q803" s="184"/>
      <c r="R803" s="187"/>
      <c r="T803" s="188"/>
      <c r="U803" s="184"/>
      <c r="V803" s="184"/>
      <c r="W803" s="184"/>
      <c r="X803" s="184"/>
      <c r="Y803" s="184"/>
      <c r="Z803" s="184"/>
      <c r="AA803" s="189"/>
      <c r="AT803" s="190" t="s">
        <v>186</v>
      </c>
      <c r="AU803" s="190" t="s">
        <v>89</v>
      </c>
      <c r="AV803" s="12" t="s">
        <v>89</v>
      </c>
      <c r="AW803" s="12" t="s">
        <v>187</v>
      </c>
      <c r="AX803" s="12" t="s">
        <v>78</v>
      </c>
      <c r="AY803" s="190" t="s">
        <v>179</v>
      </c>
    </row>
    <row r="804" spans="2:65" s="13" customFormat="1" ht="16.5" customHeight="1">
      <c r="B804" s="191"/>
      <c r="C804" s="192"/>
      <c r="D804" s="192"/>
      <c r="E804" s="193" t="s">
        <v>5</v>
      </c>
      <c r="F804" s="261" t="s">
        <v>188</v>
      </c>
      <c r="G804" s="262"/>
      <c r="H804" s="262"/>
      <c r="I804" s="262"/>
      <c r="J804" s="192"/>
      <c r="K804" s="194">
        <v>27</v>
      </c>
      <c r="L804" s="192"/>
      <c r="M804" s="192"/>
      <c r="N804" s="192"/>
      <c r="O804" s="192"/>
      <c r="P804" s="192"/>
      <c r="Q804" s="192"/>
      <c r="R804" s="195"/>
      <c r="T804" s="196"/>
      <c r="U804" s="192"/>
      <c r="V804" s="192"/>
      <c r="W804" s="192"/>
      <c r="X804" s="192"/>
      <c r="Y804" s="192"/>
      <c r="Z804" s="192"/>
      <c r="AA804" s="197"/>
      <c r="AT804" s="198" t="s">
        <v>186</v>
      </c>
      <c r="AU804" s="198" t="s">
        <v>89</v>
      </c>
      <c r="AV804" s="13" t="s">
        <v>184</v>
      </c>
      <c r="AW804" s="13" t="s">
        <v>187</v>
      </c>
      <c r="AX804" s="13" t="s">
        <v>35</v>
      </c>
      <c r="AY804" s="198" t="s">
        <v>179</v>
      </c>
    </row>
    <row r="805" spans="2:65" s="1" customFormat="1" ht="25.5" customHeight="1">
      <c r="B805" s="140"/>
      <c r="C805" s="169" t="s">
        <v>456</v>
      </c>
      <c r="D805" s="169" t="s">
        <v>180</v>
      </c>
      <c r="E805" s="170" t="s">
        <v>748</v>
      </c>
      <c r="F805" s="264" t="s">
        <v>749</v>
      </c>
      <c r="G805" s="264"/>
      <c r="H805" s="264"/>
      <c r="I805" s="264"/>
      <c r="J805" s="171" t="s">
        <v>296</v>
      </c>
      <c r="K805" s="172">
        <v>163.92</v>
      </c>
      <c r="L805" s="265">
        <v>0</v>
      </c>
      <c r="M805" s="265"/>
      <c r="N805" s="266">
        <f>ROUND(L805*K805,2)</f>
        <v>0</v>
      </c>
      <c r="O805" s="266"/>
      <c r="P805" s="266"/>
      <c r="Q805" s="266"/>
      <c r="R805" s="143"/>
      <c r="T805" s="173" t="s">
        <v>5</v>
      </c>
      <c r="U805" s="47" t="s">
        <v>43</v>
      </c>
      <c r="V805" s="39"/>
      <c r="W805" s="174">
        <f>V805*K805</f>
        <v>0</v>
      </c>
      <c r="X805" s="174">
        <v>0</v>
      </c>
      <c r="Y805" s="174">
        <f>X805*K805</f>
        <v>0</v>
      </c>
      <c r="Z805" s="174">
        <v>0</v>
      </c>
      <c r="AA805" s="175">
        <f>Z805*K805</f>
        <v>0</v>
      </c>
      <c r="AR805" s="22" t="s">
        <v>184</v>
      </c>
      <c r="AT805" s="22" t="s">
        <v>180</v>
      </c>
      <c r="AU805" s="22" t="s">
        <v>89</v>
      </c>
      <c r="AY805" s="22" t="s">
        <v>179</v>
      </c>
      <c r="BE805" s="117">
        <f>IF(U805="základní",N805,0)</f>
        <v>0</v>
      </c>
      <c r="BF805" s="117">
        <f>IF(U805="snížená",N805,0)</f>
        <v>0</v>
      </c>
      <c r="BG805" s="117">
        <f>IF(U805="zákl. přenesená",N805,0)</f>
        <v>0</v>
      </c>
      <c r="BH805" s="117">
        <f>IF(U805="sníž. přenesená",N805,0)</f>
        <v>0</v>
      </c>
      <c r="BI805" s="117">
        <f>IF(U805="nulová",N805,0)</f>
        <v>0</v>
      </c>
      <c r="BJ805" s="22" t="s">
        <v>35</v>
      </c>
      <c r="BK805" s="117">
        <f>ROUND(L805*K805,2)</f>
        <v>0</v>
      </c>
      <c r="BL805" s="22" t="s">
        <v>184</v>
      </c>
      <c r="BM805" s="22" t="s">
        <v>701</v>
      </c>
    </row>
    <row r="806" spans="2:65" s="11" customFormat="1" ht="25.5" customHeight="1">
      <c r="B806" s="176"/>
      <c r="C806" s="177"/>
      <c r="D806" s="177"/>
      <c r="E806" s="178" t="s">
        <v>5</v>
      </c>
      <c r="F806" s="303" t="s">
        <v>1358</v>
      </c>
      <c r="G806" s="304"/>
      <c r="H806" s="304"/>
      <c r="I806" s="304"/>
      <c r="J806" s="177"/>
      <c r="K806" s="178" t="s">
        <v>5</v>
      </c>
      <c r="L806" s="177"/>
      <c r="M806" s="177"/>
      <c r="N806" s="177"/>
      <c r="O806" s="177"/>
      <c r="P806" s="177"/>
      <c r="Q806" s="177"/>
      <c r="R806" s="179"/>
      <c r="T806" s="180"/>
      <c r="U806" s="177"/>
      <c r="V806" s="177"/>
      <c r="W806" s="177"/>
      <c r="X806" s="177"/>
      <c r="Y806" s="177"/>
      <c r="Z806" s="177"/>
      <c r="AA806" s="181"/>
      <c r="AT806" s="182" t="s">
        <v>186</v>
      </c>
      <c r="AU806" s="182" t="s">
        <v>89</v>
      </c>
      <c r="AV806" s="11" t="s">
        <v>35</v>
      </c>
      <c r="AW806" s="11" t="s">
        <v>187</v>
      </c>
      <c r="AX806" s="11" t="s">
        <v>78</v>
      </c>
      <c r="AY806" s="182" t="s">
        <v>179</v>
      </c>
    </row>
    <row r="807" spans="2:65" s="12" customFormat="1" ht="16.5" customHeight="1">
      <c r="B807" s="183"/>
      <c r="C807" s="184"/>
      <c r="D807" s="184"/>
      <c r="E807" s="185" t="s">
        <v>5</v>
      </c>
      <c r="F807" s="277" t="s">
        <v>1556</v>
      </c>
      <c r="G807" s="278"/>
      <c r="H807" s="278"/>
      <c r="I807" s="278"/>
      <c r="J807" s="184"/>
      <c r="K807" s="186">
        <v>3.2549999999999999</v>
      </c>
      <c r="L807" s="184"/>
      <c r="M807" s="184"/>
      <c r="N807" s="184"/>
      <c r="O807" s="184"/>
      <c r="P807" s="184"/>
      <c r="Q807" s="184"/>
      <c r="R807" s="187"/>
      <c r="T807" s="188"/>
      <c r="U807" s="184"/>
      <c r="V807" s="184"/>
      <c r="W807" s="184"/>
      <c r="X807" s="184"/>
      <c r="Y807" s="184"/>
      <c r="Z807" s="184"/>
      <c r="AA807" s="189"/>
      <c r="AT807" s="190" t="s">
        <v>186</v>
      </c>
      <c r="AU807" s="190" t="s">
        <v>89</v>
      </c>
      <c r="AV807" s="12" t="s">
        <v>89</v>
      </c>
      <c r="AW807" s="12" t="s">
        <v>187</v>
      </c>
      <c r="AX807" s="12" t="s">
        <v>78</v>
      </c>
      <c r="AY807" s="190" t="s">
        <v>179</v>
      </c>
    </row>
    <row r="808" spans="2:65" s="12" customFormat="1" ht="16.5" customHeight="1">
      <c r="B808" s="183"/>
      <c r="C808" s="184"/>
      <c r="D808" s="184"/>
      <c r="E808" s="185" t="s">
        <v>5</v>
      </c>
      <c r="F808" s="277" t="s">
        <v>1557</v>
      </c>
      <c r="G808" s="278"/>
      <c r="H808" s="278"/>
      <c r="I808" s="278"/>
      <c r="J808" s="184"/>
      <c r="K808" s="186">
        <v>3.2549999999999999</v>
      </c>
      <c r="L808" s="184"/>
      <c r="M808" s="184"/>
      <c r="N808" s="184"/>
      <c r="O808" s="184"/>
      <c r="P808" s="184"/>
      <c r="Q808" s="184"/>
      <c r="R808" s="187"/>
      <c r="T808" s="188"/>
      <c r="U808" s="184"/>
      <c r="V808" s="184"/>
      <c r="W808" s="184"/>
      <c r="X808" s="184"/>
      <c r="Y808" s="184"/>
      <c r="Z808" s="184"/>
      <c r="AA808" s="189"/>
      <c r="AT808" s="190" t="s">
        <v>186</v>
      </c>
      <c r="AU808" s="190" t="s">
        <v>89</v>
      </c>
      <c r="AV808" s="12" t="s">
        <v>89</v>
      </c>
      <c r="AW808" s="12" t="s">
        <v>187</v>
      </c>
      <c r="AX808" s="12" t="s">
        <v>78</v>
      </c>
      <c r="AY808" s="190" t="s">
        <v>179</v>
      </c>
    </row>
    <row r="809" spans="2:65" s="12" customFormat="1" ht="25.5" customHeight="1">
      <c r="B809" s="183"/>
      <c r="C809" s="184"/>
      <c r="D809" s="184"/>
      <c r="E809" s="185" t="s">
        <v>5</v>
      </c>
      <c r="F809" s="277" t="s">
        <v>1558</v>
      </c>
      <c r="G809" s="278"/>
      <c r="H809" s="278"/>
      <c r="I809" s="278"/>
      <c r="J809" s="184"/>
      <c r="K809" s="186">
        <v>0.51</v>
      </c>
      <c r="L809" s="184"/>
      <c r="M809" s="184"/>
      <c r="N809" s="184"/>
      <c r="O809" s="184"/>
      <c r="P809" s="184"/>
      <c r="Q809" s="184"/>
      <c r="R809" s="187"/>
      <c r="T809" s="188"/>
      <c r="U809" s="184"/>
      <c r="V809" s="184"/>
      <c r="W809" s="184"/>
      <c r="X809" s="184"/>
      <c r="Y809" s="184"/>
      <c r="Z809" s="184"/>
      <c r="AA809" s="189"/>
      <c r="AT809" s="190" t="s">
        <v>186</v>
      </c>
      <c r="AU809" s="190" t="s">
        <v>89</v>
      </c>
      <c r="AV809" s="12" t="s">
        <v>89</v>
      </c>
      <c r="AW809" s="12" t="s">
        <v>187</v>
      </c>
      <c r="AX809" s="12" t="s">
        <v>78</v>
      </c>
      <c r="AY809" s="190" t="s">
        <v>179</v>
      </c>
    </row>
    <row r="810" spans="2:65" s="12" customFormat="1" ht="16.5" customHeight="1">
      <c r="B810" s="183"/>
      <c r="C810" s="184"/>
      <c r="D810" s="184"/>
      <c r="E810" s="185" t="s">
        <v>5</v>
      </c>
      <c r="F810" s="277" t="s">
        <v>1559</v>
      </c>
      <c r="G810" s="278"/>
      <c r="H810" s="278"/>
      <c r="I810" s="278"/>
      <c r="J810" s="184"/>
      <c r="K810" s="186">
        <v>31.59</v>
      </c>
      <c r="L810" s="184"/>
      <c r="M810" s="184"/>
      <c r="N810" s="184"/>
      <c r="O810" s="184"/>
      <c r="P810" s="184"/>
      <c r="Q810" s="184"/>
      <c r="R810" s="187"/>
      <c r="T810" s="188"/>
      <c r="U810" s="184"/>
      <c r="V810" s="184"/>
      <c r="W810" s="184"/>
      <c r="X810" s="184"/>
      <c r="Y810" s="184"/>
      <c r="Z810" s="184"/>
      <c r="AA810" s="189"/>
      <c r="AT810" s="190" t="s">
        <v>186</v>
      </c>
      <c r="AU810" s="190" t="s">
        <v>89</v>
      </c>
      <c r="AV810" s="12" t="s">
        <v>89</v>
      </c>
      <c r="AW810" s="12" t="s">
        <v>187</v>
      </c>
      <c r="AX810" s="12" t="s">
        <v>78</v>
      </c>
      <c r="AY810" s="190" t="s">
        <v>179</v>
      </c>
    </row>
    <row r="811" spans="2:65" s="12" customFormat="1" ht="16.5" customHeight="1">
      <c r="B811" s="183"/>
      <c r="C811" s="184"/>
      <c r="D811" s="184"/>
      <c r="E811" s="185" t="s">
        <v>5</v>
      </c>
      <c r="F811" s="277" t="s">
        <v>1560</v>
      </c>
      <c r="G811" s="278"/>
      <c r="H811" s="278"/>
      <c r="I811" s="278"/>
      <c r="J811" s="184"/>
      <c r="K811" s="186">
        <v>3.45</v>
      </c>
      <c r="L811" s="184"/>
      <c r="M811" s="184"/>
      <c r="N811" s="184"/>
      <c r="O811" s="184"/>
      <c r="P811" s="184"/>
      <c r="Q811" s="184"/>
      <c r="R811" s="187"/>
      <c r="T811" s="188"/>
      <c r="U811" s="184"/>
      <c r="V811" s="184"/>
      <c r="W811" s="184"/>
      <c r="X811" s="184"/>
      <c r="Y811" s="184"/>
      <c r="Z811" s="184"/>
      <c r="AA811" s="189"/>
      <c r="AT811" s="190" t="s">
        <v>186</v>
      </c>
      <c r="AU811" s="190" t="s">
        <v>89</v>
      </c>
      <c r="AV811" s="12" t="s">
        <v>89</v>
      </c>
      <c r="AW811" s="12" t="s">
        <v>187</v>
      </c>
      <c r="AX811" s="12" t="s">
        <v>78</v>
      </c>
      <c r="AY811" s="190" t="s">
        <v>179</v>
      </c>
    </row>
    <row r="812" spans="2:65" s="12" customFormat="1" ht="16.5" customHeight="1">
      <c r="B812" s="183"/>
      <c r="C812" s="184"/>
      <c r="D812" s="184"/>
      <c r="E812" s="185" t="s">
        <v>5</v>
      </c>
      <c r="F812" s="277" t="s">
        <v>1561</v>
      </c>
      <c r="G812" s="278"/>
      <c r="H812" s="278"/>
      <c r="I812" s="278"/>
      <c r="J812" s="184"/>
      <c r="K812" s="186">
        <v>2.5649999999999999</v>
      </c>
      <c r="L812" s="184"/>
      <c r="M812" s="184"/>
      <c r="N812" s="184"/>
      <c r="O812" s="184"/>
      <c r="P812" s="184"/>
      <c r="Q812" s="184"/>
      <c r="R812" s="187"/>
      <c r="T812" s="188"/>
      <c r="U812" s="184"/>
      <c r="V812" s="184"/>
      <c r="W812" s="184"/>
      <c r="X812" s="184"/>
      <c r="Y812" s="184"/>
      <c r="Z812" s="184"/>
      <c r="AA812" s="189"/>
      <c r="AT812" s="190" t="s">
        <v>186</v>
      </c>
      <c r="AU812" s="190" t="s">
        <v>89</v>
      </c>
      <c r="AV812" s="12" t="s">
        <v>89</v>
      </c>
      <c r="AW812" s="12" t="s">
        <v>187</v>
      </c>
      <c r="AX812" s="12" t="s">
        <v>78</v>
      </c>
      <c r="AY812" s="190" t="s">
        <v>179</v>
      </c>
    </row>
    <row r="813" spans="2:65" s="12" customFormat="1" ht="16.5" customHeight="1">
      <c r="B813" s="183"/>
      <c r="C813" s="184"/>
      <c r="D813" s="184"/>
      <c r="E813" s="185" t="s">
        <v>5</v>
      </c>
      <c r="F813" s="277" t="s">
        <v>1562</v>
      </c>
      <c r="G813" s="278"/>
      <c r="H813" s="278"/>
      <c r="I813" s="278"/>
      <c r="J813" s="184"/>
      <c r="K813" s="186">
        <v>1.425</v>
      </c>
      <c r="L813" s="184"/>
      <c r="M813" s="184"/>
      <c r="N813" s="184"/>
      <c r="O813" s="184"/>
      <c r="P813" s="184"/>
      <c r="Q813" s="184"/>
      <c r="R813" s="187"/>
      <c r="T813" s="188"/>
      <c r="U813" s="184"/>
      <c r="V813" s="184"/>
      <c r="W813" s="184"/>
      <c r="X813" s="184"/>
      <c r="Y813" s="184"/>
      <c r="Z813" s="184"/>
      <c r="AA813" s="189"/>
      <c r="AT813" s="190" t="s">
        <v>186</v>
      </c>
      <c r="AU813" s="190" t="s">
        <v>89</v>
      </c>
      <c r="AV813" s="12" t="s">
        <v>89</v>
      </c>
      <c r="AW813" s="12" t="s">
        <v>187</v>
      </c>
      <c r="AX813" s="12" t="s">
        <v>78</v>
      </c>
      <c r="AY813" s="190" t="s">
        <v>179</v>
      </c>
    </row>
    <row r="814" spans="2:65" s="12" customFormat="1" ht="16.5" customHeight="1">
      <c r="B814" s="183"/>
      <c r="C814" s="184"/>
      <c r="D814" s="184"/>
      <c r="E814" s="185" t="s">
        <v>5</v>
      </c>
      <c r="F814" s="277" t="s">
        <v>1563</v>
      </c>
      <c r="G814" s="278"/>
      <c r="H814" s="278"/>
      <c r="I814" s="278"/>
      <c r="J814" s="184"/>
      <c r="K814" s="186">
        <v>16.605</v>
      </c>
      <c r="L814" s="184"/>
      <c r="M814" s="184"/>
      <c r="N814" s="184"/>
      <c r="O814" s="184"/>
      <c r="P814" s="184"/>
      <c r="Q814" s="184"/>
      <c r="R814" s="187"/>
      <c r="T814" s="188"/>
      <c r="U814" s="184"/>
      <c r="V814" s="184"/>
      <c r="W814" s="184"/>
      <c r="X814" s="184"/>
      <c r="Y814" s="184"/>
      <c r="Z814" s="184"/>
      <c r="AA814" s="189"/>
      <c r="AT814" s="190" t="s">
        <v>186</v>
      </c>
      <c r="AU814" s="190" t="s">
        <v>89</v>
      </c>
      <c r="AV814" s="12" t="s">
        <v>89</v>
      </c>
      <c r="AW814" s="12" t="s">
        <v>187</v>
      </c>
      <c r="AX814" s="12" t="s">
        <v>78</v>
      </c>
      <c r="AY814" s="190" t="s">
        <v>179</v>
      </c>
    </row>
    <row r="815" spans="2:65" s="12" customFormat="1" ht="16.5" customHeight="1">
      <c r="B815" s="183"/>
      <c r="C815" s="184"/>
      <c r="D815" s="184"/>
      <c r="E815" s="185" t="s">
        <v>5</v>
      </c>
      <c r="F815" s="277" t="s">
        <v>1564</v>
      </c>
      <c r="G815" s="278"/>
      <c r="H815" s="278"/>
      <c r="I815" s="278"/>
      <c r="J815" s="184"/>
      <c r="K815" s="186">
        <v>0.82499999999999996</v>
      </c>
      <c r="L815" s="184"/>
      <c r="M815" s="184"/>
      <c r="N815" s="184"/>
      <c r="O815" s="184"/>
      <c r="P815" s="184"/>
      <c r="Q815" s="184"/>
      <c r="R815" s="187"/>
      <c r="T815" s="188"/>
      <c r="U815" s="184"/>
      <c r="V815" s="184"/>
      <c r="W815" s="184"/>
      <c r="X815" s="184"/>
      <c r="Y815" s="184"/>
      <c r="Z815" s="184"/>
      <c r="AA815" s="189"/>
      <c r="AT815" s="190" t="s">
        <v>186</v>
      </c>
      <c r="AU815" s="190" t="s">
        <v>89</v>
      </c>
      <c r="AV815" s="12" t="s">
        <v>89</v>
      </c>
      <c r="AW815" s="12" t="s">
        <v>187</v>
      </c>
      <c r="AX815" s="12" t="s">
        <v>78</v>
      </c>
      <c r="AY815" s="190" t="s">
        <v>179</v>
      </c>
    </row>
    <row r="816" spans="2:65" s="12" customFormat="1" ht="16.5" customHeight="1">
      <c r="B816" s="183"/>
      <c r="C816" s="184"/>
      <c r="D816" s="184"/>
      <c r="E816" s="185" t="s">
        <v>5</v>
      </c>
      <c r="F816" s="277" t="s">
        <v>1565</v>
      </c>
      <c r="G816" s="278"/>
      <c r="H816" s="278"/>
      <c r="I816" s="278"/>
      <c r="J816" s="184"/>
      <c r="K816" s="186">
        <v>13.365</v>
      </c>
      <c r="L816" s="184"/>
      <c r="M816" s="184"/>
      <c r="N816" s="184"/>
      <c r="O816" s="184"/>
      <c r="P816" s="184"/>
      <c r="Q816" s="184"/>
      <c r="R816" s="187"/>
      <c r="T816" s="188"/>
      <c r="U816" s="184"/>
      <c r="V816" s="184"/>
      <c r="W816" s="184"/>
      <c r="X816" s="184"/>
      <c r="Y816" s="184"/>
      <c r="Z816" s="184"/>
      <c r="AA816" s="189"/>
      <c r="AT816" s="190" t="s">
        <v>186</v>
      </c>
      <c r="AU816" s="190" t="s">
        <v>89</v>
      </c>
      <c r="AV816" s="12" t="s">
        <v>89</v>
      </c>
      <c r="AW816" s="12" t="s">
        <v>187</v>
      </c>
      <c r="AX816" s="12" t="s">
        <v>78</v>
      </c>
      <c r="AY816" s="190" t="s">
        <v>179</v>
      </c>
    </row>
    <row r="817" spans="2:65" s="12" customFormat="1" ht="16.5" customHeight="1">
      <c r="B817" s="183"/>
      <c r="C817" s="184"/>
      <c r="D817" s="184"/>
      <c r="E817" s="185" t="s">
        <v>5</v>
      </c>
      <c r="F817" s="277" t="s">
        <v>1566</v>
      </c>
      <c r="G817" s="278"/>
      <c r="H817" s="278"/>
      <c r="I817" s="278"/>
      <c r="J817" s="184"/>
      <c r="K817" s="186">
        <v>5.3250000000000002</v>
      </c>
      <c r="L817" s="184"/>
      <c r="M817" s="184"/>
      <c r="N817" s="184"/>
      <c r="O817" s="184"/>
      <c r="P817" s="184"/>
      <c r="Q817" s="184"/>
      <c r="R817" s="187"/>
      <c r="T817" s="188"/>
      <c r="U817" s="184"/>
      <c r="V817" s="184"/>
      <c r="W817" s="184"/>
      <c r="X817" s="184"/>
      <c r="Y817" s="184"/>
      <c r="Z817" s="184"/>
      <c r="AA817" s="189"/>
      <c r="AT817" s="190" t="s">
        <v>186</v>
      </c>
      <c r="AU817" s="190" t="s">
        <v>89</v>
      </c>
      <c r="AV817" s="12" t="s">
        <v>89</v>
      </c>
      <c r="AW817" s="12" t="s">
        <v>187</v>
      </c>
      <c r="AX817" s="12" t="s">
        <v>78</v>
      </c>
      <c r="AY817" s="190" t="s">
        <v>179</v>
      </c>
    </row>
    <row r="818" spans="2:65" s="12" customFormat="1" ht="16.5" customHeight="1">
      <c r="B818" s="183"/>
      <c r="C818" s="184"/>
      <c r="D818" s="184"/>
      <c r="E818" s="185" t="s">
        <v>5</v>
      </c>
      <c r="F818" s="277" t="s">
        <v>1567</v>
      </c>
      <c r="G818" s="278"/>
      <c r="H818" s="278"/>
      <c r="I818" s="278"/>
      <c r="J818" s="184"/>
      <c r="K818" s="186">
        <v>6.3</v>
      </c>
      <c r="L818" s="184"/>
      <c r="M818" s="184"/>
      <c r="N818" s="184"/>
      <c r="O818" s="184"/>
      <c r="P818" s="184"/>
      <c r="Q818" s="184"/>
      <c r="R818" s="187"/>
      <c r="T818" s="188"/>
      <c r="U818" s="184"/>
      <c r="V818" s="184"/>
      <c r="W818" s="184"/>
      <c r="X818" s="184"/>
      <c r="Y818" s="184"/>
      <c r="Z818" s="184"/>
      <c r="AA818" s="189"/>
      <c r="AT818" s="190" t="s">
        <v>186</v>
      </c>
      <c r="AU818" s="190" t="s">
        <v>89</v>
      </c>
      <c r="AV818" s="12" t="s">
        <v>89</v>
      </c>
      <c r="AW818" s="12" t="s">
        <v>187</v>
      </c>
      <c r="AX818" s="12" t="s">
        <v>78</v>
      </c>
      <c r="AY818" s="190" t="s">
        <v>179</v>
      </c>
    </row>
    <row r="819" spans="2:65" s="12" customFormat="1" ht="16.5" customHeight="1">
      <c r="B819" s="183"/>
      <c r="C819" s="184"/>
      <c r="D819" s="184"/>
      <c r="E819" s="185" t="s">
        <v>5</v>
      </c>
      <c r="F819" s="277" t="s">
        <v>1568</v>
      </c>
      <c r="G819" s="278"/>
      <c r="H819" s="278"/>
      <c r="I819" s="278"/>
      <c r="J819" s="184"/>
      <c r="K819" s="186">
        <v>12.555</v>
      </c>
      <c r="L819" s="184"/>
      <c r="M819" s="184"/>
      <c r="N819" s="184"/>
      <c r="O819" s="184"/>
      <c r="P819" s="184"/>
      <c r="Q819" s="184"/>
      <c r="R819" s="187"/>
      <c r="T819" s="188"/>
      <c r="U819" s="184"/>
      <c r="V819" s="184"/>
      <c r="W819" s="184"/>
      <c r="X819" s="184"/>
      <c r="Y819" s="184"/>
      <c r="Z819" s="184"/>
      <c r="AA819" s="189"/>
      <c r="AT819" s="190" t="s">
        <v>186</v>
      </c>
      <c r="AU819" s="190" t="s">
        <v>89</v>
      </c>
      <c r="AV819" s="12" t="s">
        <v>89</v>
      </c>
      <c r="AW819" s="12" t="s">
        <v>187</v>
      </c>
      <c r="AX819" s="12" t="s">
        <v>78</v>
      </c>
      <c r="AY819" s="190" t="s">
        <v>179</v>
      </c>
    </row>
    <row r="820" spans="2:65" s="12" customFormat="1" ht="16.5" customHeight="1">
      <c r="B820" s="183"/>
      <c r="C820" s="184"/>
      <c r="D820" s="184"/>
      <c r="E820" s="185" t="s">
        <v>5</v>
      </c>
      <c r="F820" s="277" t="s">
        <v>1569</v>
      </c>
      <c r="G820" s="278"/>
      <c r="H820" s="278"/>
      <c r="I820" s="278"/>
      <c r="J820" s="184"/>
      <c r="K820" s="186">
        <v>2.5499999999999998</v>
      </c>
      <c r="L820" s="184"/>
      <c r="M820" s="184"/>
      <c r="N820" s="184"/>
      <c r="O820" s="184"/>
      <c r="P820" s="184"/>
      <c r="Q820" s="184"/>
      <c r="R820" s="187"/>
      <c r="T820" s="188"/>
      <c r="U820" s="184"/>
      <c r="V820" s="184"/>
      <c r="W820" s="184"/>
      <c r="X820" s="184"/>
      <c r="Y820" s="184"/>
      <c r="Z820" s="184"/>
      <c r="AA820" s="189"/>
      <c r="AT820" s="190" t="s">
        <v>186</v>
      </c>
      <c r="AU820" s="190" t="s">
        <v>89</v>
      </c>
      <c r="AV820" s="12" t="s">
        <v>89</v>
      </c>
      <c r="AW820" s="12" t="s">
        <v>187</v>
      </c>
      <c r="AX820" s="12" t="s">
        <v>78</v>
      </c>
      <c r="AY820" s="190" t="s">
        <v>179</v>
      </c>
    </row>
    <row r="821" spans="2:65" s="12" customFormat="1" ht="16.5" customHeight="1">
      <c r="B821" s="183"/>
      <c r="C821" s="184"/>
      <c r="D821" s="184"/>
      <c r="E821" s="185" t="s">
        <v>5</v>
      </c>
      <c r="F821" s="277" t="s">
        <v>1570</v>
      </c>
      <c r="G821" s="278"/>
      <c r="H821" s="278"/>
      <c r="I821" s="278"/>
      <c r="J821" s="184"/>
      <c r="K821" s="186">
        <v>4.05</v>
      </c>
      <c r="L821" s="184"/>
      <c r="M821" s="184"/>
      <c r="N821" s="184"/>
      <c r="O821" s="184"/>
      <c r="P821" s="184"/>
      <c r="Q821" s="184"/>
      <c r="R821" s="187"/>
      <c r="T821" s="188"/>
      <c r="U821" s="184"/>
      <c r="V821" s="184"/>
      <c r="W821" s="184"/>
      <c r="X821" s="184"/>
      <c r="Y821" s="184"/>
      <c r="Z821" s="184"/>
      <c r="AA821" s="189"/>
      <c r="AT821" s="190" t="s">
        <v>186</v>
      </c>
      <c r="AU821" s="190" t="s">
        <v>89</v>
      </c>
      <c r="AV821" s="12" t="s">
        <v>89</v>
      </c>
      <c r="AW821" s="12" t="s">
        <v>187</v>
      </c>
      <c r="AX821" s="12" t="s">
        <v>78</v>
      </c>
      <c r="AY821" s="190" t="s">
        <v>179</v>
      </c>
    </row>
    <row r="822" spans="2:65" s="12" customFormat="1" ht="16.5" customHeight="1">
      <c r="B822" s="183"/>
      <c r="C822" s="184"/>
      <c r="D822" s="184"/>
      <c r="E822" s="185" t="s">
        <v>5</v>
      </c>
      <c r="F822" s="277" t="s">
        <v>1571</v>
      </c>
      <c r="G822" s="278"/>
      <c r="H822" s="278"/>
      <c r="I822" s="278"/>
      <c r="J822" s="184"/>
      <c r="K822" s="186">
        <v>12.824999999999999</v>
      </c>
      <c r="L822" s="184"/>
      <c r="M822" s="184"/>
      <c r="N822" s="184"/>
      <c r="O822" s="184"/>
      <c r="P822" s="184"/>
      <c r="Q822" s="184"/>
      <c r="R822" s="187"/>
      <c r="T822" s="188"/>
      <c r="U822" s="184"/>
      <c r="V822" s="184"/>
      <c r="W822" s="184"/>
      <c r="X822" s="184"/>
      <c r="Y822" s="184"/>
      <c r="Z822" s="184"/>
      <c r="AA822" s="189"/>
      <c r="AT822" s="190" t="s">
        <v>186</v>
      </c>
      <c r="AU822" s="190" t="s">
        <v>89</v>
      </c>
      <c r="AV822" s="12" t="s">
        <v>89</v>
      </c>
      <c r="AW822" s="12" t="s">
        <v>187</v>
      </c>
      <c r="AX822" s="12" t="s">
        <v>78</v>
      </c>
      <c r="AY822" s="190" t="s">
        <v>179</v>
      </c>
    </row>
    <row r="823" spans="2:65" s="12" customFormat="1" ht="16.5" customHeight="1">
      <c r="B823" s="183"/>
      <c r="C823" s="184"/>
      <c r="D823" s="184"/>
      <c r="E823" s="185" t="s">
        <v>5</v>
      </c>
      <c r="F823" s="277" t="s">
        <v>1572</v>
      </c>
      <c r="G823" s="278"/>
      <c r="H823" s="278"/>
      <c r="I823" s="278"/>
      <c r="J823" s="184"/>
      <c r="K823" s="186">
        <v>23.22</v>
      </c>
      <c r="L823" s="184"/>
      <c r="M823" s="184"/>
      <c r="N823" s="184"/>
      <c r="O823" s="184"/>
      <c r="P823" s="184"/>
      <c r="Q823" s="184"/>
      <c r="R823" s="187"/>
      <c r="T823" s="188"/>
      <c r="U823" s="184"/>
      <c r="V823" s="184"/>
      <c r="W823" s="184"/>
      <c r="X823" s="184"/>
      <c r="Y823" s="184"/>
      <c r="Z823" s="184"/>
      <c r="AA823" s="189"/>
      <c r="AT823" s="190" t="s">
        <v>186</v>
      </c>
      <c r="AU823" s="190" t="s">
        <v>89</v>
      </c>
      <c r="AV823" s="12" t="s">
        <v>89</v>
      </c>
      <c r="AW823" s="12" t="s">
        <v>187</v>
      </c>
      <c r="AX823" s="12" t="s">
        <v>78</v>
      </c>
      <c r="AY823" s="190" t="s">
        <v>179</v>
      </c>
    </row>
    <row r="824" spans="2:65" s="12" customFormat="1" ht="16.5" customHeight="1">
      <c r="B824" s="183"/>
      <c r="C824" s="184"/>
      <c r="D824" s="184"/>
      <c r="E824" s="185" t="s">
        <v>5</v>
      </c>
      <c r="F824" s="277" t="s">
        <v>1573</v>
      </c>
      <c r="G824" s="278"/>
      <c r="H824" s="278"/>
      <c r="I824" s="278"/>
      <c r="J824" s="184"/>
      <c r="K824" s="186">
        <v>2.1749999999999998</v>
      </c>
      <c r="L824" s="184"/>
      <c r="M824" s="184"/>
      <c r="N824" s="184"/>
      <c r="O824" s="184"/>
      <c r="P824" s="184"/>
      <c r="Q824" s="184"/>
      <c r="R824" s="187"/>
      <c r="T824" s="188"/>
      <c r="U824" s="184"/>
      <c r="V824" s="184"/>
      <c r="W824" s="184"/>
      <c r="X824" s="184"/>
      <c r="Y824" s="184"/>
      <c r="Z824" s="184"/>
      <c r="AA824" s="189"/>
      <c r="AT824" s="190" t="s">
        <v>186</v>
      </c>
      <c r="AU824" s="190" t="s">
        <v>89</v>
      </c>
      <c r="AV824" s="12" t="s">
        <v>89</v>
      </c>
      <c r="AW824" s="12" t="s">
        <v>187</v>
      </c>
      <c r="AX824" s="12" t="s">
        <v>78</v>
      </c>
      <c r="AY824" s="190" t="s">
        <v>179</v>
      </c>
    </row>
    <row r="825" spans="2:65" s="12" customFormat="1" ht="16.5" customHeight="1">
      <c r="B825" s="183"/>
      <c r="C825" s="184"/>
      <c r="D825" s="184"/>
      <c r="E825" s="185" t="s">
        <v>5</v>
      </c>
      <c r="F825" s="277" t="s">
        <v>1574</v>
      </c>
      <c r="G825" s="278"/>
      <c r="H825" s="278"/>
      <c r="I825" s="278"/>
      <c r="J825" s="184"/>
      <c r="K825" s="186">
        <v>0.67500000000000004</v>
      </c>
      <c r="L825" s="184"/>
      <c r="M825" s="184"/>
      <c r="N825" s="184"/>
      <c r="O825" s="184"/>
      <c r="P825" s="184"/>
      <c r="Q825" s="184"/>
      <c r="R825" s="187"/>
      <c r="T825" s="188"/>
      <c r="U825" s="184"/>
      <c r="V825" s="184"/>
      <c r="W825" s="184"/>
      <c r="X825" s="184"/>
      <c r="Y825" s="184"/>
      <c r="Z825" s="184"/>
      <c r="AA825" s="189"/>
      <c r="AT825" s="190" t="s">
        <v>186</v>
      </c>
      <c r="AU825" s="190" t="s">
        <v>89</v>
      </c>
      <c r="AV825" s="12" t="s">
        <v>89</v>
      </c>
      <c r="AW825" s="12" t="s">
        <v>187</v>
      </c>
      <c r="AX825" s="12" t="s">
        <v>78</v>
      </c>
      <c r="AY825" s="190" t="s">
        <v>179</v>
      </c>
    </row>
    <row r="826" spans="2:65" s="12" customFormat="1" ht="16.5" customHeight="1">
      <c r="B826" s="183"/>
      <c r="C826" s="184"/>
      <c r="D826" s="184"/>
      <c r="E826" s="185" t="s">
        <v>5</v>
      </c>
      <c r="F826" s="277" t="s">
        <v>1575</v>
      </c>
      <c r="G826" s="278"/>
      <c r="H826" s="278"/>
      <c r="I826" s="278"/>
      <c r="J826" s="184"/>
      <c r="K826" s="186">
        <v>16.8</v>
      </c>
      <c r="L826" s="184"/>
      <c r="M826" s="184"/>
      <c r="N826" s="184"/>
      <c r="O826" s="184"/>
      <c r="P826" s="184"/>
      <c r="Q826" s="184"/>
      <c r="R826" s="187"/>
      <c r="T826" s="188"/>
      <c r="U826" s="184"/>
      <c r="V826" s="184"/>
      <c r="W826" s="184"/>
      <c r="X826" s="184"/>
      <c r="Y826" s="184"/>
      <c r="Z826" s="184"/>
      <c r="AA826" s="189"/>
      <c r="AT826" s="190" t="s">
        <v>186</v>
      </c>
      <c r="AU826" s="190" t="s">
        <v>89</v>
      </c>
      <c r="AV826" s="12" t="s">
        <v>89</v>
      </c>
      <c r="AW826" s="12" t="s">
        <v>187</v>
      </c>
      <c r="AX826" s="12" t="s">
        <v>78</v>
      </c>
      <c r="AY826" s="190" t="s">
        <v>179</v>
      </c>
    </row>
    <row r="827" spans="2:65" s="12" customFormat="1" ht="16.5" customHeight="1">
      <c r="B827" s="183"/>
      <c r="C827" s="184"/>
      <c r="D827" s="184"/>
      <c r="E827" s="185" t="s">
        <v>5</v>
      </c>
      <c r="F827" s="277" t="s">
        <v>1576</v>
      </c>
      <c r="G827" s="278"/>
      <c r="H827" s="278"/>
      <c r="I827" s="278"/>
      <c r="J827" s="184"/>
      <c r="K827" s="186">
        <v>0.6</v>
      </c>
      <c r="L827" s="184"/>
      <c r="M827" s="184"/>
      <c r="N827" s="184"/>
      <c r="O827" s="184"/>
      <c r="P827" s="184"/>
      <c r="Q827" s="184"/>
      <c r="R827" s="187"/>
      <c r="T827" s="188"/>
      <c r="U827" s="184"/>
      <c r="V827" s="184"/>
      <c r="W827" s="184"/>
      <c r="X827" s="184"/>
      <c r="Y827" s="184"/>
      <c r="Z827" s="184"/>
      <c r="AA827" s="189"/>
      <c r="AT827" s="190" t="s">
        <v>186</v>
      </c>
      <c r="AU827" s="190" t="s">
        <v>89</v>
      </c>
      <c r="AV827" s="12" t="s">
        <v>89</v>
      </c>
      <c r="AW827" s="12" t="s">
        <v>187</v>
      </c>
      <c r="AX827" s="12" t="s">
        <v>78</v>
      </c>
      <c r="AY827" s="190" t="s">
        <v>179</v>
      </c>
    </row>
    <row r="828" spans="2:65" s="13" customFormat="1" ht="16.5" customHeight="1">
      <c r="B828" s="191"/>
      <c r="C828" s="192"/>
      <c r="D828" s="192"/>
      <c r="E828" s="193" t="s">
        <v>5</v>
      </c>
      <c r="F828" s="261" t="s">
        <v>1577</v>
      </c>
      <c r="G828" s="262"/>
      <c r="H828" s="262"/>
      <c r="I828" s="262"/>
      <c r="J828" s="192"/>
      <c r="K828" s="194">
        <v>163.92</v>
      </c>
      <c r="L828" s="192"/>
      <c r="M828" s="192"/>
      <c r="N828" s="192"/>
      <c r="O828" s="192"/>
      <c r="P828" s="192"/>
      <c r="Q828" s="192"/>
      <c r="R828" s="195"/>
      <c r="T828" s="196"/>
      <c r="U828" s="192"/>
      <c r="V828" s="192"/>
      <c r="W828" s="192"/>
      <c r="X828" s="192"/>
      <c r="Y828" s="192"/>
      <c r="Z828" s="192"/>
      <c r="AA828" s="197"/>
      <c r="AT828" s="198" t="s">
        <v>186</v>
      </c>
      <c r="AU828" s="198" t="s">
        <v>89</v>
      </c>
      <c r="AV828" s="13" t="s">
        <v>184</v>
      </c>
      <c r="AW828" s="13" t="s">
        <v>187</v>
      </c>
      <c r="AX828" s="13" t="s">
        <v>35</v>
      </c>
      <c r="AY828" s="198" t="s">
        <v>179</v>
      </c>
    </row>
    <row r="829" spans="2:65" s="1" customFormat="1" ht="25.5" customHeight="1">
      <c r="B829" s="140"/>
      <c r="C829" s="169" t="s">
        <v>705</v>
      </c>
      <c r="D829" s="169" t="s">
        <v>180</v>
      </c>
      <c r="E829" s="170" t="s">
        <v>1578</v>
      </c>
      <c r="F829" s="264" t="s">
        <v>1579</v>
      </c>
      <c r="G829" s="264"/>
      <c r="H829" s="264"/>
      <c r="I829" s="264"/>
      <c r="J829" s="171" t="s">
        <v>296</v>
      </c>
      <c r="K829" s="172">
        <v>4.7E-2</v>
      </c>
      <c r="L829" s="265">
        <v>0</v>
      </c>
      <c r="M829" s="265"/>
      <c r="N829" s="266">
        <f>ROUND(L829*K829,2)</f>
        <v>0</v>
      </c>
      <c r="O829" s="266"/>
      <c r="P829" s="266"/>
      <c r="Q829" s="266"/>
      <c r="R829" s="143"/>
      <c r="T829" s="173" t="s">
        <v>5</v>
      </c>
      <c r="U829" s="47" t="s">
        <v>43</v>
      </c>
      <c r="V829" s="39"/>
      <c r="W829" s="174">
        <f>V829*K829</f>
        <v>0</v>
      </c>
      <c r="X829" s="174">
        <v>0</v>
      </c>
      <c r="Y829" s="174">
        <f>X829*K829</f>
        <v>0</v>
      </c>
      <c r="Z829" s="174">
        <v>0</v>
      </c>
      <c r="AA829" s="175">
        <f>Z829*K829</f>
        <v>0</v>
      </c>
      <c r="AR829" s="22" t="s">
        <v>184</v>
      </c>
      <c r="AT829" s="22" t="s">
        <v>180</v>
      </c>
      <c r="AU829" s="22" t="s">
        <v>89</v>
      </c>
      <c r="AY829" s="22" t="s">
        <v>179</v>
      </c>
      <c r="BE829" s="117">
        <f>IF(U829="základní",N829,0)</f>
        <v>0</v>
      </c>
      <c r="BF829" s="117">
        <f>IF(U829="snížená",N829,0)</f>
        <v>0</v>
      </c>
      <c r="BG829" s="117">
        <f>IF(U829="zákl. přenesená",N829,0)</f>
        <v>0</v>
      </c>
      <c r="BH829" s="117">
        <f>IF(U829="sníž. přenesená",N829,0)</f>
        <v>0</v>
      </c>
      <c r="BI829" s="117">
        <f>IF(U829="nulová",N829,0)</f>
        <v>0</v>
      </c>
      <c r="BJ829" s="22" t="s">
        <v>35</v>
      </c>
      <c r="BK829" s="117">
        <f>ROUND(L829*K829,2)</f>
        <v>0</v>
      </c>
      <c r="BL829" s="22" t="s">
        <v>184</v>
      </c>
      <c r="BM829" s="22" t="s">
        <v>708</v>
      </c>
    </row>
    <row r="830" spans="2:65" s="11" customFormat="1" ht="25.5" customHeight="1">
      <c r="B830" s="176"/>
      <c r="C830" s="177"/>
      <c r="D830" s="177"/>
      <c r="E830" s="178" t="s">
        <v>5</v>
      </c>
      <c r="F830" s="303" t="s">
        <v>1228</v>
      </c>
      <c r="G830" s="304"/>
      <c r="H830" s="304"/>
      <c r="I830" s="304"/>
      <c r="J830" s="177"/>
      <c r="K830" s="178" t="s">
        <v>5</v>
      </c>
      <c r="L830" s="177"/>
      <c r="M830" s="177"/>
      <c r="N830" s="177"/>
      <c r="O830" s="177"/>
      <c r="P830" s="177"/>
      <c r="Q830" s="177"/>
      <c r="R830" s="179"/>
      <c r="T830" s="180"/>
      <c r="U830" s="177"/>
      <c r="V830" s="177"/>
      <c r="W830" s="177"/>
      <c r="X830" s="177"/>
      <c r="Y830" s="177"/>
      <c r="Z830" s="177"/>
      <c r="AA830" s="181"/>
      <c r="AT830" s="182" t="s">
        <v>186</v>
      </c>
      <c r="AU830" s="182" t="s">
        <v>89</v>
      </c>
      <c r="AV830" s="11" t="s">
        <v>35</v>
      </c>
      <c r="AW830" s="11" t="s">
        <v>187</v>
      </c>
      <c r="AX830" s="11" t="s">
        <v>78</v>
      </c>
      <c r="AY830" s="182" t="s">
        <v>179</v>
      </c>
    </row>
    <row r="831" spans="2:65" s="12" customFormat="1" ht="16.5" customHeight="1">
      <c r="B831" s="183"/>
      <c r="C831" s="184"/>
      <c r="D831" s="184"/>
      <c r="E831" s="185" t="s">
        <v>5</v>
      </c>
      <c r="F831" s="277" t="s">
        <v>1580</v>
      </c>
      <c r="G831" s="278"/>
      <c r="H831" s="278"/>
      <c r="I831" s="278"/>
      <c r="J831" s="184"/>
      <c r="K831" s="186">
        <v>4.7039999999999998E-2</v>
      </c>
      <c r="L831" s="184"/>
      <c r="M831" s="184"/>
      <c r="N831" s="184"/>
      <c r="O831" s="184"/>
      <c r="P831" s="184"/>
      <c r="Q831" s="184"/>
      <c r="R831" s="187"/>
      <c r="T831" s="188"/>
      <c r="U831" s="184"/>
      <c r="V831" s="184"/>
      <c r="W831" s="184"/>
      <c r="X831" s="184"/>
      <c r="Y831" s="184"/>
      <c r="Z831" s="184"/>
      <c r="AA831" s="189"/>
      <c r="AT831" s="190" t="s">
        <v>186</v>
      </c>
      <c r="AU831" s="190" t="s">
        <v>89</v>
      </c>
      <c r="AV831" s="12" t="s">
        <v>89</v>
      </c>
      <c r="AW831" s="12" t="s">
        <v>187</v>
      </c>
      <c r="AX831" s="12" t="s">
        <v>78</v>
      </c>
      <c r="AY831" s="190" t="s">
        <v>179</v>
      </c>
    </row>
    <row r="832" spans="2:65" s="13" customFormat="1" ht="16.5" customHeight="1">
      <c r="B832" s="191"/>
      <c r="C832" s="192"/>
      <c r="D832" s="192"/>
      <c r="E832" s="193" t="s">
        <v>5</v>
      </c>
      <c r="F832" s="261" t="s">
        <v>188</v>
      </c>
      <c r="G832" s="262"/>
      <c r="H832" s="262"/>
      <c r="I832" s="262"/>
      <c r="J832" s="192"/>
      <c r="K832" s="194">
        <v>4.7039999999999998E-2</v>
      </c>
      <c r="L832" s="192"/>
      <c r="M832" s="192"/>
      <c r="N832" s="192"/>
      <c r="O832" s="192"/>
      <c r="P832" s="192"/>
      <c r="Q832" s="192"/>
      <c r="R832" s="195"/>
      <c r="T832" s="196"/>
      <c r="U832" s="192"/>
      <c r="V832" s="192"/>
      <c r="W832" s="192"/>
      <c r="X832" s="192"/>
      <c r="Y832" s="192"/>
      <c r="Z832" s="192"/>
      <c r="AA832" s="197"/>
      <c r="AT832" s="198" t="s">
        <v>186</v>
      </c>
      <c r="AU832" s="198" t="s">
        <v>89</v>
      </c>
      <c r="AV832" s="13" t="s">
        <v>184</v>
      </c>
      <c r="AW832" s="13" t="s">
        <v>187</v>
      </c>
      <c r="AX832" s="13" t="s">
        <v>35</v>
      </c>
      <c r="AY832" s="198" t="s">
        <v>179</v>
      </c>
    </row>
    <row r="833" spans="2:65" s="1" customFormat="1" ht="25.5" customHeight="1">
      <c r="B833" s="140"/>
      <c r="C833" s="169" t="s">
        <v>461</v>
      </c>
      <c r="D833" s="169" t="s">
        <v>180</v>
      </c>
      <c r="E833" s="170" t="s">
        <v>752</v>
      </c>
      <c r="F833" s="264" t="s">
        <v>1581</v>
      </c>
      <c r="G833" s="264"/>
      <c r="H833" s="264"/>
      <c r="I833" s="264"/>
      <c r="J833" s="171" t="s">
        <v>296</v>
      </c>
      <c r="K833" s="172">
        <v>107.551</v>
      </c>
      <c r="L833" s="265">
        <v>0</v>
      </c>
      <c r="M833" s="265"/>
      <c r="N833" s="266">
        <f>ROUND(L833*K833,2)</f>
        <v>0</v>
      </c>
      <c r="O833" s="266"/>
      <c r="P833" s="266"/>
      <c r="Q833" s="266"/>
      <c r="R833" s="143"/>
      <c r="T833" s="173" t="s">
        <v>5</v>
      </c>
      <c r="U833" s="47" t="s">
        <v>43</v>
      </c>
      <c r="V833" s="39"/>
      <c r="W833" s="174">
        <f>V833*K833</f>
        <v>0</v>
      </c>
      <c r="X833" s="174">
        <v>0</v>
      </c>
      <c r="Y833" s="174">
        <f>X833*K833</f>
        <v>0</v>
      </c>
      <c r="Z833" s="174">
        <v>0</v>
      </c>
      <c r="AA833" s="175">
        <f>Z833*K833</f>
        <v>0</v>
      </c>
      <c r="AR833" s="22" t="s">
        <v>184</v>
      </c>
      <c r="AT833" s="22" t="s">
        <v>180</v>
      </c>
      <c r="AU833" s="22" t="s">
        <v>89</v>
      </c>
      <c r="AY833" s="22" t="s">
        <v>179</v>
      </c>
      <c r="BE833" s="117">
        <f>IF(U833="základní",N833,0)</f>
        <v>0</v>
      </c>
      <c r="BF833" s="117">
        <f>IF(U833="snížená",N833,0)</f>
        <v>0</v>
      </c>
      <c r="BG833" s="117">
        <f>IF(U833="zákl. přenesená",N833,0)</f>
        <v>0</v>
      </c>
      <c r="BH833" s="117">
        <f>IF(U833="sníž. přenesená",N833,0)</f>
        <v>0</v>
      </c>
      <c r="BI833" s="117">
        <f>IF(U833="nulová",N833,0)</f>
        <v>0</v>
      </c>
      <c r="BJ833" s="22" t="s">
        <v>35</v>
      </c>
      <c r="BK833" s="117">
        <f>ROUND(L833*K833,2)</f>
        <v>0</v>
      </c>
      <c r="BL833" s="22" t="s">
        <v>184</v>
      </c>
      <c r="BM833" s="22" t="s">
        <v>711</v>
      </c>
    </row>
    <row r="834" spans="2:65" s="11" customFormat="1" ht="25.5" customHeight="1">
      <c r="B834" s="176"/>
      <c r="C834" s="177"/>
      <c r="D834" s="177"/>
      <c r="E834" s="178" t="s">
        <v>5</v>
      </c>
      <c r="F834" s="303" t="s">
        <v>1358</v>
      </c>
      <c r="G834" s="304"/>
      <c r="H834" s="304"/>
      <c r="I834" s="304"/>
      <c r="J834" s="177"/>
      <c r="K834" s="178" t="s">
        <v>5</v>
      </c>
      <c r="L834" s="177"/>
      <c r="M834" s="177"/>
      <c r="N834" s="177"/>
      <c r="O834" s="177"/>
      <c r="P834" s="177"/>
      <c r="Q834" s="177"/>
      <c r="R834" s="179"/>
      <c r="T834" s="180"/>
      <c r="U834" s="177"/>
      <c r="V834" s="177"/>
      <c r="W834" s="177"/>
      <c r="X834" s="177"/>
      <c r="Y834" s="177"/>
      <c r="Z834" s="177"/>
      <c r="AA834" s="181"/>
      <c r="AT834" s="182" t="s">
        <v>186</v>
      </c>
      <c r="AU834" s="182" t="s">
        <v>89</v>
      </c>
      <c r="AV834" s="11" t="s">
        <v>35</v>
      </c>
      <c r="AW834" s="11" t="s">
        <v>187</v>
      </c>
      <c r="AX834" s="11" t="s">
        <v>78</v>
      </c>
      <c r="AY834" s="182" t="s">
        <v>179</v>
      </c>
    </row>
    <row r="835" spans="2:65" s="12" customFormat="1" ht="16.5" customHeight="1">
      <c r="B835" s="183"/>
      <c r="C835" s="184"/>
      <c r="D835" s="184"/>
      <c r="E835" s="185" t="s">
        <v>5</v>
      </c>
      <c r="F835" s="277" t="s">
        <v>1582</v>
      </c>
      <c r="G835" s="278"/>
      <c r="H835" s="278"/>
      <c r="I835" s="278"/>
      <c r="J835" s="184"/>
      <c r="K835" s="186">
        <v>0.99199999999999999</v>
      </c>
      <c r="L835" s="184"/>
      <c r="M835" s="184"/>
      <c r="N835" s="184"/>
      <c r="O835" s="184"/>
      <c r="P835" s="184"/>
      <c r="Q835" s="184"/>
      <c r="R835" s="187"/>
      <c r="T835" s="188"/>
      <c r="U835" s="184"/>
      <c r="V835" s="184"/>
      <c r="W835" s="184"/>
      <c r="X835" s="184"/>
      <c r="Y835" s="184"/>
      <c r="Z835" s="184"/>
      <c r="AA835" s="189"/>
      <c r="AT835" s="190" t="s">
        <v>186</v>
      </c>
      <c r="AU835" s="190" t="s">
        <v>89</v>
      </c>
      <c r="AV835" s="12" t="s">
        <v>89</v>
      </c>
      <c r="AW835" s="12" t="s">
        <v>187</v>
      </c>
      <c r="AX835" s="12" t="s">
        <v>78</v>
      </c>
      <c r="AY835" s="190" t="s">
        <v>179</v>
      </c>
    </row>
    <row r="836" spans="2:65" s="12" customFormat="1" ht="16.5" customHeight="1">
      <c r="B836" s="183"/>
      <c r="C836" s="184"/>
      <c r="D836" s="184"/>
      <c r="E836" s="185" t="s">
        <v>5</v>
      </c>
      <c r="F836" s="277" t="s">
        <v>1583</v>
      </c>
      <c r="G836" s="278"/>
      <c r="H836" s="278"/>
      <c r="I836" s="278"/>
      <c r="J836" s="184"/>
      <c r="K836" s="186">
        <v>0.99199999999999999</v>
      </c>
      <c r="L836" s="184"/>
      <c r="M836" s="184"/>
      <c r="N836" s="184"/>
      <c r="O836" s="184"/>
      <c r="P836" s="184"/>
      <c r="Q836" s="184"/>
      <c r="R836" s="187"/>
      <c r="T836" s="188"/>
      <c r="U836" s="184"/>
      <c r="V836" s="184"/>
      <c r="W836" s="184"/>
      <c r="X836" s="184"/>
      <c r="Y836" s="184"/>
      <c r="Z836" s="184"/>
      <c r="AA836" s="189"/>
      <c r="AT836" s="190" t="s">
        <v>186</v>
      </c>
      <c r="AU836" s="190" t="s">
        <v>89</v>
      </c>
      <c r="AV836" s="12" t="s">
        <v>89</v>
      </c>
      <c r="AW836" s="12" t="s">
        <v>187</v>
      </c>
      <c r="AX836" s="12" t="s">
        <v>78</v>
      </c>
      <c r="AY836" s="190" t="s">
        <v>179</v>
      </c>
    </row>
    <row r="837" spans="2:65" s="12" customFormat="1" ht="16.5" customHeight="1">
      <c r="B837" s="183"/>
      <c r="C837" s="184"/>
      <c r="D837" s="184"/>
      <c r="E837" s="185" t="s">
        <v>5</v>
      </c>
      <c r="F837" s="277" t="s">
        <v>1584</v>
      </c>
      <c r="G837" s="278"/>
      <c r="H837" s="278"/>
      <c r="I837" s="278"/>
      <c r="J837" s="184"/>
      <c r="K837" s="186">
        <v>0.17599999999999999</v>
      </c>
      <c r="L837" s="184"/>
      <c r="M837" s="184"/>
      <c r="N837" s="184"/>
      <c r="O837" s="184"/>
      <c r="P837" s="184"/>
      <c r="Q837" s="184"/>
      <c r="R837" s="187"/>
      <c r="T837" s="188"/>
      <c r="U837" s="184"/>
      <c r="V837" s="184"/>
      <c r="W837" s="184"/>
      <c r="X837" s="184"/>
      <c r="Y837" s="184"/>
      <c r="Z837" s="184"/>
      <c r="AA837" s="189"/>
      <c r="AT837" s="190" t="s">
        <v>186</v>
      </c>
      <c r="AU837" s="190" t="s">
        <v>89</v>
      </c>
      <c r="AV837" s="12" t="s">
        <v>89</v>
      </c>
      <c r="AW837" s="12" t="s">
        <v>187</v>
      </c>
      <c r="AX837" s="12" t="s">
        <v>78</v>
      </c>
      <c r="AY837" s="190" t="s">
        <v>179</v>
      </c>
    </row>
    <row r="838" spans="2:65" s="12" customFormat="1" ht="25.5" customHeight="1">
      <c r="B838" s="183"/>
      <c r="C838" s="184"/>
      <c r="D838" s="184"/>
      <c r="E838" s="185" t="s">
        <v>5</v>
      </c>
      <c r="F838" s="277" t="s">
        <v>1585</v>
      </c>
      <c r="G838" s="278"/>
      <c r="H838" s="278"/>
      <c r="I838" s="278"/>
      <c r="J838" s="184"/>
      <c r="K838" s="186">
        <v>0.79049999999999998</v>
      </c>
      <c r="L838" s="184"/>
      <c r="M838" s="184"/>
      <c r="N838" s="184"/>
      <c r="O838" s="184"/>
      <c r="P838" s="184"/>
      <c r="Q838" s="184"/>
      <c r="R838" s="187"/>
      <c r="T838" s="188"/>
      <c r="U838" s="184"/>
      <c r="V838" s="184"/>
      <c r="W838" s="184"/>
      <c r="X838" s="184"/>
      <c r="Y838" s="184"/>
      <c r="Z838" s="184"/>
      <c r="AA838" s="189"/>
      <c r="AT838" s="190" t="s">
        <v>186</v>
      </c>
      <c r="AU838" s="190" t="s">
        <v>89</v>
      </c>
      <c r="AV838" s="12" t="s">
        <v>89</v>
      </c>
      <c r="AW838" s="12" t="s">
        <v>187</v>
      </c>
      <c r="AX838" s="12" t="s">
        <v>78</v>
      </c>
      <c r="AY838" s="190" t="s">
        <v>179</v>
      </c>
    </row>
    <row r="839" spans="2:65" s="12" customFormat="1" ht="16.5" customHeight="1">
      <c r="B839" s="183"/>
      <c r="C839" s="184"/>
      <c r="D839" s="184"/>
      <c r="E839" s="185" t="s">
        <v>5</v>
      </c>
      <c r="F839" s="277" t="s">
        <v>1586</v>
      </c>
      <c r="G839" s="278"/>
      <c r="H839" s="278"/>
      <c r="I839" s="278"/>
      <c r="J839" s="184"/>
      <c r="K839" s="186">
        <v>21.06</v>
      </c>
      <c r="L839" s="184"/>
      <c r="M839" s="184"/>
      <c r="N839" s="184"/>
      <c r="O839" s="184"/>
      <c r="P839" s="184"/>
      <c r="Q839" s="184"/>
      <c r="R839" s="187"/>
      <c r="T839" s="188"/>
      <c r="U839" s="184"/>
      <c r="V839" s="184"/>
      <c r="W839" s="184"/>
      <c r="X839" s="184"/>
      <c r="Y839" s="184"/>
      <c r="Z839" s="184"/>
      <c r="AA839" s="189"/>
      <c r="AT839" s="190" t="s">
        <v>186</v>
      </c>
      <c r="AU839" s="190" t="s">
        <v>89</v>
      </c>
      <c r="AV839" s="12" t="s">
        <v>89</v>
      </c>
      <c r="AW839" s="12" t="s">
        <v>187</v>
      </c>
      <c r="AX839" s="12" t="s">
        <v>78</v>
      </c>
      <c r="AY839" s="190" t="s">
        <v>179</v>
      </c>
    </row>
    <row r="840" spans="2:65" s="12" customFormat="1" ht="16.5" customHeight="1">
      <c r="B840" s="183"/>
      <c r="C840" s="184"/>
      <c r="D840" s="184"/>
      <c r="E840" s="185" t="s">
        <v>5</v>
      </c>
      <c r="F840" s="277" t="s">
        <v>1587</v>
      </c>
      <c r="G840" s="278"/>
      <c r="H840" s="278"/>
      <c r="I840" s="278"/>
      <c r="J840" s="184"/>
      <c r="K840" s="186">
        <v>2.2999999999999998</v>
      </c>
      <c r="L840" s="184"/>
      <c r="M840" s="184"/>
      <c r="N840" s="184"/>
      <c r="O840" s="184"/>
      <c r="P840" s="184"/>
      <c r="Q840" s="184"/>
      <c r="R840" s="187"/>
      <c r="T840" s="188"/>
      <c r="U840" s="184"/>
      <c r="V840" s="184"/>
      <c r="W840" s="184"/>
      <c r="X840" s="184"/>
      <c r="Y840" s="184"/>
      <c r="Z840" s="184"/>
      <c r="AA840" s="189"/>
      <c r="AT840" s="190" t="s">
        <v>186</v>
      </c>
      <c r="AU840" s="190" t="s">
        <v>89</v>
      </c>
      <c r="AV840" s="12" t="s">
        <v>89</v>
      </c>
      <c r="AW840" s="12" t="s">
        <v>187</v>
      </c>
      <c r="AX840" s="12" t="s">
        <v>78</v>
      </c>
      <c r="AY840" s="190" t="s">
        <v>179</v>
      </c>
    </row>
    <row r="841" spans="2:65" s="12" customFormat="1" ht="16.5" customHeight="1">
      <c r="B841" s="183"/>
      <c r="C841" s="184"/>
      <c r="D841" s="184"/>
      <c r="E841" s="185" t="s">
        <v>5</v>
      </c>
      <c r="F841" s="277" t="s">
        <v>1588</v>
      </c>
      <c r="G841" s="278"/>
      <c r="H841" s="278"/>
      <c r="I841" s="278"/>
      <c r="J841" s="184"/>
      <c r="K841" s="186">
        <v>1.71</v>
      </c>
      <c r="L841" s="184"/>
      <c r="M841" s="184"/>
      <c r="N841" s="184"/>
      <c r="O841" s="184"/>
      <c r="P841" s="184"/>
      <c r="Q841" s="184"/>
      <c r="R841" s="187"/>
      <c r="T841" s="188"/>
      <c r="U841" s="184"/>
      <c r="V841" s="184"/>
      <c r="W841" s="184"/>
      <c r="X841" s="184"/>
      <c r="Y841" s="184"/>
      <c r="Z841" s="184"/>
      <c r="AA841" s="189"/>
      <c r="AT841" s="190" t="s">
        <v>186</v>
      </c>
      <c r="AU841" s="190" t="s">
        <v>89</v>
      </c>
      <c r="AV841" s="12" t="s">
        <v>89</v>
      </c>
      <c r="AW841" s="12" t="s">
        <v>187</v>
      </c>
      <c r="AX841" s="12" t="s">
        <v>78</v>
      </c>
      <c r="AY841" s="190" t="s">
        <v>179</v>
      </c>
    </row>
    <row r="842" spans="2:65" s="12" customFormat="1" ht="16.5" customHeight="1">
      <c r="B842" s="183"/>
      <c r="C842" s="184"/>
      <c r="D842" s="184"/>
      <c r="E842" s="185" t="s">
        <v>5</v>
      </c>
      <c r="F842" s="277" t="s">
        <v>1589</v>
      </c>
      <c r="G842" s="278"/>
      <c r="H842" s="278"/>
      <c r="I842" s="278"/>
      <c r="J842" s="184"/>
      <c r="K842" s="186">
        <v>0.95</v>
      </c>
      <c r="L842" s="184"/>
      <c r="M842" s="184"/>
      <c r="N842" s="184"/>
      <c r="O842" s="184"/>
      <c r="P842" s="184"/>
      <c r="Q842" s="184"/>
      <c r="R842" s="187"/>
      <c r="T842" s="188"/>
      <c r="U842" s="184"/>
      <c r="V842" s="184"/>
      <c r="W842" s="184"/>
      <c r="X842" s="184"/>
      <c r="Y842" s="184"/>
      <c r="Z842" s="184"/>
      <c r="AA842" s="189"/>
      <c r="AT842" s="190" t="s">
        <v>186</v>
      </c>
      <c r="AU842" s="190" t="s">
        <v>89</v>
      </c>
      <c r="AV842" s="12" t="s">
        <v>89</v>
      </c>
      <c r="AW842" s="12" t="s">
        <v>187</v>
      </c>
      <c r="AX842" s="12" t="s">
        <v>78</v>
      </c>
      <c r="AY842" s="190" t="s">
        <v>179</v>
      </c>
    </row>
    <row r="843" spans="2:65" s="12" customFormat="1" ht="16.5" customHeight="1">
      <c r="B843" s="183"/>
      <c r="C843" s="184"/>
      <c r="D843" s="184"/>
      <c r="E843" s="185" t="s">
        <v>5</v>
      </c>
      <c r="F843" s="277" t="s">
        <v>1590</v>
      </c>
      <c r="G843" s="278"/>
      <c r="H843" s="278"/>
      <c r="I843" s="278"/>
      <c r="J843" s="184"/>
      <c r="K843" s="186">
        <v>11.07</v>
      </c>
      <c r="L843" s="184"/>
      <c r="M843" s="184"/>
      <c r="N843" s="184"/>
      <c r="O843" s="184"/>
      <c r="P843" s="184"/>
      <c r="Q843" s="184"/>
      <c r="R843" s="187"/>
      <c r="T843" s="188"/>
      <c r="U843" s="184"/>
      <c r="V843" s="184"/>
      <c r="W843" s="184"/>
      <c r="X843" s="184"/>
      <c r="Y843" s="184"/>
      <c r="Z843" s="184"/>
      <c r="AA843" s="189"/>
      <c r="AT843" s="190" t="s">
        <v>186</v>
      </c>
      <c r="AU843" s="190" t="s">
        <v>89</v>
      </c>
      <c r="AV843" s="12" t="s">
        <v>89</v>
      </c>
      <c r="AW843" s="12" t="s">
        <v>187</v>
      </c>
      <c r="AX843" s="12" t="s">
        <v>78</v>
      </c>
      <c r="AY843" s="190" t="s">
        <v>179</v>
      </c>
    </row>
    <row r="844" spans="2:65" s="12" customFormat="1" ht="16.5" customHeight="1">
      <c r="B844" s="183"/>
      <c r="C844" s="184"/>
      <c r="D844" s="184"/>
      <c r="E844" s="185" t="s">
        <v>5</v>
      </c>
      <c r="F844" s="277" t="s">
        <v>762</v>
      </c>
      <c r="G844" s="278"/>
      <c r="H844" s="278"/>
      <c r="I844" s="278"/>
      <c r="J844" s="184"/>
      <c r="K844" s="186">
        <v>0.55000000000000004</v>
      </c>
      <c r="L844" s="184"/>
      <c r="M844" s="184"/>
      <c r="N844" s="184"/>
      <c r="O844" s="184"/>
      <c r="P844" s="184"/>
      <c r="Q844" s="184"/>
      <c r="R844" s="187"/>
      <c r="T844" s="188"/>
      <c r="U844" s="184"/>
      <c r="V844" s="184"/>
      <c r="W844" s="184"/>
      <c r="X844" s="184"/>
      <c r="Y844" s="184"/>
      <c r="Z844" s="184"/>
      <c r="AA844" s="189"/>
      <c r="AT844" s="190" t="s">
        <v>186</v>
      </c>
      <c r="AU844" s="190" t="s">
        <v>89</v>
      </c>
      <c r="AV844" s="12" t="s">
        <v>89</v>
      </c>
      <c r="AW844" s="12" t="s">
        <v>187</v>
      </c>
      <c r="AX844" s="12" t="s">
        <v>78</v>
      </c>
      <c r="AY844" s="190" t="s">
        <v>179</v>
      </c>
    </row>
    <row r="845" spans="2:65" s="12" customFormat="1" ht="16.5" customHeight="1">
      <c r="B845" s="183"/>
      <c r="C845" s="184"/>
      <c r="D845" s="184"/>
      <c r="E845" s="185" t="s">
        <v>5</v>
      </c>
      <c r="F845" s="277" t="s">
        <v>1591</v>
      </c>
      <c r="G845" s="278"/>
      <c r="H845" s="278"/>
      <c r="I845" s="278"/>
      <c r="J845" s="184"/>
      <c r="K845" s="186">
        <v>8.91</v>
      </c>
      <c r="L845" s="184"/>
      <c r="M845" s="184"/>
      <c r="N845" s="184"/>
      <c r="O845" s="184"/>
      <c r="P845" s="184"/>
      <c r="Q845" s="184"/>
      <c r="R845" s="187"/>
      <c r="T845" s="188"/>
      <c r="U845" s="184"/>
      <c r="V845" s="184"/>
      <c r="W845" s="184"/>
      <c r="X845" s="184"/>
      <c r="Y845" s="184"/>
      <c r="Z845" s="184"/>
      <c r="AA845" s="189"/>
      <c r="AT845" s="190" t="s">
        <v>186</v>
      </c>
      <c r="AU845" s="190" t="s">
        <v>89</v>
      </c>
      <c r="AV845" s="12" t="s">
        <v>89</v>
      </c>
      <c r="AW845" s="12" t="s">
        <v>187</v>
      </c>
      <c r="AX845" s="12" t="s">
        <v>78</v>
      </c>
      <c r="AY845" s="190" t="s">
        <v>179</v>
      </c>
    </row>
    <row r="846" spans="2:65" s="12" customFormat="1" ht="16.5" customHeight="1">
      <c r="B846" s="183"/>
      <c r="C846" s="184"/>
      <c r="D846" s="184"/>
      <c r="E846" s="185" t="s">
        <v>5</v>
      </c>
      <c r="F846" s="277" t="s">
        <v>1592</v>
      </c>
      <c r="G846" s="278"/>
      <c r="H846" s="278"/>
      <c r="I846" s="278"/>
      <c r="J846" s="184"/>
      <c r="K846" s="186">
        <v>3.55</v>
      </c>
      <c r="L846" s="184"/>
      <c r="M846" s="184"/>
      <c r="N846" s="184"/>
      <c r="O846" s="184"/>
      <c r="P846" s="184"/>
      <c r="Q846" s="184"/>
      <c r="R846" s="187"/>
      <c r="T846" s="188"/>
      <c r="U846" s="184"/>
      <c r="V846" s="184"/>
      <c r="W846" s="184"/>
      <c r="X846" s="184"/>
      <c r="Y846" s="184"/>
      <c r="Z846" s="184"/>
      <c r="AA846" s="189"/>
      <c r="AT846" s="190" t="s">
        <v>186</v>
      </c>
      <c r="AU846" s="190" t="s">
        <v>89</v>
      </c>
      <c r="AV846" s="12" t="s">
        <v>89</v>
      </c>
      <c r="AW846" s="12" t="s">
        <v>187</v>
      </c>
      <c r="AX846" s="12" t="s">
        <v>78</v>
      </c>
      <c r="AY846" s="190" t="s">
        <v>179</v>
      </c>
    </row>
    <row r="847" spans="2:65" s="12" customFormat="1" ht="16.5" customHeight="1">
      <c r="B847" s="183"/>
      <c r="C847" s="184"/>
      <c r="D847" s="184"/>
      <c r="E847" s="185" t="s">
        <v>5</v>
      </c>
      <c r="F847" s="277" t="s">
        <v>1593</v>
      </c>
      <c r="G847" s="278"/>
      <c r="H847" s="278"/>
      <c r="I847" s="278"/>
      <c r="J847" s="184"/>
      <c r="K847" s="186">
        <v>4.2</v>
      </c>
      <c r="L847" s="184"/>
      <c r="M847" s="184"/>
      <c r="N847" s="184"/>
      <c r="O847" s="184"/>
      <c r="P847" s="184"/>
      <c r="Q847" s="184"/>
      <c r="R847" s="187"/>
      <c r="T847" s="188"/>
      <c r="U847" s="184"/>
      <c r="V847" s="184"/>
      <c r="W847" s="184"/>
      <c r="X847" s="184"/>
      <c r="Y847" s="184"/>
      <c r="Z847" s="184"/>
      <c r="AA847" s="189"/>
      <c r="AT847" s="190" t="s">
        <v>186</v>
      </c>
      <c r="AU847" s="190" t="s">
        <v>89</v>
      </c>
      <c r="AV847" s="12" t="s">
        <v>89</v>
      </c>
      <c r="AW847" s="12" t="s">
        <v>187</v>
      </c>
      <c r="AX847" s="12" t="s">
        <v>78</v>
      </c>
      <c r="AY847" s="190" t="s">
        <v>179</v>
      </c>
    </row>
    <row r="848" spans="2:65" s="12" customFormat="1" ht="16.5" customHeight="1">
      <c r="B848" s="183"/>
      <c r="C848" s="184"/>
      <c r="D848" s="184"/>
      <c r="E848" s="185" t="s">
        <v>5</v>
      </c>
      <c r="F848" s="277" t="s">
        <v>1594</v>
      </c>
      <c r="G848" s="278"/>
      <c r="H848" s="278"/>
      <c r="I848" s="278"/>
      <c r="J848" s="184"/>
      <c r="K848" s="186">
        <v>8.3699999999999992</v>
      </c>
      <c r="L848" s="184"/>
      <c r="M848" s="184"/>
      <c r="N848" s="184"/>
      <c r="O848" s="184"/>
      <c r="P848" s="184"/>
      <c r="Q848" s="184"/>
      <c r="R848" s="187"/>
      <c r="T848" s="188"/>
      <c r="U848" s="184"/>
      <c r="V848" s="184"/>
      <c r="W848" s="184"/>
      <c r="X848" s="184"/>
      <c r="Y848" s="184"/>
      <c r="Z848" s="184"/>
      <c r="AA848" s="189"/>
      <c r="AT848" s="190" t="s">
        <v>186</v>
      </c>
      <c r="AU848" s="190" t="s">
        <v>89</v>
      </c>
      <c r="AV848" s="12" t="s">
        <v>89</v>
      </c>
      <c r="AW848" s="12" t="s">
        <v>187</v>
      </c>
      <c r="AX848" s="12" t="s">
        <v>78</v>
      </c>
      <c r="AY848" s="190" t="s">
        <v>179</v>
      </c>
    </row>
    <row r="849" spans="2:65" s="12" customFormat="1" ht="16.5" customHeight="1">
      <c r="B849" s="183"/>
      <c r="C849" s="184"/>
      <c r="D849" s="184"/>
      <c r="E849" s="185" t="s">
        <v>5</v>
      </c>
      <c r="F849" s="277" t="s">
        <v>1595</v>
      </c>
      <c r="G849" s="278"/>
      <c r="H849" s="278"/>
      <c r="I849" s="278"/>
      <c r="J849" s="184"/>
      <c r="K849" s="186">
        <v>1.7</v>
      </c>
      <c r="L849" s="184"/>
      <c r="M849" s="184"/>
      <c r="N849" s="184"/>
      <c r="O849" s="184"/>
      <c r="P849" s="184"/>
      <c r="Q849" s="184"/>
      <c r="R849" s="187"/>
      <c r="T849" s="188"/>
      <c r="U849" s="184"/>
      <c r="V849" s="184"/>
      <c r="W849" s="184"/>
      <c r="X849" s="184"/>
      <c r="Y849" s="184"/>
      <c r="Z849" s="184"/>
      <c r="AA849" s="189"/>
      <c r="AT849" s="190" t="s">
        <v>186</v>
      </c>
      <c r="AU849" s="190" t="s">
        <v>89</v>
      </c>
      <c r="AV849" s="12" t="s">
        <v>89</v>
      </c>
      <c r="AW849" s="12" t="s">
        <v>187</v>
      </c>
      <c r="AX849" s="12" t="s">
        <v>78</v>
      </c>
      <c r="AY849" s="190" t="s">
        <v>179</v>
      </c>
    </row>
    <row r="850" spans="2:65" s="12" customFormat="1" ht="16.5" customHeight="1">
      <c r="B850" s="183"/>
      <c r="C850" s="184"/>
      <c r="D850" s="184"/>
      <c r="E850" s="185" t="s">
        <v>5</v>
      </c>
      <c r="F850" s="277" t="s">
        <v>1596</v>
      </c>
      <c r="G850" s="278"/>
      <c r="H850" s="278"/>
      <c r="I850" s="278"/>
      <c r="J850" s="184"/>
      <c r="K850" s="186">
        <v>2.7</v>
      </c>
      <c r="L850" s="184"/>
      <c r="M850" s="184"/>
      <c r="N850" s="184"/>
      <c r="O850" s="184"/>
      <c r="P850" s="184"/>
      <c r="Q850" s="184"/>
      <c r="R850" s="187"/>
      <c r="T850" s="188"/>
      <c r="U850" s="184"/>
      <c r="V850" s="184"/>
      <c r="W850" s="184"/>
      <c r="X850" s="184"/>
      <c r="Y850" s="184"/>
      <c r="Z850" s="184"/>
      <c r="AA850" s="189"/>
      <c r="AT850" s="190" t="s">
        <v>186</v>
      </c>
      <c r="AU850" s="190" t="s">
        <v>89</v>
      </c>
      <c r="AV850" s="12" t="s">
        <v>89</v>
      </c>
      <c r="AW850" s="12" t="s">
        <v>187</v>
      </c>
      <c r="AX850" s="12" t="s">
        <v>78</v>
      </c>
      <c r="AY850" s="190" t="s">
        <v>179</v>
      </c>
    </row>
    <row r="851" spans="2:65" s="12" customFormat="1" ht="16.5" customHeight="1">
      <c r="B851" s="183"/>
      <c r="C851" s="184"/>
      <c r="D851" s="184"/>
      <c r="E851" s="185" t="s">
        <v>5</v>
      </c>
      <c r="F851" s="277" t="s">
        <v>1597</v>
      </c>
      <c r="G851" s="278"/>
      <c r="H851" s="278"/>
      <c r="I851" s="278"/>
      <c r="J851" s="184"/>
      <c r="K851" s="186">
        <v>8.5500000000000007</v>
      </c>
      <c r="L851" s="184"/>
      <c r="M851" s="184"/>
      <c r="N851" s="184"/>
      <c r="O851" s="184"/>
      <c r="P851" s="184"/>
      <c r="Q851" s="184"/>
      <c r="R851" s="187"/>
      <c r="T851" s="188"/>
      <c r="U851" s="184"/>
      <c r="V851" s="184"/>
      <c r="W851" s="184"/>
      <c r="X851" s="184"/>
      <c r="Y851" s="184"/>
      <c r="Z851" s="184"/>
      <c r="AA851" s="189"/>
      <c r="AT851" s="190" t="s">
        <v>186</v>
      </c>
      <c r="AU851" s="190" t="s">
        <v>89</v>
      </c>
      <c r="AV851" s="12" t="s">
        <v>89</v>
      </c>
      <c r="AW851" s="12" t="s">
        <v>187</v>
      </c>
      <c r="AX851" s="12" t="s">
        <v>78</v>
      </c>
      <c r="AY851" s="190" t="s">
        <v>179</v>
      </c>
    </row>
    <row r="852" spans="2:65" s="12" customFormat="1" ht="16.5" customHeight="1">
      <c r="B852" s="183"/>
      <c r="C852" s="184"/>
      <c r="D852" s="184"/>
      <c r="E852" s="185" t="s">
        <v>5</v>
      </c>
      <c r="F852" s="277" t="s">
        <v>1598</v>
      </c>
      <c r="G852" s="278"/>
      <c r="H852" s="278"/>
      <c r="I852" s="278"/>
      <c r="J852" s="184"/>
      <c r="K852" s="186">
        <v>15.48</v>
      </c>
      <c r="L852" s="184"/>
      <c r="M852" s="184"/>
      <c r="N852" s="184"/>
      <c r="O852" s="184"/>
      <c r="P852" s="184"/>
      <c r="Q852" s="184"/>
      <c r="R852" s="187"/>
      <c r="T852" s="188"/>
      <c r="U852" s="184"/>
      <c r="V852" s="184"/>
      <c r="W852" s="184"/>
      <c r="X852" s="184"/>
      <c r="Y852" s="184"/>
      <c r="Z852" s="184"/>
      <c r="AA852" s="189"/>
      <c r="AT852" s="190" t="s">
        <v>186</v>
      </c>
      <c r="AU852" s="190" t="s">
        <v>89</v>
      </c>
      <c r="AV852" s="12" t="s">
        <v>89</v>
      </c>
      <c r="AW852" s="12" t="s">
        <v>187</v>
      </c>
      <c r="AX852" s="12" t="s">
        <v>78</v>
      </c>
      <c r="AY852" s="190" t="s">
        <v>179</v>
      </c>
    </row>
    <row r="853" spans="2:65" s="12" customFormat="1" ht="16.5" customHeight="1">
      <c r="B853" s="183"/>
      <c r="C853" s="184"/>
      <c r="D853" s="184"/>
      <c r="E853" s="185" t="s">
        <v>5</v>
      </c>
      <c r="F853" s="277" t="s">
        <v>1599</v>
      </c>
      <c r="G853" s="278"/>
      <c r="H853" s="278"/>
      <c r="I853" s="278"/>
      <c r="J853" s="184"/>
      <c r="K853" s="186">
        <v>1.45</v>
      </c>
      <c r="L853" s="184"/>
      <c r="M853" s="184"/>
      <c r="N853" s="184"/>
      <c r="O853" s="184"/>
      <c r="P853" s="184"/>
      <c r="Q853" s="184"/>
      <c r="R853" s="187"/>
      <c r="T853" s="188"/>
      <c r="U853" s="184"/>
      <c r="V853" s="184"/>
      <c r="W853" s="184"/>
      <c r="X853" s="184"/>
      <c r="Y853" s="184"/>
      <c r="Z853" s="184"/>
      <c r="AA853" s="189"/>
      <c r="AT853" s="190" t="s">
        <v>186</v>
      </c>
      <c r="AU853" s="190" t="s">
        <v>89</v>
      </c>
      <c r="AV853" s="12" t="s">
        <v>89</v>
      </c>
      <c r="AW853" s="12" t="s">
        <v>187</v>
      </c>
      <c r="AX853" s="12" t="s">
        <v>78</v>
      </c>
      <c r="AY853" s="190" t="s">
        <v>179</v>
      </c>
    </row>
    <row r="854" spans="2:65" s="12" customFormat="1" ht="16.5" customHeight="1">
      <c r="B854" s="183"/>
      <c r="C854" s="184"/>
      <c r="D854" s="184"/>
      <c r="E854" s="185" t="s">
        <v>5</v>
      </c>
      <c r="F854" s="277" t="s">
        <v>1600</v>
      </c>
      <c r="G854" s="278"/>
      <c r="H854" s="278"/>
      <c r="I854" s="278"/>
      <c r="J854" s="184"/>
      <c r="K854" s="186">
        <v>0.45</v>
      </c>
      <c r="L854" s="184"/>
      <c r="M854" s="184"/>
      <c r="N854" s="184"/>
      <c r="O854" s="184"/>
      <c r="P854" s="184"/>
      <c r="Q854" s="184"/>
      <c r="R854" s="187"/>
      <c r="T854" s="188"/>
      <c r="U854" s="184"/>
      <c r="V854" s="184"/>
      <c r="W854" s="184"/>
      <c r="X854" s="184"/>
      <c r="Y854" s="184"/>
      <c r="Z854" s="184"/>
      <c r="AA854" s="189"/>
      <c r="AT854" s="190" t="s">
        <v>186</v>
      </c>
      <c r="AU854" s="190" t="s">
        <v>89</v>
      </c>
      <c r="AV854" s="12" t="s">
        <v>89</v>
      </c>
      <c r="AW854" s="12" t="s">
        <v>187</v>
      </c>
      <c r="AX854" s="12" t="s">
        <v>78</v>
      </c>
      <c r="AY854" s="190" t="s">
        <v>179</v>
      </c>
    </row>
    <row r="855" spans="2:65" s="12" customFormat="1" ht="16.5" customHeight="1">
      <c r="B855" s="183"/>
      <c r="C855" s="184"/>
      <c r="D855" s="184"/>
      <c r="E855" s="185" t="s">
        <v>5</v>
      </c>
      <c r="F855" s="277" t="s">
        <v>1601</v>
      </c>
      <c r="G855" s="278"/>
      <c r="H855" s="278"/>
      <c r="I855" s="278"/>
      <c r="J855" s="184"/>
      <c r="K855" s="186">
        <v>11.2</v>
      </c>
      <c r="L855" s="184"/>
      <c r="M855" s="184"/>
      <c r="N855" s="184"/>
      <c r="O855" s="184"/>
      <c r="P855" s="184"/>
      <c r="Q855" s="184"/>
      <c r="R855" s="187"/>
      <c r="T855" s="188"/>
      <c r="U855" s="184"/>
      <c r="V855" s="184"/>
      <c r="W855" s="184"/>
      <c r="X855" s="184"/>
      <c r="Y855" s="184"/>
      <c r="Z855" s="184"/>
      <c r="AA855" s="189"/>
      <c r="AT855" s="190" t="s">
        <v>186</v>
      </c>
      <c r="AU855" s="190" t="s">
        <v>89</v>
      </c>
      <c r="AV855" s="12" t="s">
        <v>89</v>
      </c>
      <c r="AW855" s="12" t="s">
        <v>187</v>
      </c>
      <c r="AX855" s="12" t="s">
        <v>78</v>
      </c>
      <c r="AY855" s="190" t="s">
        <v>179</v>
      </c>
    </row>
    <row r="856" spans="2:65" s="12" customFormat="1" ht="16.5" customHeight="1">
      <c r="B856" s="183"/>
      <c r="C856" s="184"/>
      <c r="D856" s="184"/>
      <c r="E856" s="185" t="s">
        <v>5</v>
      </c>
      <c r="F856" s="277" t="s">
        <v>1602</v>
      </c>
      <c r="G856" s="278"/>
      <c r="H856" s="278"/>
      <c r="I856" s="278"/>
      <c r="J856" s="184"/>
      <c r="K856" s="186">
        <v>0.4</v>
      </c>
      <c r="L856" s="184"/>
      <c r="M856" s="184"/>
      <c r="N856" s="184"/>
      <c r="O856" s="184"/>
      <c r="P856" s="184"/>
      <c r="Q856" s="184"/>
      <c r="R856" s="187"/>
      <c r="T856" s="188"/>
      <c r="U856" s="184"/>
      <c r="V856" s="184"/>
      <c r="W856" s="184"/>
      <c r="X856" s="184"/>
      <c r="Y856" s="184"/>
      <c r="Z856" s="184"/>
      <c r="AA856" s="189"/>
      <c r="AT856" s="190" t="s">
        <v>186</v>
      </c>
      <c r="AU856" s="190" t="s">
        <v>89</v>
      </c>
      <c r="AV856" s="12" t="s">
        <v>89</v>
      </c>
      <c r="AW856" s="12" t="s">
        <v>187</v>
      </c>
      <c r="AX856" s="12" t="s">
        <v>78</v>
      </c>
      <c r="AY856" s="190" t="s">
        <v>179</v>
      </c>
    </row>
    <row r="857" spans="2:65" s="13" customFormat="1" ht="16.5" customHeight="1">
      <c r="B857" s="191"/>
      <c r="C857" s="192"/>
      <c r="D857" s="192"/>
      <c r="E857" s="193" t="s">
        <v>5</v>
      </c>
      <c r="F857" s="261" t="s">
        <v>188</v>
      </c>
      <c r="G857" s="262"/>
      <c r="H857" s="262"/>
      <c r="I857" s="262"/>
      <c r="J857" s="192"/>
      <c r="K857" s="194">
        <v>107.5505</v>
      </c>
      <c r="L857" s="192"/>
      <c r="M857" s="192"/>
      <c r="N857" s="192"/>
      <c r="O857" s="192"/>
      <c r="P857" s="192"/>
      <c r="Q857" s="192"/>
      <c r="R857" s="195"/>
      <c r="T857" s="196"/>
      <c r="U857" s="192"/>
      <c r="V857" s="192"/>
      <c r="W857" s="192"/>
      <c r="X857" s="192"/>
      <c r="Y857" s="192"/>
      <c r="Z857" s="192"/>
      <c r="AA857" s="197"/>
      <c r="AT857" s="198" t="s">
        <v>186</v>
      </c>
      <c r="AU857" s="198" t="s">
        <v>89</v>
      </c>
      <c r="AV857" s="13" t="s">
        <v>184</v>
      </c>
      <c r="AW857" s="13" t="s">
        <v>187</v>
      </c>
      <c r="AX857" s="13" t="s">
        <v>35</v>
      </c>
      <c r="AY857" s="198" t="s">
        <v>179</v>
      </c>
    </row>
    <row r="858" spans="2:65" s="1" customFormat="1" ht="76.5" customHeight="1">
      <c r="B858" s="140"/>
      <c r="C858" s="169" t="s">
        <v>713</v>
      </c>
      <c r="D858" s="169" t="s">
        <v>180</v>
      </c>
      <c r="E858" s="170" t="s">
        <v>769</v>
      </c>
      <c r="F858" s="264" t="s">
        <v>770</v>
      </c>
      <c r="G858" s="264"/>
      <c r="H858" s="264"/>
      <c r="I858" s="264"/>
      <c r="J858" s="171" t="s">
        <v>183</v>
      </c>
      <c r="K858" s="172">
        <v>25</v>
      </c>
      <c r="L858" s="265">
        <v>0</v>
      </c>
      <c r="M858" s="265"/>
      <c r="N858" s="266">
        <f>ROUND(L858*K858,2)</f>
        <v>0</v>
      </c>
      <c r="O858" s="266"/>
      <c r="P858" s="266"/>
      <c r="Q858" s="266"/>
      <c r="R858" s="143"/>
      <c r="T858" s="173" t="s">
        <v>5</v>
      </c>
      <c r="U858" s="47" t="s">
        <v>43</v>
      </c>
      <c r="V858" s="39"/>
      <c r="W858" s="174">
        <f>V858*K858</f>
        <v>0</v>
      </c>
      <c r="X858" s="174">
        <v>0</v>
      </c>
      <c r="Y858" s="174">
        <f>X858*K858</f>
        <v>0</v>
      </c>
      <c r="Z858" s="174">
        <v>0</v>
      </c>
      <c r="AA858" s="175">
        <f>Z858*K858</f>
        <v>0</v>
      </c>
      <c r="AR858" s="22" t="s">
        <v>184</v>
      </c>
      <c r="AT858" s="22" t="s">
        <v>180</v>
      </c>
      <c r="AU858" s="22" t="s">
        <v>89</v>
      </c>
      <c r="AY858" s="22" t="s">
        <v>179</v>
      </c>
      <c r="BE858" s="117">
        <f>IF(U858="základní",N858,0)</f>
        <v>0</v>
      </c>
      <c r="BF858" s="117">
        <f>IF(U858="snížená",N858,0)</f>
        <v>0</v>
      </c>
      <c r="BG858" s="117">
        <f>IF(U858="zákl. přenesená",N858,0)</f>
        <v>0</v>
      </c>
      <c r="BH858" s="117">
        <f>IF(U858="sníž. přenesená",N858,0)</f>
        <v>0</v>
      </c>
      <c r="BI858" s="117">
        <f>IF(U858="nulová",N858,0)</f>
        <v>0</v>
      </c>
      <c r="BJ858" s="22" t="s">
        <v>35</v>
      </c>
      <c r="BK858" s="117">
        <f>ROUND(L858*K858,2)</f>
        <v>0</v>
      </c>
      <c r="BL858" s="22" t="s">
        <v>184</v>
      </c>
      <c r="BM858" s="22" t="s">
        <v>716</v>
      </c>
    </row>
    <row r="859" spans="2:65" s="11" customFormat="1" ht="16.5" customHeight="1">
      <c r="B859" s="176"/>
      <c r="C859" s="177"/>
      <c r="D859" s="177"/>
      <c r="E859" s="178" t="s">
        <v>5</v>
      </c>
      <c r="F859" s="303" t="s">
        <v>1184</v>
      </c>
      <c r="G859" s="304"/>
      <c r="H859" s="304"/>
      <c r="I859" s="304"/>
      <c r="J859" s="177"/>
      <c r="K859" s="178" t="s">
        <v>5</v>
      </c>
      <c r="L859" s="177"/>
      <c r="M859" s="177"/>
      <c r="N859" s="177"/>
      <c r="O859" s="177"/>
      <c r="P859" s="177"/>
      <c r="Q859" s="177"/>
      <c r="R859" s="179"/>
      <c r="T859" s="180"/>
      <c r="U859" s="177"/>
      <c r="V859" s="177"/>
      <c r="W859" s="177"/>
      <c r="X859" s="177"/>
      <c r="Y859" s="177"/>
      <c r="Z859" s="177"/>
      <c r="AA859" s="181"/>
      <c r="AT859" s="182" t="s">
        <v>186</v>
      </c>
      <c r="AU859" s="182" t="s">
        <v>89</v>
      </c>
      <c r="AV859" s="11" t="s">
        <v>35</v>
      </c>
      <c r="AW859" s="11" t="s">
        <v>187</v>
      </c>
      <c r="AX859" s="11" t="s">
        <v>78</v>
      </c>
      <c r="AY859" s="182" t="s">
        <v>179</v>
      </c>
    </row>
    <row r="860" spans="2:65" s="12" customFormat="1" ht="16.5" customHeight="1">
      <c r="B860" s="183"/>
      <c r="C860" s="184"/>
      <c r="D860" s="184"/>
      <c r="E860" s="185" t="s">
        <v>5</v>
      </c>
      <c r="F860" s="277" t="s">
        <v>1603</v>
      </c>
      <c r="G860" s="278"/>
      <c r="H860" s="278"/>
      <c r="I860" s="278"/>
      <c r="J860" s="184"/>
      <c r="K860" s="186">
        <v>25</v>
      </c>
      <c r="L860" s="184"/>
      <c r="M860" s="184"/>
      <c r="N860" s="184"/>
      <c r="O860" s="184"/>
      <c r="P860" s="184"/>
      <c r="Q860" s="184"/>
      <c r="R860" s="187"/>
      <c r="T860" s="188"/>
      <c r="U860" s="184"/>
      <c r="V860" s="184"/>
      <c r="W860" s="184"/>
      <c r="X860" s="184"/>
      <c r="Y860" s="184"/>
      <c r="Z860" s="184"/>
      <c r="AA860" s="189"/>
      <c r="AT860" s="190" t="s">
        <v>186</v>
      </c>
      <c r="AU860" s="190" t="s">
        <v>89</v>
      </c>
      <c r="AV860" s="12" t="s">
        <v>89</v>
      </c>
      <c r="AW860" s="12" t="s">
        <v>187</v>
      </c>
      <c r="AX860" s="12" t="s">
        <v>78</v>
      </c>
      <c r="AY860" s="190" t="s">
        <v>179</v>
      </c>
    </row>
    <row r="861" spans="2:65" s="13" customFormat="1" ht="16.5" customHeight="1">
      <c r="B861" s="191"/>
      <c r="C861" s="192"/>
      <c r="D861" s="192"/>
      <c r="E861" s="193" t="s">
        <v>5</v>
      </c>
      <c r="F861" s="261" t="s">
        <v>188</v>
      </c>
      <c r="G861" s="262"/>
      <c r="H861" s="262"/>
      <c r="I861" s="262"/>
      <c r="J861" s="192"/>
      <c r="K861" s="194">
        <v>25</v>
      </c>
      <c r="L861" s="192"/>
      <c r="M861" s="192"/>
      <c r="N861" s="192"/>
      <c r="O861" s="192"/>
      <c r="P861" s="192"/>
      <c r="Q861" s="192"/>
      <c r="R861" s="195"/>
      <c r="T861" s="196"/>
      <c r="U861" s="192"/>
      <c r="V861" s="192"/>
      <c r="W861" s="192"/>
      <c r="X861" s="192"/>
      <c r="Y861" s="192"/>
      <c r="Z861" s="192"/>
      <c r="AA861" s="197"/>
      <c r="AT861" s="198" t="s">
        <v>186</v>
      </c>
      <c r="AU861" s="198" t="s">
        <v>89</v>
      </c>
      <c r="AV861" s="13" t="s">
        <v>184</v>
      </c>
      <c r="AW861" s="13" t="s">
        <v>187</v>
      </c>
      <c r="AX861" s="13" t="s">
        <v>35</v>
      </c>
      <c r="AY861" s="198" t="s">
        <v>179</v>
      </c>
    </row>
    <row r="862" spans="2:65" s="1" customFormat="1" ht="25.5" customHeight="1">
      <c r="B862" s="140"/>
      <c r="C862" s="169" t="s">
        <v>464</v>
      </c>
      <c r="D862" s="169" t="s">
        <v>180</v>
      </c>
      <c r="E862" s="170" t="s">
        <v>784</v>
      </c>
      <c r="F862" s="264" t="s">
        <v>785</v>
      </c>
      <c r="G862" s="264"/>
      <c r="H862" s="264"/>
      <c r="I862" s="264"/>
      <c r="J862" s="171" t="s">
        <v>183</v>
      </c>
      <c r="K862" s="172">
        <v>247</v>
      </c>
      <c r="L862" s="265">
        <v>0</v>
      </c>
      <c r="M862" s="265"/>
      <c r="N862" s="266">
        <f>ROUND(L862*K862,2)</f>
        <v>0</v>
      </c>
      <c r="O862" s="266"/>
      <c r="P862" s="266"/>
      <c r="Q862" s="266"/>
      <c r="R862" s="143"/>
      <c r="T862" s="173" t="s">
        <v>5</v>
      </c>
      <c r="U862" s="47" t="s">
        <v>43</v>
      </c>
      <c r="V862" s="39"/>
      <c r="W862" s="174">
        <f>V862*K862</f>
        <v>0</v>
      </c>
      <c r="X862" s="174">
        <v>0</v>
      </c>
      <c r="Y862" s="174">
        <f>X862*K862</f>
        <v>0</v>
      </c>
      <c r="Z862" s="174">
        <v>0</v>
      </c>
      <c r="AA862" s="175">
        <f>Z862*K862</f>
        <v>0</v>
      </c>
      <c r="AR862" s="22" t="s">
        <v>184</v>
      </c>
      <c r="AT862" s="22" t="s">
        <v>180</v>
      </c>
      <c r="AU862" s="22" t="s">
        <v>89</v>
      </c>
      <c r="AY862" s="22" t="s">
        <v>179</v>
      </c>
      <c r="BE862" s="117">
        <f>IF(U862="základní",N862,0)</f>
        <v>0</v>
      </c>
      <c r="BF862" s="117">
        <f>IF(U862="snížená",N862,0)</f>
        <v>0</v>
      </c>
      <c r="BG862" s="117">
        <f>IF(U862="zákl. přenesená",N862,0)</f>
        <v>0</v>
      </c>
      <c r="BH862" s="117">
        <f>IF(U862="sníž. přenesená",N862,0)</f>
        <v>0</v>
      </c>
      <c r="BI862" s="117">
        <f>IF(U862="nulová",N862,0)</f>
        <v>0</v>
      </c>
      <c r="BJ862" s="22" t="s">
        <v>35</v>
      </c>
      <c r="BK862" s="117">
        <f>ROUND(L862*K862,2)</f>
        <v>0</v>
      </c>
      <c r="BL862" s="22" t="s">
        <v>184</v>
      </c>
      <c r="BM862" s="22" t="s">
        <v>719</v>
      </c>
    </row>
    <row r="863" spans="2:65" s="11" customFormat="1" ht="25.5" customHeight="1">
      <c r="B863" s="176"/>
      <c r="C863" s="177"/>
      <c r="D863" s="177"/>
      <c r="E863" s="178" t="s">
        <v>5</v>
      </c>
      <c r="F863" s="303" t="s">
        <v>1185</v>
      </c>
      <c r="G863" s="304"/>
      <c r="H863" s="304"/>
      <c r="I863" s="304"/>
      <c r="J863" s="177"/>
      <c r="K863" s="178" t="s">
        <v>5</v>
      </c>
      <c r="L863" s="177"/>
      <c r="M863" s="177"/>
      <c r="N863" s="177"/>
      <c r="O863" s="177"/>
      <c r="P863" s="177"/>
      <c r="Q863" s="177"/>
      <c r="R863" s="179"/>
      <c r="T863" s="180"/>
      <c r="U863" s="177"/>
      <c r="V863" s="177"/>
      <c r="W863" s="177"/>
      <c r="X863" s="177"/>
      <c r="Y863" s="177"/>
      <c r="Z863" s="177"/>
      <c r="AA863" s="181"/>
      <c r="AT863" s="182" t="s">
        <v>186</v>
      </c>
      <c r="AU863" s="182" t="s">
        <v>89</v>
      </c>
      <c r="AV863" s="11" t="s">
        <v>35</v>
      </c>
      <c r="AW863" s="11" t="s">
        <v>187</v>
      </c>
      <c r="AX863" s="11" t="s">
        <v>78</v>
      </c>
      <c r="AY863" s="182" t="s">
        <v>179</v>
      </c>
    </row>
    <row r="864" spans="2:65" s="12" customFormat="1" ht="16.5" customHeight="1">
      <c r="B864" s="183"/>
      <c r="C864" s="184"/>
      <c r="D864" s="184"/>
      <c r="E864" s="185" t="s">
        <v>5</v>
      </c>
      <c r="F864" s="277" t="s">
        <v>1604</v>
      </c>
      <c r="G864" s="278"/>
      <c r="H864" s="278"/>
      <c r="I864" s="278"/>
      <c r="J864" s="184"/>
      <c r="K864" s="186">
        <v>40</v>
      </c>
      <c r="L864" s="184"/>
      <c r="M864" s="184"/>
      <c r="N864" s="184"/>
      <c r="O864" s="184"/>
      <c r="P864" s="184"/>
      <c r="Q864" s="184"/>
      <c r="R864" s="187"/>
      <c r="T864" s="188"/>
      <c r="U864" s="184"/>
      <c r="V864" s="184"/>
      <c r="W864" s="184"/>
      <c r="X864" s="184"/>
      <c r="Y864" s="184"/>
      <c r="Z864" s="184"/>
      <c r="AA864" s="189"/>
      <c r="AT864" s="190" t="s">
        <v>186</v>
      </c>
      <c r="AU864" s="190" t="s">
        <v>89</v>
      </c>
      <c r="AV864" s="12" t="s">
        <v>89</v>
      </c>
      <c r="AW864" s="12" t="s">
        <v>187</v>
      </c>
      <c r="AX864" s="12" t="s">
        <v>78</v>
      </c>
      <c r="AY864" s="190" t="s">
        <v>179</v>
      </c>
    </row>
    <row r="865" spans="2:51" s="12" customFormat="1" ht="16.5" customHeight="1">
      <c r="B865" s="183"/>
      <c r="C865" s="184"/>
      <c r="D865" s="184"/>
      <c r="E865" s="185" t="s">
        <v>5</v>
      </c>
      <c r="F865" s="277" t="s">
        <v>1605</v>
      </c>
      <c r="G865" s="278"/>
      <c r="H865" s="278"/>
      <c r="I865" s="278"/>
      <c r="J865" s="184"/>
      <c r="K865" s="186">
        <v>7.9996666666666698</v>
      </c>
      <c r="L865" s="184"/>
      <c r="M865" s="184"/>
      <c r="N865" s="184"/>
      <c r="O865" s="184"/>
      <c r="P865" s="184"/>
      <c r="Q865" s="184"/>
      <c r="R865" s="187"/>
      <c r="T865" s="188"/>
      <c r="U865" s="184"/>
      <c r="V865" s="184"/>
      <c r="W865" s="184"/>
      <c r="X865" s="184"/>
      <c r="Y865" s="184"/>
      <c r="Z865" s="184"/>
      <c r="AA865" s="189"/>
      <c r="AT865" s="190" t="s">
        <v>186</v>
      </c>
      <c r="AU865" s="190" t="s">
        <v>89</v>
      </c>
      <c r="AV865" s="12" t="s">
        <v>89</v>
      </c>
      <c r="AW865" s="12" t="s">
        <v>187</v>
      </c>
      <c r="AX865" s="12" t="s">
        <v>78</v>
      </c>
      <c r="AY865" s="190" t="s">
        <v>179</v>
      </c>
    </row>
    <row r="866" spans="2:51" s="12" customFormat="1" ht="16.5" customHeight="1">
      <c r="B866" s="183"/>
      <c r="C866" s="184"/>
      <c r="D866" s="184"/>
      <c r="E866" s="185" t="s">
        <v>5</v>
      </c>
      <c r="F866" s="277" t="s">
        <v>1606</v>
      </c>
      <c r="G866" s="278"/>
      <c r="H866" s="278"/>
      <c r="I866" s="278"/>
      <c r="J866" s="184"/>
      <c r="K866" s="186">
        <v>3.9996666666666698</v>
      </c>
      <c r="L866" s="184"/>
      <c r="M866" s="184"/>
      <c r="N866" s="184"/>
      <c r="O866" s="184"/>
      <c r="P866" s="184"/>
      <c r="Q866" s="184"/>
      <c r="R866" s="187"/>
      <c r="T866" s="188"/>
      <c r="U866" s="184"/>
      <c r="V866" s="184"/>
      <c r="W866" s="184"/>
      <c r="X866" s="184"/>
      <c r="Y866" s="184"/>
      <c r="Z866" s="184"/>
      <c r="AA866" s="189"/>
      <c r="AT866" s="190" t="s">
        <v>186</v>
      </c>
      <c r="AU866" s="190" t="s">
        <v>89</v>
      </c>
      <c r="AV866" s="12" t="s">
        <v>89</v>
      </c>
      <c r="AW866" s="12" t="s">
        <v>187</v>
      </c>
      <c r="AX866" s="12" t="s">
        <v>78</v>
      </c>
      <c r="AY866" s="190" t="s">
        <v>179</v>
      </c>
    </row>
    <row r="867" spans="2:51" s="12" customFormat="1" ht="16.5" customHeight="1">
      <c r="B867" s="183"/>
      <c r="C867" s="184"/>
      <c r="D867" s="184"/>
      <c r="E867" s="185" t="s">
        <v>5</v>
      </c>
      <c r="F867" s="277" t="s">
        <v>1607</v>
      </c>
      <c r="G867" s="278"/>
      <c r="H867" s="278"/>
      <c r="I867" s="278"/>
      <c r="J867" s="184"/>
      <c r="K867" s="186">
        <v>3.9996666666666698</v>
      </c>
      <c r="L867" s="184"/>
      <c r="M867" s="184"/>
      <c r="N867" s="184"/>
      <c r="O867" s="184"/>
      <c r="P867" s="184"/>
      <c r="Q867" s="184"/>
      <c r="R867" s="187"/>
      <c r="T867" s="188"/>
      <c r="U867" s="184"/>
      <c r="V867" s="184"/>
      <c r="W867" s="184"/>
      <c r="X867" s="184"/>
      <c r="Y867" s="184"/>
      <c r="Z867" s="184"/>
      <c r="AA867" s="189"/>
      <c r="AT867" s="190" t="s">
        <v>186</v>
      </c>
      <c r="AU867" s="190" t="s">
        <v>89</v>
      </c>
      <c r="AV867" s="12" t="s">
        <v>89</v>
      </c>
      <c r="AW867" s="12" t="s">
        <v>187</v>
      </c>
      <c r="AX867" s="12" t="s">
        <v>78</v>
      </c>
      <c r="AY867" s="190" t="s">
        <v>179</v>
      </c>
    </row>
    <row r="868" spans="2:51" s="12" customFormat="1" ht="16.5" customHeight="1">
      <c r="B868" s="183"/>
      <c r="C868" s="184"/>
      <c r="D868" s="184"/>
      <c r="E868" s="185" t="s">
        <v>5</v>
      </c>
      <c r="F868" s="277" t="s">
        <v>1608</v>
      </c>
      <c r="G868" s="278"/>
      <c r="H868" s="278"/>
      <c r="I868" s="278"/>
      <c r="J868" s="184"/>
      <c r="K868" s="186">
        <v>21</v>
      </c>
      <c r="L868" s="184"/>
      <c r="M868" s="184"/>
      <c r="N868" s="184"/>
      <c r="O868" s="184"/>
      <c r="P868" s="184"/>
      <c r="Q868" s="184"/>
      <c r="R868" s="187"/>
      <c r="T868" s="188"/>
      <c r="U868" s="184"/>
      <c r="V868" s="184"/>
      <c r="W868" s="184"/>
      <c r="X868" s="184"/>
      <c r="Y868" s="184"/>
      <c r="Z868" s="184"/>
      <c r="AA868" s="189"/>
      <c r="AT868" s="190" t="s">
        <v>186</v>
      </c>
      <c r="AU868" s="190" t="s">
        <v>89</v>
      </c>
      <c r="AV868" s="12" t="s">
        <v>89</v>
      </c>
      <c r="AW868" s="12" t="s">
        <v>187</v>
      </c>
      <c r="AX868" s="12" t="s">
        <v>78</v>
      </c>
      <c r="AY868" s="190" t="s">
        <v>179</v>
      </c>
    </row>
    <row r="869" spans="2:51" s="12" customFormat="1" ht="16.5" customHeight="1">
      <c r="B869" s="183"/>
      <c r="C869" s="184"/>
      <c r="D869" s="184"/>
      <c r="E869" s="185" t="s">
        <v>5</v>
      </c>
      <c r="F869" s="277" t="s">
        <v>1609</v>
      </c>
      <c r="G869" s="278"/>
      <c r="H869" s="278"/>
      <c r="I869" s="278"/>
      <c r="J869" s="184"/>
      <c r="K869" s="186">
        <v>2.0003333333333302</v>
      </c>
      <c r="L869" s="184"/>
      <c r="M869" s="184"/>
      <c r="N869" s="184"/>
      <c r="O869" s="184"/>
      <c r="P869" s="184"/>
      <c r="Q869" s="184"/>
      <c r="R869" s="187"/>
      <c r="T869" s="188"/>
      <c r="U869" s="184"/>
      <c r="V869" s="184"/>
      <c r="W869" s="184"/>
      <c r="X869" s="184"/>
      <c r="Y869" s="184"/>
      <c r="Z869" s="184"/>
      <c r="AA869" s="189"/>
      <c r="AT869" s="190" t="s">
        <v>186</v>
      </c>
      <c r="AU869" s="190" t="s">
        <v>89</v>
      </c>
      <c r="AV869" s="12" t="s">
        <v>89</v>
      </c>
      <c r="AW869" s="12" t="s">
        <v>187</v>
      </c>
      <c r="AX869" s="12" t="s">
        <v>78</v>
      </c>
      <c r="AY869" s="190" t="s">
        <v>179</v>
      </c>
    </row>
    <row r="870" spans="2:51" s="12" customFormat="1" ht="16.5" customHeight="1">
      <c r="B870" s="183"/>
      <c r="C870" s="184"/>
      <c r="D870" s="184"/>
      <c r="E870" s="185" t="s">
        <v>5</v>
      </c>
      <c r="F870" s="277" t="s">
        <v>1610</v>
      </c>
      <c r="G870" s="278"/>
      <c r="H870" s="278"/>
      <c r="I870" s="278"/>
      <c r="J870" s="184"/>
      <c r="K870" s="186">
        <v>17</v>
      </c>
      <c r="L870" s="184"/>
      <c r="M870" s="184"/>
      <c r="N870" s="184"/>
      <c r="O870" s="184"/>
      <c r="P870" s="184"/>
      <c r="Q870" s="184"/>
      <c r="R870" s="187"/>
      <c r="T870" s="188"/>
      <c r="U870" s="184"/>
      <c r="V870" s="184"/>
      <c r="W870" s="184"/>
      <c r="X870" s="184"/>
      <c r="Y870" s="184"/>
      <c r="Z870" s="184"/>
      <c r="AA870" s="189"/>
      <c r="AT870" s="190" t="s">
        <v>186</v>
      </c>
      <c r="AU870" s="190" t="s">
        <v>89</v>
      </c>
      <c r="AV870" s="12" t="s">
        <v>89</v>
      </c>
      <c r="AW870" s="12" t="s">
        <v>187</v>
      </c>
      <c r="AX870" s="12" t="s">
        <v>78</v>
      </c>
      <c r="AY870" s="190" t="s">
        <v>179</v>
      </c>
    </row>
    <row r="871" spans="2:51" s="12" customFormat="1" ht="16.5" customHeight="1">
      <c r="B871" s="183"/>
      <c r="C871" s="184"/>
      <c r="D871" s="184"/>
      <c r="E871" s="185" t="s">
        <v>5</v>
      </c>
      <c r="F871" s="277" t="s">
        <v>1611</v>
      </c>
      <c r="G871" s="278"/>
      <c r="H871" s="278"/>
      <c r="I871" s="278"/>
      <c r="J871" s="184"/>
      <c r="K871" s="186">
        <v>12.0003333333333</v>
      </c>
      <c r="L871" s="184"/>
      <c r="M871" s="184"/>
      <c r="N871" s="184"/>
      <c r="O871" s="184"/>
      <c r="P871" s="184"/>
      <c r="Q871" s="184"/>
      <c r="R871" s="187"/>
      <c r="T871" s="188"/>
      <c r="U871" s="184"/>
      <c r="V871" s="184"/>
      <c r="W871" s="184"/>
      <c r="X871" s="184"/>
      <c r="Y871" s="184"/>
      <c r="Z871" s="184"/>
      <c r="AA871" s="189"/>
      <c r="AT871" s="190" t="s">
        <v>186</v>
      </c>
      <c r="AU871" s="190" t="s">
        <v>89</v>
      </c>
      <c r="AV871" s="12" t="s">
        <v>89</v>
      </c>
      <c r="AW871" s="12" t="s">
        <v>187</v>
      </c>
      <c r="AX871" s="12" t="s">
        <v>78</v>
      </c>
      <c r="AY871" s="190" t="s">
        <v>179</v>
      </c>
    </row>
    <row r="872" spans="2:51" s="12" customFormat="1" ht="16.5" customHeight="1">
      <c r="B872" s="183"/>
      <c r="C872" s="184"/>
      <c r="D872" s="184"/>
      <c r="E872" s="185" t="s">
        <v>5</v>
      </c>
      <c r="F872" s="277" t="s">
        <v>1612</v>
      </c>
      <c r="G872" s="278"/>
      <c r="H872" s="278"/>
      <c r="I872" s="278"/>
      <c r="J872" s="184"/>
      <c r="K872" s="186">
        <v>15</v>
      </c>
      <c r="L872" s="184"/>
      <c r="M872" s="184"/>
      <c r="N872" s="184"/>
      <c r="O872" s="184"/>
      <c r="P872" s="184"/>
      <c r="Q872" s="184"/>
      <c r="R872" s="187"/>
      <c r="T872" s="188"/>
      <c r="U872" s="184"/>
      <c r="V872" s="184"/>
      <c r="W872" s="184"/>
      <c r="X872" s="184"/>
      <c r="Y872" s="184"/>
      <c r="Z872" s="184"/>
      <c r="AA872" s="189"/>
      <c r="AT872" s="190" t="s">
        <v>186</v>
      </c>
      <c r="AU872" s="190" t="s">
        <v>89</v>
      </c>
      <c r="AV872" s="12" t="s">
        <v>89</v>
      </c>
      <c r="AW872" s="12" t="s">
        <v>187</v>
      </c>
      <c r="AX872" s="12" t="s">
        <v>78</v>
      </c>
      <c r="AY872" s="190" t="s">
        <v>179</v>
      </c>
    </row>
    <row r="873" spans="2:51" s="12" customFormat="1" ht="16.5" customHeight="1">
      <c r="B873" s="183"/>
      <c r="C873" s="184"/>
      <c r="D873" s="184"/>
      <c r="E873" s="185" t="s">
        <v>5</v>
      </c>
      <c r="F873" s="277" t="s">
        <v>1613</v>
      </c>
      <c r="G873" s="278"/>
      <c r="H873" s="278"/>
      <c r="I873" s="278"/>
      <c r="J873" s="184"/>
      <c r="K873" s="186">
        <v>16</v>
      </c>
      <c r="L873" s="184"/>
      <c r="M873" s="184"/>
      <c r="N873" s="184"/>
      <c r="O873" s="184"/>
      <c r="P873" s="184"/>
      <c r="Q873" s="184"/>
      <c r="R873" s="187"/>
      <c r="T873" s="188"/>
      <c r="U873" s="184"/>
      <c r="V873" s="184"/>
      <c r="W873" s="184"/>
      <c r="X873" s="184"/>
      <c r="Y873" s="184"/>
      <c r="Z873" s="184"/>
      <c r="AA873" s="189"/>
      <c r="AT873" s="190" t="s">
        <v>186</v>
      </c>
      <c r="AU873" s="190" t="s">
        <v>89</v>
      </c>
      <c r="AV873" s="12" t="s">
        <v>89</v>
      </c>
      <c r="AW873" s="12" t="s">
        <v>187</v>
      </c>
      <c r="AX873" s="12" t="s">
        <v>78</v>
      </c>
      <c r="AY873" s="190" t="s">
        <v>179</v>
      </c>
    </row>
    <row r="874" spans="2:51" s="12" customFormat="1" ht="16.5" customHeight="1">
      <c r="B874" s="183"/>
      <c r="C874" s="184"/>
      <c r="D874" s="184"/>
      <c r="E874" s="185" t="s">
        <v>5</v>
      </c>
      <c r="F874" s="277" t="s">
        <v>1614</v>
      </c>
      <c r="G874" s="278"/>
      <c r="H874" s="278"/>
      <c r="I874" s="278"/>
      <c r="J874" s="184"/>
      <c r="K874" s="186">
        <v>5.9996666666666698</v>
      </c>
      <c r="L874" s="184"/>
      <c r="M874" s="184"/>
      <c r="N874" s="184"/>
      <c r="O874" s="184"/>
      <c r="P874" s="184"/>
      <c r="Q874" s="184"/>
      <c r="R874" s="187"/>
      <c r="T874" s="188"/>
      <c r="U874" s="184"/>
      <c r="V874" s="184"/>
      <c r="W874" s="184"/>
      <c r="X874" s="184"/>
      <c r="Y874" s="184"/>
      <c r="Z874" s="184"/>
      <c r="AA874" s="189"/>
      <c r="AT874" s="190" t="s">
        <v>186</v>
      </c>
      <c r="AU874" s="190" t="s">
        <v>89</v>
      </c>
      <c r="AV874" s="12" t="s">
        <v>89</v>
      </c>
      <c r="AW874" s="12" t="s">
        <v>187</v>
      </c>
      <c r="AX874" s="12" t="s">
        <v>78</v>
      </c>
      <c r="AY874" s="190" t="s">
        <v>179</v>
      </c>
    </row>
    <row r="875" spans="2:51" s="12" customFormat="1" ht="16.5" customHeight="1">
      <c r="B875" s="183"/>
      <c r="C875" s="184"/>
      <c r="D875" s="184"/>
      <c r="E875" s="185" t="s">
        <v>5</v>
      </c>
      <c r="F875" s="277" t="s">
        <v>1615</v>
      </c>
      <c r="G875" s="278"/>
      <c r="H875" s="278"/>
      <c r="I875" s="278"/>
      <c r="J875" s="184"/>
      <c r="K875" s="186">
        <v>10</v>
      </c>
      <c r="L875" s="184"/>
      <c r="M875" s="184"/>
      <c r="N875" s="184"/>
      <c r="O875" s="184"/>
      <c r="P875" s="184"/>
      <c r="Q875" s="184"/>
      <c r="R875" s="187"/>
      <c r="T875" s="188"/>
      <c r="U875" s="184"/>
      <c r="V875" s="184"/>
      <c r="W875" s="184"/>
      <c r="X875" s="184"/>
      <c r="Y875" s="184"/>
      <c r="Z875" s="184"/>
      <c r="AA875" s="189"/>
      <c r="AT875" s="190" t="s">
        <v>186</v>
      </c>
      <c r="AU875" s="190" t="s">
        <v>89</v>
      </c>
      <c r="AV875" s="12" t="s">
        <v>89</v>
      </c>
      <c r="AW875" s="12" t="s">
        <v>187</v>
      </c>
      <c r="AX875" s="12" t="s">
        <v>78</v>
      </c>
      <c r="AY875" s="190" t="s">
        <v>179</v>
      </c>
    </row>
    <row r="876" spans="2:51" s="12" customFormat="1" ht="16.5" customHeight="1">
      <c r="B876" s="183"/>
      <c r="C876" s="184"/>
      <c r="D876" s="184"/>
      <c r="E876" s="185" t="s">
        <v>5</v>
      </c>
      <c r="F876" s="277" t="s">
        <v>1616</v>
      </c>
      <c r="G876" s="278"/>
      <c r="H876" s="278"/>
      <c r="I876" s="278"/>
      <c r="J876" s="184"/>
      <c r="K876" s="186">
        <v>16.000333333333302</v>
      </c>
      <c r="L876" s="184"/>
      <c r="M876" s="184"/>
      <c r="N876" s="184"/>
      <c r="O876" s="184"/>
      <c r="P876" s="184"/>
      <c r="Q876" s="184"/>
      <c r="R876" s="187"/>
      <c r="T876" s="188"/>
      <c r="U876" s="184"/>
      <c r="V876" s="184"/>
      <c r="W876" s="184"/>
      <c r="X876" s="184"/>
      <c r="Y876" s="184"/>
      <c r="Z876" s="184"/>
      <c r="AA876" s="189"/>
      <c r="AT876" s="190" t="s">
        <v>186</v>
      </c>
      <c r="AU876" s="190" t="s">
        <v>89</v>
      </c>
      <c r="AV876" s="12" t="s">
        <v>89</v>
      </c>
      <c r="AW876" s="12" t="s">
        <v>187</v>
      </c>
      <c r="AX876" s="12" t="s">
        <v>78</v>
      </c>
      <c r="AY876" s="190" t="s">
        <v>179</v>
      </c>
    </row>
    <row r="877" spans="2:51" s="12" customFormat="1" ht="16.5" customHeight="1">
      <c r="B877" s="183"/>
      <c r="C877" s="184"/>
      <c r="D877" s="184"/>
      <c r="E877" s="185" t="s">
        <v>5</v>
      </c>
      <c r="F877" s="277" t="s">
        <v>1617</v>
      </c>
      <c r="G877" s="278"/>
      <c r="H877" s="278"/>
      <c r="I877" s="278"/>
      <c r="J877" s="184"/>
      <c r="K877" s="186">
        <v>28.999666666666698</v>
      </c>
      <c r="L877" s="184"/>
      <c r="M877" s="184"/>
      <c r="N877" s="184"/>
      <c r="O877" s="184"/>
      <c r="P877" s="184"/>
      <c r="Q877" s="184"/>
      <c r="R877" s="187"/>
      <c r="T877" s="188"/>
      <c r="U877" s="184"/>
      <c r="V877" s="184"/>
      <c r="W877" s="184"/>
      <c r="X877" s="184"/>
      <c r="Y877" s="184"/>
      <c r="Z877" s="184"/>
      <c r="AA877" s="189"/>
      <c r="AT877" s="190" t="s">
        <v>186</v>
      </c>
      <c r="AU877" s="190" t="s">
        <v>89</v>
      </c>
      <c r="AV877" s="12" t="s">
        <v>89</v>
      </c>
      <c r="AW877" s="12" t="s">
        <v>187</v>
      </c>
      <c r="AX877" s="12" t="s">
        <v>78</v>
      </c>
      <c r="AY877" s="190" t="s">
        <v>179</v>
      </c>
    </row>
    <row r="878" spans="2:51" s="12" customFormat="1" ht="16.5" customHeight="1">
      <c r="B878" s="183"/>
      <c r="C878" s="184"/>
      <c r="D878" s="184"/>
      <c r="E878" s="185" t="s">
        <v>5</v>
      </c>
      <c r="F878" s="277" t="s">
        <v>1618</v>
      </c>
      <c r="G878" s="278"/>
      <c r="H878" s="278"/>
      <c r="I878" s="278"/>
      <c r="J878" s="184"/>
      <c r="K878" s="186">
        <v>5.0003333333333302</v>
      </c>
      <c r="L878" s="184"/>
      <c r="M878" s="184"/>
      <c r="N878" s="184"/>
      <c r="O878" s="184"/>
      <c r="P878" s="184"/>
      <c r="Q878" s="184"/>
      <c r="R878" s="187"/>
      <c r="T878" s="188"/>
      <c r="U878" s="184"/>
      <c r="V878" s="184"/>
      <c r="W878" s="184"/>
      <c r="X878" s="184"/>
      <c r="Y878" s="184"/>
      <c r="Z878" s="184"/>
      <c r="AA878" s="189"/>
      <c r="AT878" s="190" t="s">
        <v>186</v>
      </c>
      <c r="AU878" s="190" t="s">
        <v>89</v>
      </c>
      <c r="AV878" s="12" t="s">
        <v>89</v>
      </c>
      <c r="AW878" s="12" t="s">
        <v>187</v>
      </c>
      <c r="AX878" s="12" t="s">
        <v>78</v>
      </c>
      <c r="AY878" s="190" t="s">
        <v>179</v>
      </c>
    </row>
    <row r="879" spans="2:51" s="12" customFormat="1" ht="16.5" customHeight="1">
      <c r="B879" s="183"/>
      <c r="C879" s="184"/>
      <c r="D879" s="184"/>
      <c r="E879" s="185" t="s">
        <v>5</v>
      </c>
      <c r="F879" s="277" t="s">
        <v>1619</v>
      </c>
      <c r="G879" s="278"/>
      <c r="H879" s="278"/>
      <c r="I879" s="278"/>
      <c r="J879" s="184"/>
      <c r="K879" s="186">
        <v>2</v>
      </c>
      <c r="L879" s="184"/>
      <c r="M879" s="184"/>
      <c r="N879" s="184"/>
      <c r="O879" s="184"/>
      <c r="P879" s="184"/>
      <c r="Q879" s="184"/>
      <c r="R879" s="187"/>
      <c r="T879" s="188"/>
      <c r="U879" s="184"/>
      <c r="V879" s="184"/>
      <c r="W879" s="184"/>
      <c r="X879" s="184"/>
      <c r="Y879" s="184"/>
      <c r="Z879" s="184"/>
      <c r="AA879" s="189"/>
      <c r="AT879" s="190" t="s">
        <v>186</v>
      </c>
      <c r="AU879" s="190" t="s">
        <v>89</v>
      </c>
      <c r="AV879" s="12" t="s">
        <v>89</v>
      </c>
      <c r="AW879" s="12" t="s">
        <v>187</v>
      </c>
      <c r="AX879" s="12" t="s">
        <v>78</v>
      </c>
      <c r="AY879" s="190" t="s">
        <v>179</v>
      </c>
    </row>
    <row r="880" spans="2:51" s="12" customFormat="1" ht="16.5" customHeight="1">
      <c r="B880" s="183"/>
      <c r="C880" s="184"/>
      <c r="D880" s="184"/>
      <c r="E880" s="185" t="s">
        <v>5</v>
      </c>
      <c r="F880" s="277" t="s">
        <v>1620</v>
      </c>
      <c r="G880" s="278"/>
      <c r="H880" s="278"/>
      <c r="I880" s="278"/>
      <c r="J880" s="184"/>
      <c r="K880" s="186">
        <v>38.000333333333302</v>
      </c>
      <c r="L880" s="184"/>
      <c r="M880" s="184"/>
      <c r="N880" s="184"/>
      <c r="O880" s="184"/>
      <c r="P880" s="184"/>
      <c r="Q880" s="184"/>
      <c r="R880" s="187"/>
      <c r="T880" s="188"/>
      <c r="U880" s="184"/>
      <c r="V880" s="184"/>
      <c r="W880" s="184"/>
      <c r="X880" s="184"/>
      <c r="Y880" s="184"/>
      <c r="Z880" s="184"/>
      <c r="AA880" s="189"/>
      <c r="AT880" s="190" t="s">
        <v>186</v>
      </c>
      <c r="AU880" s="190" t="s">
        <v>89</v>
      </c>
      <c r="AV880" s="12" t="s">
        <v>89</v>
      </c>
      <c r="AW880" s="12" t="s">
        <v>187</v>
      </c>
      <c r="AX880" s="12" t="s">
        <v>78</v>
      </c>
      <c r="AY880" s="190" t="s">
        <v>179</v>
      </c>
    </row>
    <row r="881" spans="2:65" s="12" customFormat="1" ht="16.5" customHeight="1">
      <c r="B881" s="183"/>
      <c r="C881" s="184"/>
      <c r="D881" s="184"/>
      <c r="E881" s="185" t="s">
        <v>5</v>
      </c>
      <c r="F881" s="277" t="s">
        <v>1621</v>
      </c>
      <c r="G881" s="278"/>
      <c r="H881" s="278"/>
      <c r="I881" s="278"/>
      <c r="J881" s="184"/>
      <c r="K881" s="186">
        <v>2.0003333333333302</v>
      </c>
      <c r="L881" s="184"/>
      <c r="M881" s="184"/>
      <c r="N881" s="184"/>
      <c r="O881" s="184"/>
      <c r="P881" s="184"/>
      <c r="Q881" s="184"/>
      <c r="R881" s="187"/>
      <c r="T881" s="188"/>
      <c r="U881" s="184"/>
      <c r="V881" s="184"/>
      <c r="W881" s="184"/>
      <c r="X881" s="184"/>
      <c r="Y881" s="184"/>
      <c r="Z881" s="184"/>
      <c r="AA881" s="189"/>
      <c r="AT881" s="190" t="s">
        <v>186</v>
      </c>
      <c r="AU881" s="190" t="s">
        <v>89</v>
      </c>
      <c r="AV881" s="12" t="s">
        <v>89</v>
      </c>
      <c r="AW881" s="12" t="s">
        <v>187</v>
      </c>
      <c r="AX881" s="12" t="s">
        <v>78</v>
      </c>
      <c r="AY881" s="190" t="s">
        <v>179</v>
      </c>
    </row>
    <row r="882" spans="2:65" s="13" customFormat="1" ht="16.5" customHeight="1">
      <c r="B882" s="191"/>
      <c r="C882" s="192"/>
      <c r="D882" s="192"/>
      <c r="E882" s="193" t="s">
        <v>5</v>
      </c>
      <c r="F882" s="261" t="s">
        <v>188</v>
      </c>
      <c r="G882" s="262"/>
      <c r="H882" s="262"/>
      <c r="I882" s="262"/>
      <c r="J882" s="192"/>
      <c r="K882" s="194">
        <v>247.000333333333</v>
      </c>
      <c r="L882" s="192"/>
      <c r="M882" s="192"/>
      <c r="N882" s="192"/>
      <c r="O882" s="192"/>
      <c r="P882" s="192"/>
      <c r="Q882" s="192"/>
      <c r="R882" s="195"/>
      <c r="T882" s="196"/>
      <c r="U882" s="192"/>
      <c r="V882" s="192"/>
      <c r="W882" s="192"/>
      <c r="X882" s="192"/>
      <c r="Y882" s="192"/>
      <c r="Z882" s="192"/>
      <c r="AA882" s="197"/>
      <c r="AT882" s="198" t="s">
        <v>186</v>
      </c>
      <c r="AU882" s="198" t="s">
        <v>89</v>
      </c>
      <c r="AV882" s="13" t="s">
        <v>184</v>
      </c>
      <c r="AW882" s="13" t="s">
        <v>187</v>
      </c>
      <c r="AX882" s="13" t="s">
        <v>35</v>
      </c>
      <c r="AY882" s="198" t="s">
        <v>179</v>
      </c>
    </row>
    <row r="883" spans="2:65" s="1" customFormat="1" ht="16.5" customHeight="1">
      <c r="B883" s="140"/>
      <c r="C883" s="169" t="s">
        <v>723</v>
      </c>
      <c r="D883" s="169" t="s">
        <v>180</v>
      </c>
      <c r="E883" s="170" t="s">
        <v>794</v>
      </c>
      <c r="F883" s="264" t="s">
        <v>795</v>
      </c>
      <c r="G883" s="264"/>
      <c r="H883" s="264"/>
      <c r="I883" s="264"/>
      <c r="J883" s="171" t="s">
        <v>183</v>
      </c>
      <c r="K883" s="172">
        <v>2</v>
      </c>
      <c r="L883" s="265">
        <v>0</v>
      </c>
      <c r="M883" s="265"/>
      <c r="N883" s="266">
        <f>ROUND(L883*K883,2)</f>
        <v>0</v>
      </c>
      <c r="O883" s="266"/>
      <c r="P883" s="266"/>
      <c r="Q883" s="266"/>
      <c r="R883" s="143"/>
      <c r="T883" s="173" t="s">
        <v>5</v>
      </c>
      <c r="U883" s="47" t="s">
        <v>43</v>
      </c>
      <c r="V883" s="39"/>
      <c r="W883" s="174">
        <f>V883*K883</f>
        <v>0</v>
      </c>
      <c r="X883" s="174">
        <v>0</v>
      </c>
      <c r="Y883" s="174">
        <f>X883*K883</f>
        <v>0</v>
      </c>
      <c r="Z883" s="174">
        <v>0</v>
      </c>
      <c r="AA883" s="175">
        <f>Z883*K883</f>
        <v>0</v>
      </c>
      <c r="AR883" s="22" t="s">
        <v>184</v>
      </c>
      <c r="AT883" s="22" t="s">
        <v>180</v>
      </c>
      <c r="AU883" s="22" t="s">
        <v>89</v>
      </c>
      <c r="AY883" s="22" t="s">
        <v>179</v>
      </c>
      <c r="BE883" s="117">
        <f>IF(U883="základní",N883,0)</f>
        <v>0</v>
      </c>
      <c r="BF883" s="117">
        <f>IF(U883="snížená",N883,0)</f>
        <v>0</v>
      </c>
      <c r="BG883" s="117">
        <f>IF(U883="zákl. přenesená",N883,0)</f>
        <v>0</v>
      </c>
      <c r="BH883" s="117">
        <f>IF(U883="sníž. přenesená",N883,0)</f>
        <v>0</v>
      </c>
      <c r="BI883" s="117">
        <f>IF(U883="nulová",N883,0)</f>
        <v>0</v>
      </c>
      <c r="BJ883" s="22" t="s">
        <v>35</v>
      </c>
      <c r="BK883" s="117">
        <f>ROUND(L883*K883,2)</f>
        <v>0</v>
      </c>
      <c r="BL883" s="22" t="s">
        <v>184</v>
      </c>
      <c r="BM883" s="22" t="s">
        <v>726</v>
      </c>
    </row>
    <row r="884" spans="2:65" s="11" customFormat="1" ht="16.5" customHeight="1">
      <c r="B884" s="176"/>
      <c r="C884" s="177"/>
      <c r="D884" s="177"/>
      <c r="E884" s="178" t="s">
        <v>5</v>
      </c>
      <c r="F884" s="303" t="s">
        <v>1184</v>
      </c>
      <c r="G884" s="304"/>
      <c r="H884" s="304"/>
      <c r="I884" s="304"/>
      <c r="J884" s="177"/>
      <c r="K884" s="178" t="s">
        <v>5</v>
      </c>
      <c r="L884" s="177"/>
      <c r="M884" s="177"/>
      <c r="N884" s="177"/>
      <c r="O884" s="177"/>
      <c r="P884" s="177"/>
      <c r="Q884" s="177"/>
      <c r="R884" s="179"/>
      <c r="T884" s="180"/>
      <c r="U884" s="177"/>
      <c r="V884" s="177"/>
      <c r="W884" s="177"/>
      <c r="X884" s="177"/>
      <c r="Y884" s="177"/>
      <c r="Z884" s="177"/>
      <c r="AA884" s="181"/>
      <c r="AT884" s="182" t="s">
        <v>186</v>
      </c>
      <c r="AU884" s="182" t="s">
        <v>89</v>
      </c>
      <c r="AV884" s="11" t="s">
        <v>35</v>
      </c>
      <c r="AW884" s="11" t="s">
        <v>187</v>
      </c>
      <c r="AX884" s="11" t="s">
        <v>78</v>
      </c>
      <c r="AY884" s="182" t="s">
        <v>179</v>
      </c>
    </row>
    <row r="885" spans="2:65" s="12" customFormat="1" ht="16.5" customHeight="1">
      <c r="B885" s="183"/>
      <c r="C885" s="184"/>
      <c r="D885" s="184"/>
      <c r="E885" s="185" t="s">
        <v>5</v>
      </c>
      <c r="F885" s="277" t="s">
        <v>798</v>
      </c>
      <c r="G885" s="278"/>
      <c r="H885" s="278"/>
      <c r="I885" s="278"/>
      <c r="J885" s="184"/>
      <c r="K885" s="186">
        <v>1</v>
      </c>
      <c r="L885" s="184"/>
      <c r="M885" s="184"/>
      <c r="N885" s="184"/>
      <c r="O885" s="184"/>
      <c r="P885" s="184"/>
      <c r="Q885" s="184"/>
      <c r="R885" s="187"/>
      <c r="T885" s="188"/>
      <c r="U885" s="184"/>
      <c r="V885" s="184"/>
      <c r="W885" s="184"/>
      <c r="X885" s="184"/>
      <c r="Y885" s="184"/>
      <c r="Z885" s="184"/>
      <c r="AA885" s="189"/>
      <c r="AT885" s="190" t="s">
        <v>186</v>
      </c>
      <c r="AU885" s="190" t="s">
        <v>89</v>
      </c>
      <c r="AV885" s="12" t="s">
        <v>89</v>
      </c>
      <c r="AW885" s="12" t="s">
        <v>187</v>
      </c>
      <c r="AX885" s="12" t="s">
        <v>78</v>
      </c>
      <c r="AY885" s="190" t="s">
        <v>179</v>
      </c>
    </row>
    <row r="886" spans="2:65" s="12" customFormat="1" ht="16.5" customHeight="1">
      <c r="B886" s="183"/>
      <c r="C886" s="184"/>
      <c r="D886" s="184"/>
      <c r="E886" s="185" t="s">
        <v>5</v>
      </c>
      <c r="F886" s="277" t="s">
        <v>1197</v>
      </c>
      <c r="G886" s="278"/>
      <c r="H886" s="278"/>
      <c r="I886" s="278"/>
      <c r="J886" s="184"/>
      <c r="K886" s="186">
        <v>1</v>
      </c>
      <c r="L886" s="184"/>
      <c r="M886" s="184"/>
      <c r="N886" s="184"/>
      <c r="O886" s="184"/>
      <c r="P886" s="184"/>
      <c r="Q886" s="184"/>
      <c r="R886" s="187"/>
      <c r="T886" s="188"/>
      <c r="U886" s="184"/>
      <c r="V886" s="184"/>
      <c r="W886" s="184"/>
      <c r="X886" s="184"/>
      <c r="Y886" s="184"/>
      <c r="Z886" s="184"/>
      <c r="AA886" s="189"/>
      <c r="AT886" s="190" t="s">
        <v>186</v>
      </c>
      <c r="AU886" s="190" t="s">
        <v>89</v>
      </c>
      <c r="AV886" s="12" t="s">
        <v>89</v>
      </c>
      <c r="AW886" s="12" t="s">
        <v>187</v>
      </c>
      <c r="AX886" s="12" t="s">
        <v>78</v>
      </c>
      <c r="AY886" s="190" t="s">
        <v>179</v>
      </c>
    </row>
    <row r="887" spans="2:65" s="13" customFormat="1" ht="16.5" customHeight="1">
      <c r="B887" s="191"/>
      <c r="C887" s="192"/>
      <c r="D887" s="192"/>
      <c r="E887" s="193" t="s">
        <v>5</v>
      </c>
      <c r="F887" s="261" t="s">
        <v>188</v>
      </c>
      <c r="G887" s="262"/>
      <c r="H887" s="262"/>
      <c r="I887" s="262"/>
      <c r="J887" s="192"/>
      <c r="K887" s="194">
        <v>2</v>
      </c>
      <c r="L887" s="192"/>
      <c r="M887" s="192"/>
      <c r="N887" s="192"/>
      <c r="O887" s="192"/>
      <c r="P887" s="192"/>
      <c r="Q887" s="192"/>
      <c r="R887" s="195"/>
      <c r="T887" s="196"/>
      <c r="U887" s="192"/>
      <c r="V887" s="192"/>
      <c r="W887" s="192"/>
      <c r="X887" s="192"/>
      <c r="Y887" s="192"/>
      <c r="Z887" s="192"/>
      <c r="AA887" s="197"/>
      <c r="AT887" s="198" t="s">
        <v>186</v>
      </c>
      <c r="AU887" s="198" t="s">
        <v>89</v>
      </c>
      <c r="AV887" s="13" t="s">
        <v>184</v>
      </c>
      <c r="AW887" s="13" t="s">
        <v>187</v>
      </c>
      <c r="AX887" s="13" t="s">
        <v>35</v>
      </c>
      <c r="AY887" s="198" t="s">
        <v>179</v>
      </c>
    </row>
    <row r="888" spans="2:65" s="1" customFormat="1" ht="16.5" customHeight="1">
      <c r="B888" s="140"/>
      <c r="C888" s="169" t="s">
        <v>482</v>
      </c>
      <c r="D888" s="169" t="s">
        <v>180</v>
      </c>
      <c r="E888" s="170" t="s">
        <v>804</v>
      </c>
      <c r="F888" s="264" t="s">
        <v>805</v>
      </c>
      <c r="G888" s="264"/>
      <c r="H888" s="264"/>
      <c r="I888" s="264"/>
      <c r="J888" s="171" t="s">
        <v>183</v>
      </c>
      <c r="K888" s="172">
        <v>70</v>
      </c>
      <c r="L888" s="265">
        <v>0</v>
      </c>
      <c r="M888" s="265"/>
      <c r="N888" s="266">
        <f>ROUND(L888*K888,2)</f>
        <v>0</v>
      </c>
      <c r="O888" s="266"/>
      <c r="P888" s="266"/>
      <c r="Q888" s="266"/>
      <c r="R888" s="143"/>
      <c r="T888" s="173" t="s">
        <v>5</v>
      </c>
      <c r="U888" s="47" t="s">
        <v>43</v>
      </c>
      <c r="V888" s="39"/>
      <c r="W888" s="174">
        <f>V888*K888</f>
        <v>0</v>
      </c>
      <c r="X888" s="174">
        <v>0</v>
      </c>
      <c r="Y888" s="174">
        <f>X888*K888</f>
        <v>0</v>
      </c>
      <c r="Z888" s="174">
        <v>0</v>
      </c>
      <c r="AA888" s="175">
        <f>Z888*K888</f>
        <v>0</v>
      </c>
      <c r="AR888" s="22" t="s">
        <v>184</v>
      </c>
      <c r="AT888" s="22" t="s">
        <v>180</v>
      </c>
      <c r="AU888" s="22" t="s">
        <v>89</v>
      </c>
      <c r="AY888" s="22" t="s">
        <v>179</v>
      </c>
      <c r="BE888" s="117">
        <f>IF(U888="základní",N888,0)</f>
        <v>0</v>
      </c>
      <c r="BF888" s="117">
        <f>IF(U888="snížená",N888,0)</f>
        <v>0</v>
      </c>
      <c r="BG888" s="117">
        <f>IF(U888="zákl. přenesená",N888,0)</f>
        <v>0</v>
      </c>
      <c r="BH888" s="117">
        <f>IF(U888="sníž. přenesená",N888,0)</f>
        <v>0</v>
      </c>
      <c r="BI888" s="117">
        <f>IF(U888="nulová",N888,0)</f>
        <v>0</v>
      </c>
      <c r="BJ888" s="22" t="s">
        <v>35</v>
      </c>
      <c r="BK888" s="117">
        <f>ROUND(L888*K888,2)</f>
        <v>0</v>
      </c>
      <c r="BL888" s="22" t="s">
        <v>184</v>
      </c>
      <c r="BM888" s="22" t="s">
        <v>733</v>
      </c>
    </row>
    <row r="889" spans="2:65" s="11" customFormat="1" ht="16.5" customHeight="1">
      <c r="B889" s="176"/>
      <c r="C889" s="177"/>
      <c r="D889" s="177"/>
      <c r="E889" s="178" t="s">
        <v>5</v>
      </c>
      <c r="F889" s="303" t="s">
        <v>1184</v>
      </c>
      <c r="G889" s="304"/>
      <c r="H889" s="304"/>
      <c r="I889" s="304"/>
      <c r="J889" s="177"/>
      <c r="K889" s="178" t="s">
        <v>5</v>
      </c>
      <c r="L889" s="177"/>
      <c r="M889" s="177"/>
      <c r="N889" s="177"/>
      <c r="O889" s="177"/>
      <c r="P889" s="177"/>
      <c r="Q889" s="177"/>
      <c r="R889" s="179"/>
      <c r="T889" s="180"/>
      <c r="U889" s="177"/>
      <c r="V889" s="177"/>
      <c r="W889" s="177"/>
      <c r="X889" s="177"/>
      <c r="Y889" s="177"/>
      <c r="Z889" s="177"/>
      <c r="AA889" s="181"/>
      <c r="AT889" s="182" t="s">
        <v>186</v>
      </c>
      <c r="AU889" s="182" t="s">
        <v>89</v>
      </c>
      <c r="AV889" s="11" t="s">
        <v>35</v>
      </c>
      <c r="AW889" s="11" t="s">
        <v>187</v>
      </c>
      <c r="AX889" s="11" t="s">
        <v>78</v>
      </c>
      <c r="AY889" s="182" t="s">
        <v>179</v>
      </c>
    </row>
    <row r="890" spans="2:65" s="12" customFormat="1" ht="16.5" customHeight="1">
      <c r="B890" s="183"/>
      <c r="C890" s="184"/>
      <c r="D890" s="184"/>
      <c r="E890" s="185" t="s">
        <v>5</v>
      </c>
      <c r="F890" s="277" t="s">
        <v>424</v>
      </c>
      <c r="G890" s="278"/>
      <c r="H890" s="278"/>
      <c r="I890" s="278"/>
      <c r="J890" s="184"/>
      <c r="K890" s="186">
        <v>70</v>
      </c>
      <c r="L890" s="184"/>
      <c r="M890" s="184"/>
      <c r="N890" s="184"/>
      <c r="O890" s="184"/>
      <c r="P890" s="184"/>
      <c r="Q890" s="184"/>
      <c r="R890" s="187"/>
      <c r="T890" s="188"/>
      <c r="U890" s="184"/>
      <c r="V890" s="184"/>
      <c r="W890" s="184"/>
      <c r="X890" s="184"/>
      <c r="Y890" s="184"/>
      <c r="Z890" s="184"/>
      <c r="AA890" s="189"/>
      <c r="AT890" s="190" t="s">
        <v>186</v>
      </c>
      <c r="AU890" s="190" t="s">
        <v>89</v>
      </c>
      <c r="AV890" s="12" t="s">
        <v>89</v>
      </c>
      <c r="AW890" s="12" t="s">
        <v>187</v>
      </c>
      <c r="AX890" s="12" t="s">
        <v>78</v>
      </c>
      <c r="AY890" s="190" t="s">
        <v>179</v>
      </c>
    </row>
    <row r="891" spans="2:65" s="13" customFormat="1" ht="16.5" customHeight="1">
      <c r="B891" s="191"/>
      <c r="C891" s="192"/>
      <c r="D891" s="192"/>
      <c r="E891" s="193" t="s">
        <v>5</v>
      </c>
      <c r="F891" s="261" t="s">
        <v>188</v>
      </c>
      <c r="G891" s="262"/>
      <c r="H891" s="262"/>
      <c r="I891" s="262"/>
      <c r="J891" s="192"/>
      <c r="K891" s="194">
        <v>70</v>
      </c>
      <c r="L891" s="192"/>
      <c r="M891" s="192"/>
      <c r="N891" s="192"/>
      <c r="O891" s="192"/>
      <c r="P891" s="192"/>
      <c r="Q891" s="192"/>
      <c r="R891" s="195"/>
      <c r="T891" s="196"/>
      <c r="U891" s="192"/>
      <c r="V891" s="192"/>
      <c r="W891" s="192"/>
      <c r="X891" s="192"/>
      <c r="Y891" s="192"/>
      <c r="Z891" s="192"/>
      <c r="AA891" s="197"/>
      <c r="AT891" s="198" t="s">
        <v>186</v>
      </c>
      <c r="AU891" s="198" t="s">
        <v>89</v>
      </c>
      <c r="AV891" s="13" t="s">
        <v>184</v>
      </c>
      <c r="AW891" s="13" t="s">
        <v>187</v>
      </c>
      <c r="AX891" s="13" t="s">
        <v>35</v>
      </c>
      <c r="AY891" s="198" t="s">
        <v>179</v>
      </c>
    </row>
    <row r="892" spans="2:65" s="1" customFormat="1" ht="16.5" customHeight="1">
      <c r="B892" s="140"/>
      <c r="C892" s="169" t="s">
        <v>735</v>
      </c>
      <c r="D892" s="169" t="s">
        <v>180</v>
      </c>
      <c r="E892" s="170" t="s">
        <v>1622</v>
      </c>
      <c r="F892" s="264" t="s">
        <v>1623</v>
      </c>
      <c r="G892" s="264"/>
      <c r="H892" s="264"/>
      <c r="I892" s="264"/>
      <c r="J892" s="171" t="s">
        <v>183</v>
      </c>
      <c r="K892" s="172">
        <v>4</v>
      </c>
      <c r="L892" s="265">
        <v>0</v>
      </c>
      <c r="M892" s="265"/>
      <c r="N892" s="266">
        <f>ROUND(L892*K892,2)</f>
        <v>0</v>
      </c>
      <c r="O892" s="266"/>
      <c r="P892" s="266"/>
      <c r="Q892" s="266"/>
      <c r="R892" s="143"/>
      <c r="T892" s="173" t="s">
        <v>5</v>
      </c>
      <c r="U892" s="47" t="s">
        <v>43</v>
      </c>
      <c r="V892" s="39"/>
      <c r="W892" s="174">
        <f>V892*K892</f>
        <v>0</v>
      </c>
      <c r="X892" s="174">
        <v>0</v>
      </c>
      <c r="Y892" s="174">
        <f>X892*K892</f>
        <v>0</v>
      </c>
      <c r="Z892" s="174">
        <v>0</v>
      </c>
      <c r="AA892" s="175">
        <f>Z892*K892</f>
        <v>0</v>
      </c>
      <c r="AR892" s="22" t="s">
        <v>184</v>
      </c>
      <c r="AT892" s="22" t="s">
        <v>180</v>
      </c>
      <c r="AU892" s="22" t="s">
        <v>89</v>
      </c>
      <c r="AY892" s="22" t="s">
        <v>179</v>
      </c>
      <c r="BE892" s="117">
        <f>IF(U892="základní",N892,0)</f>
        <v>0</v>
      </c>
      <c r="BF892" s="117">
        <f>IF(U892="snížená",N892,0)</f>
        <v>0</v>
      </c>
      <c r="BG892" s="117">
        <f>IF(U892="zákl. přenesená",N892,0)</f>
        <v>0</v>
      </c>
      <c r="BH892" s="117">
        <f>IF(U892="sníž. přenesená",N892,0)</f>
        <v>0</v>
      </c>
      <c r="BI892" s="117">
        <f>IF(U892="nulová",N892,0)</f>
        <v>0</v>
      </c>
      <c r="BJ892" s="22" t="s">
        <v>35</v>
      </c>
      <c r="BK892" s="117">
        <f>ROUND(L892*K892,2)</f>
        <v>0</v>
      </c>
      <c r="BL892" s="22" t="s">
        <v>184</v>
      </c>
      <c r="BM892" s="22" t="s">
        <v>738</v>
      </c>
    </row>
    <row r="893" spans="2:65" s="11" customFormat="1" ht="16.5" customHeight="1">
      <c r="B893" s="176"/>
      <c r="C893" s="177"/>
      <c r="D893" s="177"/>
      <c r="E893" s="178" t="s">
        <v>5</v>
      </c>
      <c r="F893" s="303" t="s">
        <v>1184</v>
      </c>
      <c r="G893" s="304"/>
      <c r="H893" s="304"/>
      <c r="I893" s="304"/>
      <c r="J893" s="177"/>
      <c r="K893" s="178" t="s">
        <v>5</v>
      </c>
      <c r="L893" s="177"/>
      <c r="M893" s="177"/>
      <c r="N893" s="177"/>
      <c r="O893" s="177"/>
      <c r="P893" s="177"/>
      <c r="Q893" s="177"/>
      <c r="R893" s="179"/>
      <c r="T893" s="180"/>
      <c r="U893" s="177"/>
      <c r="V893" s="177"/>
      <c r="W893" s="177"/>
      <c r="X893" s="177"/>
      <c r="Y893" s="177"/>
      <c r="Z893" s="177"/>
      <c r="AA893" s="181"/>
      <c r="AT893" s="182" t="s">
        <v>186</v>
      </c>
      <c r="AU893" s="182" t="s">
        <v>89</v>
      </c>
      <c r="AV893" s="11" t="s">
        <v>35</v>
      </c>
      <c r="AW893" s="11" t="s">
        <v>187</v>
      </c>
      <c r="AX893" s="11" t="s">
        <v>78</v>
      </c>
      <c r="AY893" s="182" t="s">
        <v>179</v>
      </c>
    </row>
    <row r="894" spans="2:65" s="12" customFormat="1" ht="16.5" customHeight="1">
      <c r="B894" s="183"/>
      <c r="C894" s="184"/>
      <c r="D894" s="184"/>
      <c r="E894" s="185" t="s">
        <v>5</v>
      </c>
      <c r="F894" s="277" t="s">
        <v>1624</v>
      </c>
      <c r="G894" s="278"/>
      <c r="H894" s="278"/>
      <c r="I894" s="278"/>
      <c r="J894" s="184"/>
      <c r="K894" s="186">
        <v>1</v>
      </c>
      <c r="L894" s="184"/>
      <c r="M894" s="184"/>
      <c r="N894" s="184"/>
      <c r="O894" s="184"/>
      <c r="P894" s="184"/>
      <c r="Q894" s="184"/>
      <c r="R894" s="187"/>
      <c r="T894" s="188"/>
      <c r="U894" s="184"/>
      <c r="V894" s="184"/>
      <c r="W894" s="184"/>
      <c r="X894" s="184"/>
      <c r="Y894" s="184"/>
      <c r="Z894" s="184"/>
      <c r="AA894" s="189"/>
      <c r="AT894" s="190" t="s">
        <v>186</v>
      </c>
      <c r="AU894" s="190" t="s">
        <v>89</v>
      </c>
      <c r="AV894" s="12" t="s">
        <v>89</v>
      </c>
      <c r="AW894" s="12" t="s">
        <v>187</v>
      </c>
      <c r="AX894" s="12" t="s">
        <v>78</v>
      </c>
      <c r="AY894" s="190" t="s">
        <v>179</v>
      </c>
    </row>
    <row r="895" spans="2:65" s="12" customFormat="1" ht="16.5" customHeight="1">
      <c r="B895" s="183"/>
      <c r="C895" s="184"/>
      <c r="D895" s="184"/>
      <c r="E895" s="185" t="s">
        <v>5</v>
      </c>
      <c r="F895" s="277" t="s">
        <v>1197</v>
      </c>
      <c r="G895" s="278"/>
      <c r="H895" s="278"/>
      <c r="I895" s="278"/>
      <c r="J895" s="184"/>
      <c r="K895" s="186">
        <v>1</v>
      </c>
      <c r="L895" s="184"/>
      <c r="M895" s="184"/>
      <c r="N895" s="184"/>
      <c r="O895" s="184"/>
      <c r="P895" s="184"/>
      <c r="Q895" s="184"/>
      <c r="R895" s="187"/>
      <c r="T895" s="188"/>
      <c r="U895" s="184"/>
      <c r="V895" s="184"/>
      <c r="W895" s="184"/>
      <c r="X895" s="184"/>
      <c r="Y895" s="184"/>
      <c r="Z895" s="184"/>
      <c r="AA895" s="189"/>
      <c r="AT895" s="190" t="s">
        <v>186</v>
      </c>
      <c r="AU895" s="190" t="s">
        <v>89</v>
      </c>
      <c r="AV895" s="12" t="s">
        <v>89</v>
      </c>
      <c r="AW895" s="12" t="s">
        <v>187</v>
      </c>
      <c r="AX895" s="12" t="s">
        <v>78</v>
      </c>
      <c r="AY895" s="190" t="s">
        <v>179</v>
      </c>
    </row>
    <row r="896" spans="2:65" s="12" customFormat="1" ht="16.5" customHeight="1">
      <c r="B896" s="183"/>
      <c r="C896" s="184"/>
      <c r="D896" s="184"/>
      <c r="E896" s="185" t="s">
        <v>5</v>
      </c>
      <c r="F896" s="277" t="s">
        <v>1200</v>
      </c>
      <c r="G896" s="278"/>
      <c r="H896" s="278"/>
      <c r="I896" s="278"/>
      <c r="J896" s="184"/>
      <c r="K896" s="186">
        <v>2</v>
      </c>
      <c r="L896" s="184"/>
      <c r="M896" s="184"/>
      <c r="N896" s="184"/>
      <c r="O896" s="184"/>
      <c r="P896" s="184"/>
      <c r="Q896" s="184"/>
      <c r="R896" s="187"/>
      <c r="T896" s="188"/>
      <c r="U896" s="184"/>
      <c r="V896" s="184"/>
      <c r="W896" s="184"/>
      <c r="X896" s="184"/>
      <c r="Y896" s="184"/>
      <c r="Z896" s="184"/>
      <c r="AA896" s="189"/>
      <c r="AT896" s="190" t="s">
        <v>186</v>
      </c>
      <c r="AU896" s="190" t="s">
        <v>89</v>
      </c>
      <c r="AV896" s="12" t="s">
        <v>89</v>
      </c>
      <c r="AW896" s="12" t="s">
        <v>187</v>
      </c>
      <c r="AX896" s="12" t="s">
        <v>78</v>
      </c>
      <c r="AY896" s="190" t="s">
        <v>179</v>
      </c>
    </row>
    <row r="897" spans="2:65" s="13" customFormat="1" ht="16.5" customHeight="1">
      <c r="B897" s="191"/>
      <c r="C897" s="192"/>
      <c r="D897" s="192"/>
      <c r="E897" s="193" t="s">
        <v>5</v>
      </c>
      <c r="F897" s="261" t="s">
        <v>188</v>
      </c>
      <c r="G897" s="262"/>
      <c r="H897" s="262"/>
      <c r="I897" s="262"/>
      <c r="J897" s="192"/>
      <c r="K897" s="194">
        <v>4</v>
      </c>
      <c r="L897" s="192"/>
      <c r="M897" s="192"/>
      <c r="N897" s="192"/>
      <c r="O897" s="192"/>
      <c r="P897" s="192"/>
      <c r="Q897" s="192"/>
      <c r="R897" s="195"/>
      <c r="T897" s="196"/>
      <c r="U897" s="192"/>
      <c r="V897" s="192"/>
      <c r="W897" s="192"/>
      <c r="X897" s="192"/>
      <c r="Y897" s="192"/>
      <c r="Z897" s="192"/>
      <c r="AA897" s="197"/>
      <c r="AT897" s="198" t="s">
        <v>186</v>
      </c>
      <c r="AU897" s="198" t="s">
        <v>89</v>
      </c>
      <c r="AV897" s="13" t="s">
        <v>184</v>
      </c>
      <c r="AW897" s="13" t="s">
        <v>187</v>
      </c>
      <c r="AX897" s="13" t="s">
        <v>35</v>
      </c>
      <c r="AY897" s="198" t="s">
        <v>179</v>
      </c>
    </row>
    <row r="898" spans="2:65" s="1" customFormat="1" ht="16.5" customHeight="1">
      <c r="B898" s="140"/>
      <c r="C898" s="169" t="s">
        <v>490</v>
      </c>
      <c r="D898" s="169" t="s">
        <v>180</v>
      </c>
      <c r="E898" s="170" t="s">
        <v>1625</v>
      </c>
      <c r="F898" s="264" t="s">
        <v>1626</v>
      </c>
      <c r="G898" s="264"/>
      <c r="H898" s="264"/>
      <c r="I898" s="264"/>
      <c r="J898" s="171" t="s">
        <v>285</v>
      </c>
      <c r="K898" s="172">
        <v>26</v>
      </c>
      <c r="L898" s="265">
        <v>0</v>
      </c>
      <c r="M898" s="265"/>
      <c r="N898" s="266">
        <f>ROUND(L898*K898,2)</f>
        <v>0</v>
      </c>
      <c r="O898" s="266"/>
      <c r="P898" s="266"/>
      <c r="Q898" s="266"/>
      <c r="R898" s="143"/>
      <c r="T898" s="173" t="s">
        <v>5</v>
      </c>
      <c r="U898" s="47" t="s">
        <v>43</v>
      </c>
      <c r="V898" s="39"/>
      <c r="W898" s="174">
        <f>V898*K898</f>
        <v>0</v>
      </c>
      <c r="X898" s="174">
        <v>0</v>
      </c>
      <c r="Y898" s="174">
        <f>X898*K898</f>
        <v>0</v>
      </c>
      <c r="Z898" s="174">
        <v>0</v>
      </c>
      <c r="AA898" s="175">
        <f>Z898*K898</f>
        <v>0</v>
      </c>
      <c r="AR898" s="22" t="s">
        <v>184</v>
      </c>
      <c r="AT898" s="22" t="s">
        <v>180</v>
      </c>
      <c r="AU898" s="22" t="s">
        <v>89</v>
      </c>
      <c r="AY898" s="22" t="s">
        <v>179</v>
      </c>
      <c r="BE898" s="117">
        <f>IF(U898="základní",N898,0)</f>
        <v>0</v>
      </c>
      <c r="BF898" s="117">
        <f>IF(U898="snížená",N898,0)</f>
        <v>0</v>
      </c>
      <c r="BG898" s="117">
        <f>IF(U898="zákl. přenesená",N898,0)</f>
        <v>0</v>
      </c>
      <c r="BH898" s="117">
        <f>IF(U898="sníž. přenesená",N898,0)</f>
        <v>0</v>
      </c>
      <c r="BI898" s="117">
        <f>IF(U898="nulová",N898,0)</f>
        <v>0</v>
      </c>
      <c r="BJ898" s="22" t="s">
        <v>35</v>
      </c>
      <c r="BK898" s="117">
        <f>ROUND(L898*K898,2)</f>
        <v>0</v>
      </c>
      <c r="BL898" s="22" t="s">
        <v>184</v>
      </c>
      <c r="BM898" s="22" t="s">
        <v>742</v>
      </c>
    </row>
    <row r="899" spans="2:65" s="11" customFormat="1" ht="25.5" customHeight="1">
      <c r="B899" s="176"/>
      <c r="C899" s="177"/>
      <c r="D899" s="177"/>
      <c r="E899" s="178" t="s">
        <v>5</v>
      </c>
      <c r="F899" s="303" t="s">
        <v>1201</v>
      </c>
      <c r="G899" s="304"/>
      <c r="H899" s="304"/>
      <c r="I899" s="304"/>
      <c r="J899" s="177"/>
      <c r="K899" s="178" t="s">
        <v>5</v>
      </c>
      <c r="L899" s="177"/>
      <c r="M899" s="177"/>
      <c r="N899" s="177"/>
      <c r="O899" s="177"/>
      <c r="P899" s="177"/>
      <c r="Q899" s="177"/>
      <c r="R899" s="179"/>
      <c r="T899" s="180"/>
      <c r="U899" s="177"/>
      <c r="V899" s="177"/>
      <c r="W899" s="177"/>
      <c r="X899" s="177"/>
      <c r="Y899" s="177"/>
      <c r="Z899" s="177"/>
      <c r="AA899" s="181"/>
      <c r="AT899" s="182" t="s">
        <v>186</v>
      </c>
      <c r="AU899" s="182" t="s">
        <v>89</v>
      </c>
      <c r="AV899" s="11" t="s">
        <v>35</v>
      </c>
      <c r="AW899" s="11" t="s">
        <v>187</v>
      </c>
      <c r="AX899" s="11" t="s">
        <v>78</v>
      </c>
      <c r="AY899" s="182" t="s">
        <v>179</v>
      </c>
    </row>
    <row r="900" spans="2:65" s="12" customFormat="1" ht="16.5" customHeight="1">
      <c r="B900" s="183"/>
      <c r="C900" s="184"/>
      <c r="D900" s="184"/>
      <c r="E900" s="185" t="s">
        <v>5</v>
      </c>
      <c r="F900" s="277" t="s">
        <v>1627</v>
      </c>
      <c r="G900" s="278"/>
      <c r="H900" s="278"/>
      <c r="I900" s="278"/>
      <c r="J900" s="184"/>
      <c r="K900" s="186">
        <v>12</v>
      </c>
      <c r="L900" s="184"/>
      <c r="M900" s="184"/>
      <c r="N900" s="184"/>
      <c r="O900" s="184"/>
      <c r="P900" s="184"/>
      <c r="Q900" s="184"/>
      <c r="R900" s="187"/>
      <c r="T900" s="188"/>
      <c r="U900" s="184"/>
      <c r="V900" s="184"/>
      <c r="W900" s="184"/>
      <c r="X900" s="184"/>
      <c r="Y900" s="184"/>
      <c r="Z900" s="184"/>
      <c r="AA900" s="189"/>
      <c r="AT900" s="190" t="s">
        <v>186</v>
      </c>
      <c r="AU900" s="190" t="s">
        <v>89</v>
      </c>
      <c r="AV900" s="12" t="s">
        <v>89</v>
      </c>
      <c r="AW900" s="12" t="s">
        <v>187</v>
      </c>
      <c r="AX900" s="12" t="s">
        <v>78</v>
      </c>
      <c r="AY900" s="190" t="s">
        <v>179</v>
      </c>
    </row>
    <row r="901" spans="2:65" s="12" customFormat="1" ht="16.5" customHeight="1">
      <c r="B901" s="183"/>
      <c r="C901" s="184"/>
      <c r="D901" s="184"/>
      <c r="E901" s="185" t="s">
        <v>5</v>
      </c>
      <c r="F901" s="277" t="s">
        <v>1628</v>
      </c>
      <c r="G901" s="278"/>
      <c r="H901" s="278"/>
      <c r="I901" s="278"/>
      <c r="J901" s="184"/>
      <c r="K901" s="186">
        <v>14</v>
      </c>
      <c r="L901" s="184"/>
      <c r="M901" s="184"/>
      <c r="N901" s="184"/>
      <c r="O901" s="184"/>
      <c r="P901" s="184"/>
      <c r="Q901" s="184"/>
      <c r="R901" s="187"/>
      <c r="T901" s="188"/>
      <c r="U901" s="184"/>
      <c r="V901" s="184"/>
      <c r="W901" s="184"/>
      <c r="X901" s="184"/>
      <c r="Y901" s="184"/>
      <c r="Z901" s="184"/>
      <c r="AA901" s="189"/>
      <c r="AT901" s="190" t="s">
        <v>186</v>
      </c>
      <c r="AU901" s="190" t="s">
        <v>89</v>
      </c>
      <c r="AV901" s="12" t="s">
        <v>89</v>
      </c>
      <c r="AW901" s="12" t="s">
        <v>187</v>
      </c>
      <c r="AX901" s="12" t="s">
        <v>78</v>
      </c>
      <c r="AY901" s="190" t="s">
        <v>179</v>
      </c>
    </row>
    <row r="902" spans="2:65" s="13" customFormat="1" ht="16.5" customHeight="1">
      <c r="B902" s="191"/>
      <c r="C902" s="192"/>
      <c r="D902" s="192"/>
      <c r="E902" s="193" t="s">
        <v>5</v>
      </c>
      <c r="F902" s="261" t="s">
        <v>188</v>
      </c>
      <c r="G902" s="262"/>
      <c r="H902" s="262"/>
      <c r="I902" s="262"/>
      <c r="J902" s="192"/>
      <c r="K902" s="194">
        <v>26</v>
      </c>
      <c r="L902" s="192"/>
      <c r="M902" s="192"/>
      <c r="N902" s="192"/>
      <c r="O902" s="192"/>
      <c r="P902" s="192"/>
      <c r="Q902" s="192"/>
      <c r="R902" s="195"/>
      <c r="T902" s="196"/>
      <c r="U902" s="192"/>
      <c r="V902" s="192"/>
      <c r="W902" s="192"/>
      <c r="X902" s="192"/>
      <c r="Y902" s="192"/>
      <c r="Z902" s="192"/>
      <c r="AA902" s="197"/>
      <c r="AT902" s="198" t="s">
        <v>186</v>
      </c>
      <c r="AU902" s="198" t="s">
        <v>89</v>
      </c>
      <c r="AV902" s="13" t="s">
        <v>184</v>
      </c>
      <c r="AW902" s="13" t="s">
        <v>187</v>
      </c>
      <c r="AX902" s="13" t="s">
        <v>35</v>
      </c>
      <c r="AY902" s="198" t="s">
        <v>179</v>
      </c>
    </row>
    <row r="903" spans="2:65" s="1" customFormat="1" ht="25.5" customHeight="1">
      <c r="B903" s="140"/>
      <c r="C903" s="169" t="s">
        <v>743</v>
      </c>
      <c r="D903" s="169" t="s">
        <v>180</v>
      </c>
      <c r="E903" s="170" t="s">
        <v>1629</v>
      </c>
      <c r="F903" s="264" t="s">
        <v>1630</v>
      </c>
      <c r="G903" s="264"/>
      <c r="H903" s="264"/>
      <c r="I903" s="264"/>
      <c r="J903" s="171" t="s">
        <v>183</v>
      </c>
      <c r="K903" s="172">
        <v>1</v>
      </c>
      <c r="L903" s="265">
        <v>0</v>
      </c>
      <c r="M903" s="265"/>
      <c r="N903" s="266">
        <f>ROUND(L903*K903,2)</f>
        <v>0</v>
      </c>
      <c r="O903" s="266"/>
      <c r="P903" s="266"/>
      <c r="Q903" s="266"/>
      <c r="R903" s="143"/>
      <c r="T903" s="173" t="s">
        <v>5</v>
      </c>
      <c r="U903" s="47" t="s">
        <v>43</v>
      </c>
      <c r="V903" s="39"/>
      <c r="W903" s="174">
        <f>V903*K903</f>
        <v>0</v>
      </c>
      <c r="X903" s="174">
        <v>0</v>
      </c>
      <c r="Y903" s="174">
        <f>X903*K903</f>
        <v>0</v>
      </c>
      <c r="Z903" s="174">
        <v>0</v>
      </c>
      <c r="AA903" s="175">
        <f>Z903*K903</f>
        <v>0</v>
      </c>
      <c r="AR903" s="22" t="s">
        <v>184</v>
      </c>
      <c r="AT903" s="22" t="s">
        <v>180</v>
      </c>
      <c r="AU903" s="22" t="s">
        <v>89</v>
      </c>
      <c r="AY903" s="22" t="s">
        <v>179</v>
      </c>
      <c r="BE903" s="117">
        <f>IF(U903="základní",N903,0)</f>
        <v>0</v>
      </c>
      <c r="BF903" s="117">
        <f>IF(U903="snížená",N903,0)</f>
        <v>0</v>
      </c>
      <c r="BG903" s="117">
        <f>IF(U903="zákl. přenesená",N903,0)</f>
        <v>0</v>
      </c>
      <c r="BH903" s="117">
        <f>IF(U903="sníž. přenesená",N903,0)</f>
        <v>0</v>
      </c>
      <c r="BI903" s="117">
        <f>IF(U903="nulová",N903,0)</f>
        <v>0</v>
      </c>
      <c r="BJ903" s="22" t="s">
        <v>35</v>
      </c>
      <c r="BK903" s="117">
        <f>ROUND(L903*K903,2)</f>
        <v>0</v>
      </c>
      <c r="BL903" s="22" t="s">
        <v>184</v>
      </c>
      <c r="BM903" s="22" t="s">
        <v>746</v>
      </c>
    </row>
    <row r="904" spans="2:65" s="11" customFormat="1" ht="16.5" customHeight="1">
      <c r="B904" s="176"/>
      <c r="C904" s="177"/>
      <c r="D904" s="177"/>
      <c r="E904" s="178" t="s">
        <v>5</v>
      </c>
      <c r="F904" s="303" t="s">
        <v>1184</v>
      </c>
      <c r="G904" s="304"/>
      <c r="H904" s="304"/>
      <c r="I904" s="304"/>
      <c r="J904" s="177"/>
      <c r="K904" s="178" t="s">
        <v>5</v>
      </c>
      <c r="L904" s="177"/>
      <c r="M904" s="177"/>
      <c r="N904" s="177"/>
      <c r="O904" s="177"/>
      <c r="P904" s="177"/>
      <c r="Q904" s="177"/>
      <c r="R904" s="179"/>
      <c r="T904" s="180"/>
      <c r="U904" s="177"/>
      <c r="V904" s="177"/>
      <c r="W904" s="177"/>
      <c r="X904" s="177"/>
      <c r="Y904" s="177"/>
      <c r="Z904" s="177"/>
      <c r="AA904" s="181"/>
      <c r="AT904" s="182" t="s">
        <v>186</v>
      </c>
      <c r="AU904" s="182" t="s">
        <v>89</v>
      </c>
      <c r="AV904" s="11" t="s">
        <v>35</v>
      </c>
      <c r="AW904" s="11" t="s">
        <v>187</v>
      </c>
      <c r="AX904" s="11" t="s">
        <v>78</v>
      </c>
      <c r="AY904" s="182" t="s">
        <v>179</v>
      </c>
    </row>
    <row r="905" spans="2:65" s="12" customFormat="1" ht="16.5" customHeight="1">
      <c r="B905" s="183"/>
      <c r="C905" s="184"/>
      <c r="D905" s="184"/>
      <c r="E905" s="185" t="s">
        <v>5</v>
      </c>
      <c r="F905" s="277" t="s">
        <v>1631</v>
      </c>
      <c r="G905" s="278"/>
      <c r="H905" s="278"/>
      <c r="I905" s="278"/>
      <c r="J905" s="184"/>
      <c r="K905" s="186">
        <v>1</v>
      </c>
      <c r="L905" s="184"/>
      <c r="M905" s="184"/>
      <c r="N905" s="184"/>
      <c r="O905" s="184"/>
      <c r="P905" s="184"/>
      <c r="Q905" s="184"/>
      <c r="R905" s="187"/>
      <c r="T905" s="188"/>
      <c r="U905" s="184"/>
      <c r="V905" s="184"/>
      <c r="W905" s="184"/>
      <c r="X905" s="184"/>
      <c r="Y905" s="184"/>
      <c r="Z905" s="184"/>
      <c r="AA905" s="189"/>
      <c r="AT905" s="190" t="s">
        <v>186</v>
      </c>
      <c r="AU905" s="190" t="s">
        <v>89</v>
      </c>
      <c r="AV905" s="12" t="s">
        <v>89</v>
      </c>
      <c r="AW905" s="12" t="s">
        <v>187</v>
      </c>
      <c r="AX905" s="12" t="s">
        <v>78</v>
      </c>
      <c r="AY905" s="190" t="s">
        <v>179</v>
      </c>
    </row>
    <row r="906" spans="2:65" s="13" customFormat="1" ht="16.5" customHeight="1">
      <c r="B906" s="191"/>
      <c r="C906" s="192"/>
      <c r="D906" s="192"/>
      <c r="E906" s="193" t="s">
        <v>5</v>
      </c>
      <c r="F906" s="261" t="s">
        <v>188</v>
      </c>
      <c r="G906" s="262"/>
      <c r="H906" s="262"/>
      <c r="I906" s="262"/>
      <c r="J906" s="192"/>
      <c r="K906" s="194">
        <v>1</v>
      </c>
      <c r="L906" s="192"/>
      <c r="M906" s="192"/>
      <c r="N906" s="192"/>
      <c r="O906" s="192"/>
      <c r="P906" s="192"/>
      <c r="Q906" s="192"/>
      <c r="R906" s="195"/>
      <c r="T906" s="196"/>
      <c r="U906" s="192"/>
      <c r="V906" s="192"/>
      <c r="W906" s="192"/>
      <c r="X906" s="192"/>
      <c r="Y906" s="192"/>
      <c r="Z906" s="192"/>
      <c r="AA906" s="197"/>
      <c r="AT906" s="198" t="s">
        <v>186</v>
      </c>
      <c r="AU906" s="198" t="s">
        <v>89</v>
      </c>
      <c r="AV906" s="13" t="s">
        <v>184</v>
      </c>
      <c r="AW906" s="13" t="s">
        <v>187</v>
      </c>
      <c r="AX906" s="13" t="s">
        <v>35</v>
      </c>
      <c r="AY906" s="198" t="s">
        <v>179</v>
      </c>
    </row>
    <row r="907" spans="2:65" s="10" customFormat="1" ht="29.85" customHeight="1">
      <c r="B907" s="158"/>
      <c r="C907" s="159"/>
      <c r="D907" s="168" t="s">
        <v>146</v>
      </c>
      <c r="E907" s="168"/>
      <c r="F907" s="168"/>
      <c r="G907" s="168"/>
      <c r="H907" s="168"/>
      <c r="I907" s="168"/>
      <c r="J907" s="168"/>
      <c r="K907" s="168"/>
      <c r="L907" s="168"/>
      <c r="M907" s="168"/>
      <c r="N907" s="269">
        <f>BK907</f>
        <v>0</v>
      </c>
      <c r="O907" s="270"/>
      <c r="P907" s="270"/>
      <c r="Q907" s="270"/>
      <c r="R907" s="161"/>
      <c r="T907" s="162"/>
      <c r="U907" s="159"/>
      <c r="V907" s="159"/>
      <c r="W907" s="163">
        <f>SUM(W908:W917)</f>
        <v>0</v>
      </c>
      <c r="X907" s="159"/>
      <c r="Y907" s="163">
        <f>SUM(Y908:Y917)</f>
        <v>0</v>
      </c>
      <c r="Z907" s="159"/>
      <c r="AA907" s="164">
        <f>SUM(AA908:AA917)</f>
        <v>0</v>
      </c>
      <c r="AR907" s="165" t="s">
        <v>35</v>
      </c>
      <c r="AT907" s="166" t="s">
        <v>77</v>
      </c>
      <c r="AU907" s="166" t="s">
        <v>35</v>
      </c>
      <c r="AY907" s="165" t="s">
        <v>179</v>
      </c>
      <c r="BK907" s="167">
        <f>SUM(BK908:BK917)</f>
        <v>0</v>
      </c>
    </row>
    <row r="908" spans="2:65" s="1" customFormat="1" ht="38.25" customHeight="1">
      <c r="B908" s="140"/>
      <c r="C908" s="169" t="s">
        <v>495</v>
      </c>
      <c r="D908" s="169" t="s">
        <v>180</v>
      </c>
      <c r="E908" s="170" t="s">
        <v>808</v>
      </c>
      <c r="F908" s="264" t="s">
        <v>809</v>
      </c>
      <c r="G908" s="264"/>
      <c r="H908" s="264"/>
      <c r="I908" s="264"/>
      <c r="J908" s="171" t="s">
        <v>447</v>
      </c>
      <c r="K908" s="172">
        <v>1018.093</v>
      </c>
      <c r="L908" s="265">
        <v>0</v>
      </c>
      <c r="M908" s="265"/>
      <c r="N908" s="266">
        <f>ROUND(L908*K908,2)</f>
        <v>0</v>
      </c>
      <c r="O908" s="266"/>
      <c r="P908" s="266"/>
      <c r="Q908" s="266"/>
      <c r="R908" s="143"/>
      <c r="T908" s="173" t="s">
        <v>5</v>
      </c>
      <c r="U908" s="47" t="s">
        <v>43</v>
      </c>
      <c r="V908" s="39"/>
      <c r="W908" s="174">
        <f>V908*K908</f>
        <v>0</v>
      </c>
      <c r="X908" s="174">
        <v>0</v>
      </c>
      <c r="Y908" s="174">
        <f>X908*K908</f>
        <v>0</v>
      </c>
      <c r="Z908" s="174">
        <v>0</v>
      </c>
      <c r="AA908" s="175">
        <f>Z908*K908</f>
        <v>0</v>
      </c>
      <c r="AR908" s="22" t="s">
        <v>184</v>
      </c>
      <c r="AT908" s="22" t="s">
        <v>180</v>
      </c>
      <c r="AU908" s="22" t="s">
        <v>89</v>
      </c>
      <c r="AY908" s="22" t="s">
        <v>179</v>
      </c>
      <c r="BE908" s="117">
        <f>IF(U908="základní",N908,0)</f>
        <v>0</v>
      </c>
      <c r="BF908" s="117">
        <f>IF(U908="snížená",N908,0)</f>
        <v>0</v>
      </c>
      <c r="BG908" s="117">
        <f>IF(U908="zákl. přenesená",N908,0)</f>
        <v>0</v>
      </c>
      <c r="BH908" s="117">
        <f>IF(U908="sníž. přenesená",N908,0)</f>
        <v>0</v>
      </c>
      <c r="BI908" s="117">
        <f>IF(U908="nulová",N908,0)</f>
        <v>0</v>
      </c>
      <c r="BJ908" s="22" t="s">
        <v>35</v>
      </c>
      <c r="BK908" s="117">
        <f>ROUND(L908*K908,2)</f>
        <v>0</v>
      </c>
      <c r="BL908" s="22" t="s">
        <v>184</v>
      </c>
      <c r="BM908" s="22" t="s">
        <v>750</v>
      </c>
    </row>
    <row r="909" spans="2:65" s="1" customFormat="1" ht="25.5" customHeight="1">
      <c r="B909" s="140"/>
      <c r="C909" s="169" t="s">
        <v>751</v>
      </c>
      <c r="D909" s="169" t="s">
        <v>180</v>
      </c>
      <c r="E909" s="170" t="s">
        <v>812</v>
      </c>
      <c r="F909" s="264" t="s">
        <v>813</v>
      </c>
      <c r="G909" s="264"/>
      <c r="H909" s="264"/>
      <c r="I909" s="264"/>
      <c r="J909" s="171" t="s">
        <v>447</v>
      </c>
      <c r="K909" s="172">
        <v>15271.395</v>
      </c>
      <c r="L909" s="265">
        <v>0</v>
      </c>
      <c r="M909" s="265"/>
      <c r="N909" s="266">
        <f>ROUND(L909*K909,2)</f>
        <v>0</v>
      </c>
      <c r="O909" s="266"/>
      <c r="P909" s="266"/>
      <c r="Q909" s="266"/>
      <c r="R909" s="143"/>
      <c r="T909" s="173" t="s">
        <v>5</v>
      </c>
      <c r="U909" s="47" t="s">
        <v>43</v>
      </c>
      <c r="V909" s="39"/>
      <c r="W909" s="174">
        <f>V909*K909</f>
        <v>0</v>
      </c>
      <c r="X909" s="174">
        <v>0</v>
      </c>
      <c r="Y909" s="174">
        <f>X909*K909</f>
        <v>0</v>
      </c>
      <c r="Z909" s="174">
        <v>0</v>
      </c>
      <c r="AA909" s="175">
        <f>Z909*K909</f>
        <v>0</v>
      </c>
      <c r="AR909" s="22" t="s">
        <v>184</v>
      </c>
      <c r="AT909" s="22" t="s">
        <v>180</v>
      </c>
      <c r="AU909" s="22" t="s">
        <v>89</v>
      </c>
      <c r="AY909" s="22" t="s">
        <v>179</v>
      </c>
      <c r="BE909" s="117">
        <f>IF(U909="základní",N909,0)</f>
        <v>0</v>
      </c>
      <c r="BF909" s="117">
        <f>IF(U909="snížená",N909,0)</f>
        <v>0</v>
      </c>
      <c r="BG909" s="117">
        <f>IF(U909="zákl. přenesená",N909,0)</f>
        <v>0</v>
      </c>
      <c r="BH909" s="117">
        <f>IF(U909="sníž. přenesená",N909,0)</f>
        <v>0</v>
      </c>
      <c r="BI909" s="117">
        <f>IF(U909="nulová",N909,0)</f>
        <v>0</v>
      </c>
      <c r="BJ909" s="22" t="s">
        <v>35</v>
      </c>
      <c r="BK909" s="117">
        <f>ROUND(L909*K909,2)</f>
        <v>0</v>
      </c>
      <c r="BL909" s="22" t="s">
        <v>184</v>
      </c>
      <c r="BM909" s="22" t="s">
        <v>754</v>
      </c>
    </row>
    <row r="910" spans="2:65" s="12" customFormat="1" ht="16.5" customHeight="1">
      <c r="B910" s="183"/>
      <c r="C910" s="184"/>
      <c r="D910" s="184"/>
      <c r="E910" s="185" t="s">
        <v>5</v>
      </c>
      <c r="F910" s="258" t="s">
        <v>1632</v>
      </c>
      <c r="G910" s="259"/>
      <c r="H910" s="259"/>
      <c r="I910" s="259"/>
      <c r="J910" s="184"/>
      <c r="K910" s="186">
        <v>15271.395</v>
      </c>
      <c r="L910" s="184"/>
      <c r="M910" s="184"/>
      <c r="N910" s="184"/>
      <c r="O910" s="184"/>
      <c r="P910" s="184"/>
      <c r="Q910" s="184"/>
      <c r="R910" s="187"/>
      <c r="T910" s="188"/>
      <c r="U910" s="184"/>
      <c r="V910" s="184"/>
      <c r="W910" s="184"/>
      <c r="X910" s="184"/>
      <c r="Y910" s="184"/>
      <c r="Z910" s="184"/>
      <c r="AA910" s="189"/>
      <c r="AT910" s="190" t="s">
        <v>186</v>
      </c>
      <c r="AU910" s="190" t="s">
        <v>89</v>
      </c>
      <c r="AV910" s="12" t="s">
        <v>89</v>
      </c>
      <c r="AW910" s="12" t="s">
        <v>187</v>
      </c>
      <c r="AX910" s="12" t="s">
        <v>78</v>
      </c>
      <c r="AY910" s="190" t="s">
        <v>179</v>
      </c>
    </row>
    <row r="911" spans="2:65" s="13" customFormat="1" ht="16.5" customHeight="1">
      <c r="B911" s="191"/>
      <c r="C911" s="192"/>
      <c r="D911" s="192"/>
      <c r="E911" s="193" t="s">
        <v>5</v>
      </c>
      <c r="F911" s="261" t="s">
        <v>188</v>
      </c>
      <c r="G911" s="262"/>
      <c r="H911" s="262"/>
      <c r="I911" s="262"/>
      <c r="J911" s="192"/>
      <c r="K911" s="194">
        <v>15271.395</v>
      </c>
      <c r="L911" s="192"/>
      <c r="M911" s="192"/>
      <c r="N911" s="192"/>
      <c r="O911" s="192"/>
      <c r="P911" s="192"/>
      <c r="Q911" s="192"/>
      <c r="R911" s="195"/>
      <c r="T911" s="196"/>
      <c r="U911" s="192"/>
      <c r="V911" s="192"/>
      <c r="W911" s="192"/>
      <c r="X911" s="192"/>
      <c r="Y911" s="192"/>
      <c r="Z911" s="192"/>
      <c r="AA911" s="197"/>
      <c r="AT911" s="198" t="s">
        <v>186</v>
      </c>
      <c r="AU911" s="198" t="s">
        <v>89</v>
      </c>
      <c r="AV911" s="13" t="s">
        <v>184</v>
      </c>
      <c r="AW911" s="13" t="s">
        <v>187</v>
      </c>
      <c r="AX911" s="13" t="s">
        <v>35</v>
      </c>
      <c r="AY911" s="198" t="s">
        <v>179</v>
      </c>
    </row>
    <row r="912" spans="2:65" s="1" customFormat="1" ht="38.25" customHeight="1">
      <c r="B912" s="140"/>
      <c r="C912" s="169" t="s">
        <v>498</v>
      </c>
      <c r="D912" s="169" t="s">
        <v>180</v>
      </c>
      <c r="E912" s="170" t="s">
        <v>816</v>
      </c>
      <c r="F912" s="264" t="s">
        <v>817</v>
      </c>
      <c r="G912" s="264"/>
      <c r="H912" s="264"/>
      <c r="I912" s="264"/>
      <c r="J912" s="171" t="s">
        <v>447</v>
      </c>
      <c r="K912" s="172">
        <v>4.2720000000000002</v>
      </c>
      <c r="L912" s="265">
        <v>0</v>
      </c>
      <c r="M912" s="265"/>
      <c r="N912" s="266">
        <f>ROUND(L912*K912,2)</f>
        <v>0</v>
      </c>
      <c r="O912" s="266"/>
      <c r="P912" s="266"/>
      <c r="Q912" s="266"/>
      <c r="R912" s="143"/>
      <c r="T912" s="173" t="s">
        <v>5</v>
      </c>
      <c r="U912" s="47" t="s">
        <v>43</v>
      </c>
      <c r="V912" s="39"/>
      <c r="W912" s="174">
        <f>V912*K912</f>
        <v>0</v>
      </c>
      <c r="X912" s="174">
        <v>0</v>
      </c>
      <c r="Y912" s="174">
        <f>X912*K912</f>
        <v>0</v>
      </c>
      <c r="Z912" s="174">
        <v>0</v>
      </c>
      <c r="AA912" s="175">
        <f>Z912*K912</f>
        <v>0</v>
      </c>
      <c r="AR912" s="22" t="s">
        <v>184</v>
      </c>
      <c r="AT912" s="22" t="s">
        <v>180</v>
      </c>
      <c r="AU912" s="22" t="s">
        <v>89</v>
      </c>
      <c r="AY912" s="22" t="s">
        <v>179</v>
      </c>
      <c r="BE912" s="117">
        <f>IF(U912="základní",N912,0)</f>
        <v>0</v>
      </c>
      <c r="BF912" s="117">
        <f>IF(U912="snížená",N912,0)</f>
        <v>0</v>
      </c>
      <c r="BG912" s="117">
        <f>IF(U912="zákl. přenesená",N912,0)</f>
        <v>0</v>
      </c>
      <c r="BH912" s="117">
        <f>IF(U912="sníž. přenesená",N912,0)</f>
        <v>0</v>
      </c>
      <c r="BI912" s="117">
        <f>IF(U912="nulová",N912,0)</f>
        <v>0</v>
      </c>
      <c r="BJ912" s="22" t="s">
        <v>35</v>
      </c>
      <c r="BK912" s="117">
        <f>ROUND(L912*K912,2)</f>
        <v>0</v>
      </c>
      <c r="BL912" s="22" t="s">
        <v>184</v>
      </c>
      <c r="BM912" s="22" t="s">
        <v>771</v>
      </c>
    </row>
    <row r="913" spans="2:65" s="12" customFormat="1" ht="16.5" customHeight="1">
      <c r="B913" s="183"/>
      <c r="C913" s="184"/>
      <c r="D913" s="184"/>
      <c r="E913" s="185" t="s">
        <v>5</v>
      </c>
      <c r="F913" s="258" t="s">
        <v>1633</v>
      </c>
      <c r="G913" s="259"/>
      <c r="H913" s="259"/>
      <c r="I913" s="259"/>
      <c r="J913" s="184"/>
      <c r="K913" s="186">
        <v>4.2720000000000002</v>
      </c>
      <c r="L913" s="184"/>
      <c r="M913" s="184"/>
      <c r="N913" s="184"/>
      <c r="O913" s="184"/>
      <c r="P913" s="184"/>
      <c r="Q913" s="184"/>
      <c r="R913" s="187"/>
      <c r="T913" s="188"/>
      <c r="U913" s="184"/>
      <c r="V913" s="184"/>
      <c r="W913" s="184"/>
      <c r="X913" s="184"/>
      <c r="Y913" s="184"/>
      <c r="Z913" s="184"/>
      <c r="AA913" s="189"/>
      <c r="AT913" s="190" t="s">
        <v>186</v>
      </c>
      <c r="AU913" s="190" t="s">
        <v>89</v>
      </c>
      <c r="AV913" s="12" t="s">
        <v>89</v>
      </c>
      <c r="AW913" s="12" t="s">
        <v>187</v>
      </c>
      <c r="AX913" s="12" t="s">
        <v>78</v>
      </c>
      <c r="AY913" s="190" t="s">
        <v>179</v>
      </c>
    </row>
    <row r="914" spans="2:65" s="13" customFormat="1" ht="16.5" customHeight="1">
      <c r="B914" s="191"/>
      <c r="C914" s="192"/>
      <c r="D914" s="192"/>
      <c r="E914" s="193" t="s">
        <v>5</v>
      </c>
      <c r="F914" s="261" t="s">
        <v>188</v>
      </c>
      <c r="G914" s="262"/>
      <c r="H914" s="262"/>
      <c r="I914" s="262"/>
      <c r="J914" s="192"/>
      <c r="K914" s="194">
        <v>4.2720000000000002</v>
      </c>
      <c r="L914" s="192"/>
      <c r="M914" s="192"/>
      <c r="N914" s="192"/>
      <c r="O914" s="192"/>
      <c r="P914" s="192"/>
      <c r="Q914" s="192"/>
      <c r="R914" s="195"/>
      <c r="T914" s="196"/>
      <c r="U914" s="192"/>
      <c r="V914" s="192"/>
      <c r="W914" s="192"/>
      <c r="X914" s="192"/>
      <c r="Y914" s="192"/>
      <c r="Z914" s="192"/>
      <c r="AA914" s="197"/>
      <c r="AT914" s="198" t="s">
        <v>186</v>
      </c>
      <c r="AU914" s="198" t="s">
        <v>89</v>
      </c>
      <c r="AV914" s="13" t="s">
        <v>184</v>
      </c>
      <c r="AW914" s="13" t="s">
        <v>187</v>
      </c>
      <c r="AX914" s="13" t="s">
        <v>35</v>
      </c>
      <c r="AY914" s="198" t="s">
        <v>179</v>
      </c>
    </row>
    <row r="915" spans="2:65" s="1" customFormat="1" ht="25.5" customHeight="1">
      <c r="B915" s="140"/>
      <c r="C915" s="169" t="s">
        <v>773</v>
      </c>
      <c r="D915" s="169" t="s">
        <v>180</v>
      </c>
      <c r="E915" s="170" t="s">
        <v>820</v>
      </c>
      <c r="F915" s="264" t="s">
        <v>821</v>
      </c>
      <c r="G915" s="264"/>
      <c r="H915" s="264"/>
      <c r="I915" s="264"/>
      <c r="J915" s="171" t="s">
        <v>447</v>
      </c>
      <c r="K915" s="172">
        <v>1013.821</v>
      </c>
      <c r="L915" s="265">
        <v>0</v>
      </c>
      <c r="M915" s="265"/>
      <c r="N915" s="266">
        <f>ROUND(L915*K915,2)</f>
        <v>0</v>
      </c>
      <c r="O915" s="266"/>
      <c r="P915" s="266"/>
      <c r="Q915" s="266"/>
      <c r="R915" s="143"/>
      <c r="T915" s="173" t="s">
        <v>5</v>
      </c>
      <c r="U915" s="47" t="s">
        <v>43</v>
      </c>
      <c r="V915" s="39"/>
      <c r="W915" s="174">
        <f>V915*K915</f>
        <v>0</v>
      </c>
      <c r="X915" s="174">
        <v>0</v>
      </c>
      <c r="Y915" s="174">
        <f>X915*K915</f>
        <v>0</v>
      </c>
      <c r="Z915" s="174">
        <v>0</v>
      </c>
      <c r="AA915" s="175">
        <f>Z915*K915</f>
        <v>0</v>
      </c>
      <c r="AR915" s="22" t="s">
        <v>184</v>
      </c>
      <c r="AT915" s="22" t="s">
        <v>180</v>
      </c>
      <c r="AU915" s="22" t="s">
        <v>89</v>
      </c>
      <c r="AY915" s="22" t="s">
        <v>179</v>
      </c>
      <c r="BE915" s="117">
        <f>IF(U915="základní",N915,0)</f>
        <v>0</v>
      </c>
      <c r="BF915" s="117">
        <f>IF(U915="snížená",N915,0)</f>
        <v>0</v>
      </c>
      <c r="BG915" s="117">
        <f>IF(U915="zákl. přenesená",N915,0)</f>
        <v>0</v>
      </c>
      <c r="BH915" s="117">
        <f>IF(U915="sníž. přenesená",N915,0)</f>
        <v>0</v>
      </c>
      <c r="BI915" s="117">
        <f>IF(U915="nulová",N915,0)</f>
        <v>0</v>
      </c>
      <c r="BJ915" s="22" t="s">
        <v>35</v>
      </c>
      <c r="BK915" s="117">
        <f>ROUND(L915*K915,2)</f>
        <v>0</v>
      </c>
      <c r="BL915" s="22" t="s">
        <v>184</v>
      </c>
      <c r="BM915" s="22" t="s">
        <v>776</v>
      </c>
    </row>
    <row r="916" spans="2:65" s="12" customFormat="1" ht="16.5" customHeight="1">
      <c r="B916" s="183"/>
      <c r="C916" s="184"/>
      <c r="D916" s="184"/>
      <c r="E916" s="185" t="s">
        <v>5</v>
      </c>
      <c r="F916" s="258" t="s">
        <v>1634</v>
      </c>
      <c r="G916" s="259"/>
      <c r="H916" s="259"/>
      <c r="I916" s="259"/>
      <c r="J916" s="184"/>
      <c r="K916" s="186">
        <v>1013.821</v>
      </c>
      <c r="L916" s="184"/>
      <c r="M916" s="184"/>
      <c r="N916" s="184"/>
      <c r="O916" s="184"/>
      <c r="P916" s="184"/>
      <c r="Q916" s="184"/>
      <c r="R916" s="187"/>
      <c r="T916" s="188"/>
      <c r="U916" s="184"/>
      <c r="V916" s="184"/>
      <c r="W916" s="184"/>
      <c r="X916" s="184"/>
      <c r="Y916" s="184"/>
      <c r="Z916" s="184"/>
      <c r="AA916" s="189"/>
      <c r="AT916" s="190" t="s">
        <v>186</v>
      </c>
      <c r="AU916" s="190" t="s">
        <v>89</v>
      </c>
      <c r="AV916" s="12" t="s">
        <v>89</v>
      </c>
      <c r="AW916" s="12" t="s">
        <v>187</v>
      </c>
      <c r="AX916" s="12" t="s">
        <v>78</v>
      </c>
      <c r="AY916" s="190" t="s">
        <v>179</v>
      </c>
    </row>
    <row r="917" spans="2:65" s="13" customFormat="1" ht="16.5" customHeight="1">
      <c r="B917" s="191"/>
      <c r="C917" s="192"/>
      <c r="D917" s="192"/>
      <c r="E917" s="193" t="s">
        <v>5</v>
      </c>
      <c r="F917" s="261" t="s">
        <v>188</v>
      </c>
      <c r="G917" s="262"/>
      <c r="H917" s="262"/>
      <c r="I917" s="262"/>
      <c r="J917" s="192"/>
      <c r="K917" s="194">
        <v>1013.821</v>
      </c>
      <c r="L917" s="192"/>
      <c r="M917" s="192"/>
      <c r="N917" s="192"/>
      <c r="O917" s="192"/>
      <c r="P917" s="192"/>
      <c r="Q917" s="192"/>
      <c r="R917" s="195"/>
      <c r="T917" s="196"/>
      <c r="U917" s="192"/>
      <c r="V917" s="192"/>
      <c r="W917" s="192"/>
      <c r="X917" s="192"/>
      <c r="Y917" s="192"/>
      <c r="Z917" s="192"/>
      <c r="AA917" s="197"/>
      <c r="AT917" s="198" t="s">
        <v>186</v>
      </c>
      <c r="AU917" s="198" t="s">
        <v>89</v>
      </c>
      <c r="AV917" s="13" t="s">
        <v>184</v>
      </c>
      <c r="AW917" s="13" t="s">
        <v>187</v>
      </c>
      <c r="AX917" s="13" t="s">
        <v>35</v>
      </c>
      <c r="AY917" s="198" t="s">
        <v>179</v>
      </c>
    </row>
    <row r="918" spans="2:65" s="10" customFormat="1" ht="29.85" customHeight="1">
      <c r="B918" s="158"/>
      <c r="C918" s="159"/>
      <c r="D918" s="168" t="s">
        <v>147</v>
      </c>
      <c r="E918" s="168"/>
      <c r="F918" s="168"/>
      <c r="G918" s="168"/>
      <c r="H918" s="168"/>
      <c r="I918" s="168"/>
      <c r="J918" s="168"/>
      <c r="K918" s="168"/>
      <c r="L918" s="168"/>
      <c r="M918" s="168"/>
      <c r="N918" s="269">
        <f>BK918</f>
        <v>0</v>
      </c>
      <c r="O918" s="270"/>
      <c r="P918" s="270"/>
      <c r="Q918" s="270"/>
      <c r="R918" s="161"/>
      <c r="T918" s="162"/>
      <c r="U918" s="159"/>
      <c r="V918" s="159"/>
      <c r="W918" s="163">
        <f>W919</f>
        <v>0</v>
      </c>
      <c r="X918" s="159"/>
      <c r="Y918" s="163">
        <f>Y919</f>
        <v>0</v>
      </c>
      <c r="Z918" s="159"/>
      <c r="AA918" s="164">
        <f>AA919</f>
        <v>0</v>
      </c>
      <c r="AR918" s="165" t="s">
        <v>184</v>
      </c>
      <c r="AT918" s="166" t="s">
        <v>77</v>
      </c>
      <c r="AU918" s="166" t="s">
        <v>35</v>
      </c>
      <c r="AY918" s="165" t="s">
        <v>179</v>
      </c>
      <c r="BK918" s="167">
        <f>BK919</f>
        <v>0</v>
      </c>
    </row>
    <row r="919" spans="2:65" s="1" customFormat="1" ht="38.25" customHeight="1">
      <c r="B919" s="140"/>
      <c r="C919" s="169" t="s">
        <v>503</v>
      </c>
      <c r="D919" s="169" t="s">
        <v>180</v>
      </c>
      <c r="E919" s="170" t="s">
        <v>825</v>
      </c>
      <c r="F919" s="264" t="s">
        <v>826</v>
      </c>
      <c r="G919" s="264"/>
      <c r="H919" s="264"/>
      <c r="I919" s="264"/>
      <c r="J919" s="171" t="s">
        <v>447</v>
      </c>
      <c r="K919" s="172">
        <v>647.62900000000002</v>
      </c>
      <c r="L919" s="265">
        <v>0</v>
      </c>
      <c r="M919" s="265"/>
      <c r="N919" s="266">
        <f>ROUND(L919*K919,2)</f>
        <v>0</v>
      </c>
      <c r="O919" s="266"/>
      <c r="P919" s="266"/>
      <c r="Q919" s="266"/>
      <c r="R919" s="143"/>
      <c r="T919" s="173" t="s">
        <v>5</v>
      </c>
      <c r="U919" s="47" t="s">
        <v>43</v>
      </c>
      <c r="V919" s="39"/>
      <c r="W919" s="174">
        <f>V919*K919</f>
        <v>0</v>
      </c>
      <c r="X919" s="174">
        <v>0</v>
      </c>
      <c r="Y919" s="174">
        <f>X919*K919</f>
        <v>0</v>
      </c>
      <c r="Z919" s="174">
        <v>0</v>
      </c>
      <c r="AA919" s="175">
        <f>Z919*K919</f>
        <v>0</v>
      </c>
      <c r="AR919" s="22" t="s">
        <v>827</v>
      </c>
      <c r="AT919" s="22" t="s">
        <v>180</v>
      </c>
      <c r="AU919" s="22" t="s">
        <v>89</v>
      </c>
      <c r="AY919" s="22" t="s">
        <v>179</v>
      </c>
      <c r="BE919" s="117">
        <f>IF(U919="základní",N919,0)</f>
        <v>0</v>
      </c>
      <c r="BF919" s="117">
        <f>IF(U919="snížená",N919,0)</f>
        <v>0</v>
      </c>
      <c r="BG919" s="117">
        <f>IF(U919="zákl. přenesená",N919,0)</f>
        <v>0</v>
      </c>
      <c r="BH919" s="117">
        <f>IF(U919="sníž. přenesená",N919,0)</f>
        <v>0</v>
      </c>
      <c r="BI919" s="117">
        <f>IF(U919="nulová",N919,0)</f>
        <v>0</v>
      </c>
      <c r="BJ919" s="22" t="s">
        <v>35</v>
      </c>
      <c r="BK919" s="117">
        <f>ROUND(L919*K919,2)</f>
        <v>0</v>
      </c>
      <c r="BL919" s="22" t="s">
        <v>827</v>
      </c>
      <c r="BM919" s="22" t="s">
        <v>781</v>
      </c>
    </row>
    <row r="920" spans="2:65" s="10" customFormat="1" ht="37.35" customHeight="1">
      <c r="B920" s="158"/>
      <c r="C920" s="159"/>
      <c r="D920" s="160" t="s">
        <v>148</v>
      </c>
      <c r="E920" s="160"/>
      <c r="F920" s="160"/>
      <c r="G920" s="160"/>
      <c r="H920" s="160"/>
      <c r="I920" s="160"/>
      <c r="J920" s="160"/>
      <c r="K920" s="160"/>
      <c r="L920" s="160"/>
      <c r="M920" s="160"/>
      <c r="N920" s="267">
        <f>BK920</f>
        <v>0</v>
      </c>
      <c r="O920" s="268"/>
      <c r="P920" s="268"/>
      <c r="Q920" s="268"/>
      <c r="R920" s="161"/>
      <c r="T920" s="162"/>
      <c r="U920" s="159"/>
      <c r="V920" s="159"/>
      <c r="W920" s="163">
        <f>W921+W967+W976</f>
        <v>0</v>
      </c>
      <c r="X920" s="159"/>
      <c r="Y920" s="163">
        <f>Y921+Y967+Y976</f>
        <v>0</v>
      </c>
      <c r="Z920" s="159"/>
      <c r="AA920" s="164">
        <f>AA921+AA967+AA976</f>
        <v>0</v>
      </c>
      <c r="AR920" s="165" t="s">
        <v>89</v>
      </c>
      <c r="AT920" s="166" t="s">
        <v>77</v>
      </c>
      <c r="AU920" s="166" t="s">
        <v>78</v>
      </c>
      <c r="AY920" s="165" t="s">
        <v>179</v>
      </c>
      <c r="BK920" s="167">
        <f>BK921+BK967+BK976</f>
        <v>0</v>
      </c>
    </row>
    <row r="921" spans="2:65" s="10" customFormat="1" ht="19.899999999999999" customHeight="1">
      <c r="B921" s="158"/>
      <c r="C921" s="159"/>
      <c r="D921" s="168" t="s">
        <v>149</v>
      </c>
      <c r="E921" s="168"/>
      <c r="F921" s="168"/>
      <c r="G921" s="168"/>
      <c r="H921" s="168"/>
      <c r="I921" s="168"/>
      <c r="J921" s="168"/>
      <c r="K921" s="168"/>
      <c r="L921" s="168"/>
      <c r="M921" s="168"/>
      <c r="N921" s="269">
        <f>BK921</f>
        <v>0</v>
      </c>
      <c r="O921" s="270"/>
      <c r="P921" s="270"/>
      <c r="Q921" s="270"/>
      <c r="R921" s="161"/>
      <c r="T921" s="162"/>
      <c r="U921" s="159"/>
      <c r="V921" s="159"/>
      <c r="W921" s="163">
        <f>SUM(W922:W966)</f>
        <v>0</v>
      </c>
      <c r="X921" s="159"/>
      <c r="Y921" s="163">
        <f>SUM(Y922:Y966)</f>
        <v>0</v>
      </c>
      <c r="Z921" s="159"/>
      <c r="AA921" s="164">
        <f>SUM(AA922:AA966)</f>
        <v>0</v>
      </c>
      <c r="AR921" s="165" t="s">
        <v>89</v>
      </c>
      <c r="AT921" s="166" t="s">
        <v>77</v>
      </c>
      <c r="AU921" s="166" t="s">
        <v>35</v>
      </c>
      <c r="AY921" s="165" t="s">
        <v>179</v>
      </c>
      <c r="BK921" s="167">
        <f>SUM(BK922:BK966)</f>
        <v>0</v>
      </c>
    </row>
    <row r="922" spans="2:65" s="1" customFormat="1" ht="25.5" customHeight="1">
      <c r="B922" s="140"/>
      <c r="C922" s="169" t="s">
        <v>783</v>
      </c>
      <c r="D922" s="169" t="s">
        <v>180</v>
      </c>
      <c r="E922" s="170" t="s">
        <v>838</v>
      </c>
      <c r="F922" s="264" t="s">
        <v>839</v>
      </c>
      <c r="G922" s="264"/>
      <c r="H922" s="264"/>
      <c r="I922" s="264"/>
      <c r="J922" s="171" t="s">
        <v>191</v>
      </c>
      <c r="K922" s="172">
        <v>5.76</v>
      </c>
      <c r="L922" s="265">
        <v>0</v>
      </c>
      <c r="M922" s="265"/>
      <c r="N922" s="266">
        <f>ROUND(L922*K922,2)</f>
        <v>0</v>
      </c>
      <c r="O922" s="266"/>
      <c r="P922" s="266"/>
      <c r="Q922" s="266"/>
      <c r="R922" s="143"/>
      <c r="T922" s="173" t="s">
        <v>5</v>
      </c>
      <c r="U922" s="47" t="s">
        <v>43</v>
      </c>
      <c r="V922" s="39"/>
      <c r="W922" s="174">
        <f>V922*K922</f>
        <v>0</v>
      </c>
      <c r="X922" s="174">
        <v>0</v>
      </c>
      <c r="Y922" s="174">
        <f>X922*K922</f>
        <v>0</v>
      </c>
      <c r="Z922" s="174">
        <v>0</v>
      </c>
      <c r="AA922" s="175">
        <f>Z922*K922</f>
        <v>0</v>
      </c>
      <c r="AR922" s="22" t="s">
        <v>225</v>
      </c>
      <c r="AT922" s="22" t="s">
        <v>180</v>
      </c>
      <c r="AU922" s="22" t="s">
        <v>89</v>
      </c>
      <c r="AY922" s="22" t="s">
        <v>179</v>
      </c>
      <c r="BE922" s="117">
        <f>IF(U922="základní",N922,0)</f>
        <v>0</v>
      </c>
      <c r="BF922" s="117">
        <f>IF(U922="snížená",N922,0)</f>
        <v>0</v>
      </c>
      <c r="BG922" s="117">
        <f>IF(U922="zákl. přenesená",N922,0)</f>
        <v>0</v>
      </c>
      <c r="BH922" s="117">
        <f>IF(U922="sníž. přenesená",N922,0)</f>
        <v>0</v>
      </c>
      <c r="BI922" s="117">
        <f>IF(U922="nulová",N922,0)</f>
        <v>0</v>
      </c>
      <c r="BJ922" s="22" t="s">
        <v>35</v>
      </c>
      <c r="BK922" s="117">
        <f>ROUND(L922*K922,2)</f>
        <v>0</v>
      </c>
      <c r="BL922" s="22" t="s">
        <v>225</v>
      </c>
      <c r="BM922" s="22" t="s">
        <v>786</v>
      </c>
    </row>
    <row r="923" spans="2:65" s="11" customFormat="1" ht="25.5" customHeight="1">
      <c r="B923" s="176"/>
      <c r="C923" s="177"/>
      <c r="D923" s="177"/>
      <c r="E923" s="178" t="s">
        <v>5</v>
      </c>
      <c r="F923" s="303" t="s">
        <v>1429</v>
      </c>
      <c r="G923" s="304"/>
      <c r="H923" s="304"/>
      <c r="I923" s="304"/>
      <c r="J923" s="177"/>
      <c r="K923" s="178" t="s">
        <v>5</v>
      </c>
      <c r="L923" s="177"/>
      <c r="M923" s="177"/>
      <c r="N923" s="177"/>
      <c r="O923" s="177"/>
      <c r="P923" s="177"/>
      <c r="Q923" s="177"/>
      <c r="R923" s="179"/>
      <c r="T923" s="180"/>
      <c r="U923" s="177"/>
      <c r="V923" s="177"/>
      <c r="W923" s="177"/>
      <c r="X923" s="177"/>
      <c r="Y923" s="177"/>
      <c r="Z923" s="177"/>
      <c r="AA923" s="181"/>
      <c r="AT923" s="182" t="s">
        <v>186</v>
      </c>
      <c r="AU923" s="182" t="s">
        <v>89</v>
      </c>
      <c r="AV923" s="11" t="s">
        <v>35</v>
      </c>
      <c r="AW923" s="11" t="s">
        <v>187</v>
      </c>
      <c r="AX923" s="11" t="s">
        <v>78</v>
      </c>
      <c r="AY923" s="182" t="s">
        <v>179</v>
      </c>
    </row>
    <row r="924" spans="2:65" s="12" customFormat="1" ht="16.5" customHeight="1">
      <c r="B924" s="183"/>
      <c r="C924" s="184"/>
      <c r="D924" s="184"/>
      <c r="E924" s="185" t="s">
        <v>5</v>
      </c>
      <c r="F924" s="277" t="s">
        <v>1635</v>
      </c>
      <c r="G924" s="278"/>
      <c r="H924" s="278"/>
      <c r="I924" s="278"/>
      <c r="J924" s="184"/>
      <c r="K924" s="186">
        <v>5.76</v>
      </c>
      <c r="L924" s="184"/>
      <c r="M924" s="184"/>
      <c r="N924" s="184"/>
      <c r="O924" s="184"/>
      <c r="P924" s="184"/>
      <c r="Q924" s="184"/>
      <c r="R924" s="187"/>
      <c r="T924" s="188"/>
      <c r="U924" s="184"/>
      <c r="V924" s="184"/>
      <c r="W924" s="184"/>
      <c r="X924" s="184"/>
      <c r="Y924" s="184"/>
      <c r="Z924" s="184"/>
      <c r="AA924" s="189"/>
      <c r="AT924" s="190" t="s">
        <v>186</v>
      </c>
      <c r="AU924" s="190" t="s">
        <v>89</v>
      </c>
      <c r="AV924" s="12" t="s">
        <v>89</v>
      </c>
      <c r="AW924" s="12" t="s">
        <v>187</v>
      </c>
      <c r="AX924" s="12" t="s">
        <v>78</v>
      </c>
      <c r="AY924" s="190" t="s">
        <v>179</v>
      </c>
    </row>
    <row r="925" spans="2:65" s="13" customFormat="1" ht="16.5" customHeight="1">
      <c r="B925" s="191"/>
      <c r="C925" s="192"/>
      <c r="D925" s="192"/>
      <c r="E925" s="193" t="s">
        <v>5</v>
      </c>
      <c r="F925" s="261" t="s">
        <v>188</v>
      </c>
      <c r="G925" s="262"/>
      <c r="H925" s="262"/>
      <c r="I925" s="262"/>
      <c r="J925" s="192"/>
      <c r="K925" s="194">
        <v>5.76</v>
      </c>
      <c r="L925" s="192"/>
      <c r="M925" s="192"/>
      <c r="N925" s="192"/>
      <c r="O925" s="192"/>
      <c r="P925" s="192"/>
      <c r="Q925" s="192"/>
      <c r="R925" s="195"/>
      <c r="T925" s="196"/>
      <c r="U925" s="192"/>
      <c r="V925" s="192"/>
      <c r="W925" s="192"/>
      <c r="X925" s="192"/>
      <c r="Y925" s="192"/>
      <c r="Z925" s="192"/>
      <c r="AA925" s="197"/>
      <c r="AT925" s="198" t="s">
        <v>186</v>
      </c>
      <c r="AU925" s="198" t="s">
        <v>89</v>
      </c>
      <c r="AV925" s="13" t="s">
        <v>184</v>
      </c>
      <c r="AW925" s="13" t="s">
        <v>187</v>
      </c>
      <c r="AX925" s="13" t="s">
        <v>35</v>
      </c>
      <c r="AY925" s="198" t="s">
        <v>179</v>
      </c>
    </row>
    <row r="926" spans="2:65" s="1" customFormat="1" ht="16.5" customHeight="1">
      <c r="B926" s="140"/>
      <c r="C926" s="199" t="s">
        <v>507</v>
      </c>
      <c r="D926" s="199" t="s">
        <v>458</v>
      </c>
      <c r="E926" s="200" t="s">
        <v>834</v>
      </c>
      <c r="F926" s="260" t="s">
        <v>835</v>
      </c>
      <c r="G926" s="260"/>
      <c r="H926" s="260"/>
      <c r="I926" s="260"/>
      <c r="J926" s="201" t="s">
        <v>447</v>
      </c>
      <c r="K926" s="202">
        <v>2E-3</v>
      </c>
      <c r="L926" s="263">
        <v>0</v>
      </c>
      <c r="M926" s="263"/>
      <c r="N926" s="309">
        <f>ROUND(L926*K926,2)</f>
        <v>0</v>
      </c>
      <c r="O926" s="266"/>
      <c r="P926" s="266"/>
      <c r="Q926" s="266"/>
      <c r="R926" s="143"/>
      <c r="T926" s="173" t="s">
        <v>5</v>
      </c>
      <c r="U926" s="47" t="s">
        <v>43</v>
      </c>
      <c r="V926" s="39"/>
      <c r="W926" s="174">
        <f>V926*K926</f>
        <v>0</v>
      </c>
      <c r="X926" s="174">
        <v>0</v>
      </c>
      <c r="Y926" s="174">
        <f>X926*K926</f>
        <v>0</v>
      </c>
      <c r="Z926" s="174">
        <v>0</v>
      </c>
      <c r="AA926" s="175">
        <f>Z926*K926</f>
        <v>0</v>
      </c>
      <c r="AR926" s="22" t="s">
        <v>271</v>
      </c>
      <c r="AT926" s="22" t="s">
        <v>458</v>
      </c>
      <c r="AU926" s="22" t="s">
        <v>89</v>
      </c>
      <c r="AY926" s="22" t="s">
        <v>179</v>
      </c>
      <c r="BE926" s="117">
        <f>IF(U926="základní",N926,0)</f>
        <v>0</v>
      </c>
      <c r="BF926" s="117">
        <f>IF(U926="snížená",N926,0)</f>
        <v>0</v>
      </c>
      <c r="BG926" s="117">
        <f>IF(U926="zákl. přenesená",N926,0)</f>
        <v>0</v>
      </c>
      <c r="BH926" s="117">
        <f>IF(U926="sníž. přenesená",N926,0)</f>
        <v>0</v>
      </c>
      <c r="BI926" s="117">
        <f>IF(U926="nulová",N926,0)</f>
        <v>0</v>
      </c>
      <c r="BJ926" s="22" t="s">
        <v>35</v>
      </c>
      <c r="BK926" s="117">
        <f>ROUND(L926*K926,2)</f>
        <v>0</v>
      </c>
      <c r="BL926" s="22" t="s">
        <v>225</v>
      </c>
      <c r="BM926" s="22" t="s">
        <v>789</v>
      </c>
    </row>
    <row r="927" spans="2:65" s="12" customFormat="1" ht="16.5" customHeight="1">
      <c r="B927" s="183"/>
      <c r="C927" s="184"/>
      <c r="D927" s="184"/>
      <c r="E927" s="185" t="s">
        <v>5</v>
      </c>
      <c r="F927" s="258" t="s">
        <v>1636</v>
      </c>
      <c r="G927" s="259"/>
      <c r="H927" s="259"/>
      <c r="I927" s="259"/>
      <c r="J927" s="184"/>
      <c r="K927" s="186">
        <v>2.016E-3</v>
      </c>
      <c r="L927" s="184"/>
      <c r="M927" s="184"/>
      <c r="N927" s="184"/>
      <c r="O927" s="184"/>
      <c r="P927" s="184"/>
      <c r="Q927" s="184"/>
      <c r="R927" s="187"/>
      <c r="T927" s="188"/>
      <c r="U927" s="184"/>
      <c r="V927" s="184"/>
      <c r="W927" s="184"/>
      <c r="X927" s="184"/>
      <c r="Y927" s="184"/>
      <c r="Z927" s="184"/>
      <c r="AA927" s="189"/>
      <c r="AT927" s="190" t="s">
        <v>186</v>
      </c>
      <c r="AU927" s="190" t="s">
        <v>89</v>
      </c>
      <c r="AV927" s="12" t="s">
        <v>89</v>
      </c>
      <c r="AW927" s="12" t="s">
        <v>187</v>
      </c>
      <c r="AX927" s="12" t="s">
        <v>78</v>
      </c>
      <c r="AY927" s="190" t="s">
        <v>179</v>
      </c>
    </row>
    <row r="928" spans="2:65" s="13" customFormat="1" ht="16.5" customHeight="1">
      <c r="B928" s="191"/>
      <c r="C928" s="192"/>
      <c r="D928" s="192"/>
      <c r="E928" s="193" t="s">
        <v>5</v>
      </c>
      <c r="F928" s="261" t="s">
        <v>188</v>
      </c>
      <c r="G928" s="262"/>
      <c r="H928" s="262"/>
      <c r="I928" s="262"/>
      <c r="J928" s="192"/>
      <c r="K928" s="194">
        <v>2.016E-3</v>
      </c>
      <c r="L928" s="192"/>
      <c r="M928" s="192"/>
      <c r="N928" s="192"/>
      <c r="O928" s="192"/>
      <c r="P928" s="192"/>
      <c r="Q928" s="192"/>
      <c r="R928" s="195"/>
      <c r="T928" s="196"/>
      <c r="U928" s="192"/>
      <c r="V928" s="192"/>
      <c r="W928" s="192"/>
      <c r="X928" s="192"/>
      <c r="Y928" s="192"/>
      <c r="Z928" s="192"/>
      <c r="AA928" s="197"/>
      <c r="AT928" s="198" t="s">
        <v>186</v>
      </c>
      <c r="AU928" s="198" t="s">
        <v>89</v>
      </c>
      <c r="AV928" s="13" t="s">
        <v>184</v>
      </c>
      <c r="AW928" s="13" t="s">
        <v>187</v>
      </c>
      <c r="AX928" s="13" t="s">
        <v>35</v>
      </c>
      <c r="AY928" s="198" t="s">
        <v>179</v>
      </c>
    </row>
    <row r="929" spans="2:65" s="1" customFormat="1" ht="25.5" customHeight="1">
      <c r="B929" s="140"/>
      <c r="C929" s="169" t="s">
        <v>790</v>
      </c>
      <c r="D929" s="169" t="s">
        <v>180</v>
      </c>
      <c r="E929" s="170" t="s">
        <v>846</v>
      </c>
      <c r="F929" s="264" t="s">
        <v>847</v>
      </c>
      <c r="G929" s="264"/>
      <c r="H929" s="264"/>
      <c r="I929" s="264"/>
      <c r="J929" s="171" t="s">
        <v>191</v>
      </c>
      <c r="K929" s="172">
        <v>1068.0899999999999</v>
      </c>
      <c r="L929" s="265">
        <v>0</v>
      </c>
      <c r="M929" s="265"/>
      <c r="N929" s="266">
        <f>ROUND(L929*K929,2)</f>
        <v>0</v>
      </c>
      <c r="O929" s="266"/>
      <c r="P929" s="266"/>
      <c r="Q929" s="266"/>
      <c r="R929" s="143"/>
      <c r="T929" s="173" t="s">
        <v>5</v>
      </c>
      <c r="U929" s="47" t="s">
        <v>43</v>
      </c>
      <c r="V929" s="39"/>
      <c r="W929" s="174">
        <f>V929*K929</f>
        <v>0</v>
      </c>
      <c r="X929" s="174">
        <v>0</v>
      </c>
      <c r="Y929" s="174">
        <f>X929*K929</f>
        <v>0</v>
      </c>
      <c r="Z929" s="174">
        <v>0</v>
      </c>
      <c r="AA929" s="175">
        <f>Z929*K929</f>
        <v>0</v>
      </c>
      <c r="AR929" s="22" t="s">
        <v>225</v>
      </c>
      <c r="AT929" s="22" t="s">
        <v>180</v>
      </c>
      <c r="AU929" s="22" t="s">
        <v>89</v>
      </c>
      <c r="AY929" s="22" t="s">
        <v>179</v>
      </c>
      <c r="BE929" s="117">
        <f>IF(U929="základní",N929,0)</f>
        <v>0</v>
      </c>
      <c r="BF929" s="117">
        <f>IF(U929="snížená",N929,0)</f>
        <v>0</v>
      </c>
      <c r="BG929" s="117">
        <f>IF(U929="zákl. přenesená",N929,0)</f>
        <v>0</v>
      </c>
      <c r="BH929" s="117">
        <f>IF(U929="sníž. přenesená",N929,0)</f>
        <v>0</v>
      </c>
      <c r="BI929" s="117">
        <f>IF(U929="nulová",N929,0)</f>
        <v>0</v>
      </c>
      <c r="BJ929" s="22" t="s">
        <v>35</v>
      </c>
      <c r="BK929" s="117">
        <f>ROUND(L929*K929,2)</f>
        <v>0</v>
      </c>
      <c r="BL929" s="22" t="s">
        <v>225</v>
      </c>
      <c r="BM929" s="22" t="s">
        <v>793</v>
      </c>
    </row>
    <row r="930" spans="2:65" s="11" customFormat="1" ht="25.5" customHeight="1">
      <c r="B930" s="176"/>
      <c r="C930" s="177"/>
      <c r="D930" s="177"/>
      <c r="E930" s="178" t="s">
        <v>5</v>
      </c>
      <c r="F930" s="303" t="s">
        <v>1358</v>
      </c>
      <c r="G930" s="304"/>
      <c r="H930" s="304"/>
      <c r="I930" s="304"/>
      <c r="J930" s="177"/>
      <c r="K930" s="178" t="s">
        <v>5</v>
      </c>
      <c r="L930" s="177"/>
      <c r="M930" s="177"/>
      <c r="N930" s="177"/>
      <c r="O930" s="177"/>
      <c r="P930" s="177"/>
      <c r="Q930" s="177"/>
      <c r="R930" s="179"/>
      <c r="T930" s="180"/>
      <c r="U930" s="177"/>
      <c r="V930" s="177"/>
      <c r="W930" s="177"/>
      <c r="X930" s="177"/>
      <c r="Y930" s="177"/>
      <c r="Z930" s="177"/>
      <c r="AA930" s="181"/>
      <c r="AT930" s="182" t="s">
        <v>186</v>
      </c>
      <c r="AU930" s="182" t="s">
        <v>89</v>
      </c>
      <c r="AV930" s="11" t="s">
        <v>35</v>
      </c>
      <c r="AW930" s="11" t="s">
        <v>187</v>
      </c>
      <c r="AX930" s="11" t="s">
        <v>78</v>
      </c>
      <c r="AY930" s="182" t="s">
        <v>179</v>
      </c>
    </row>
    <row r="931" spans="2:65" s="12" customFormat="1" ht="16.5" customHeight="1">
      <c r="B931" s="183"/>
      <c r="C931" s="184"/>
      <c r="D931" s="184"/>
      <c r="E931" s="185" t="s">
        <v>5</v>
      </c>
      <c r="F931" s="277" t="s">
        <v>1637</v>
      </c>
      <c r="G931" s="278"/>
      <c r="H931" s="278"/>
      <c r="I931" s="278"/>
      <c r="J931" s="184"/>
      <c r="K931" s="186">
        <v>9.92</v>
      </c>
      <c r="L931" s="184"/>
      <c r="M931" s="184"/>
      <c r="N931" s="184"/>
      <c r="O931" s="184"/>
      <c r="P931" s="184"/>
      <c r="Q931" s="184"/>
      <c r="R931" s="187"/>
      <c r="T931" s="188"/>
      <c r="U931" s="184"/>
      <c r="V931" s="184"/>
      <c r="W931" s="184"/>
      <c r="X931" s="184"/>
      <c r="Y931" s="184"/>
      <c r="Z931" s="184"/>
      <c r="AA931" s="189"/>
      <c r="AT931" s="190" t="s">
        <v>186</v>
      </c>
      <c r="AU931" s="190" t="s">
        <v>89</v>
      </c>
      <c r="AV931" s="12" t="s">
        <v>89</v>
      </c>
      <c r="AW931" s="12" t="s">
        <v>187</v>
      </c>
      <c r="AX931" s="12" t="s">
        <v>78</v>
      </c>
      <c r="AY931" s="190" t="s">
        <v>179</v>
      </c>
    </row>
    <row r="932" spans="2:65" s="12" customFormat="1" ht="16.5" customHeight="1">
      <c r="B932" s="183"/>
      <c r="C932" s="184"/>
      <c r="D932" s="184"/>
      <c r="E932" s="185" t="s">
        <v>5</v>
      </c>
      <c r="F932" s="277" t="s">
        <v>1638</v>
      </c>
      <c r="G932" s="278"/>
      <c r="H932" s="278"/>
      <c r="I932" s="278"/>
      <c r="J932" s="184"/>
      <c r="K932" s="186">
        <v>9.92</v>
      </c>
      <c r="L932" s="184"/>
      <c r="M932" s="184"/>
      <c r="N932" s="184"/>
      <c r="O932" s="184"/>
      <c r="P932" s="184"/>
      <c r="Q932" s="184"/>
      <c r="R932" s="187"/>
      <c r="T932" s="188"/>
      <c r="U932" s="184"/>
      <c r="V932" s="184"/>
      <c r="W932" s="184"/>
      <c r="X932" s="184"/>
      <c r="Y932" s="184"/>
      <c r="Z932" s="184"/>
      <c r="AA932" s="189"/>
      <c r="AT932" s="190" t="s">
        <v>186</v>
      </c>
      <c r="AU932" s="190" t="s">
        <v>89</v>
      </c>
      <c r="AV932" s="12" t="s">
        <v>89</v>
      </c>
      <c r="AW932" s="12" t="s">
        <v>187</v>
      </c>
      <c r="AX932" s="12" t="s">
        <v>78</v>
      </c>
      <c r="AY932" s="190" t="s">
        <v>179</v>
      </c>
    </row>
    <row r="933" spans="2:65" s="12" customFormat="1" ht="16.5" customHeight="1">
      <c r="B933" s="183"/>
      <c r="C933" s="184"/>
      <c r="D933" s="184"/>
      <c r="E933" s="185" t="s">
        <v>5</v>
      </c>
      <c r="F933" s="277" t="s">
        <v>1639</v>
      </c>
      <c r="G933" s="278"/>
      <c r="H933" s="278"/>
      <c r="I933" s="278"/>
      <c r="J933" s="184"/>
      <c r="K933" s="186">
        <v>2.25</v>
      </c>
      <c r="L933" s="184"/>
      <c r="M933" s="184"/>
      <c r="N933" s="184"/>
      <c r="O933" s="184"/>
      <c r="P933" s="184"/>
      <c r="Q933" s="184"/>
      <c r="R933" s="187"/>
      <c r="T933" s="188"/>
      <c r="U933" s="184"/>
      <c r="V933" s="184"/>
      <c r="W933" s="184"/>
      <c r="X933" s="184"/>
      <c r="Y933" s="184"/>
      <c r="Z933" s="184"/>
      <c r="AA933" s="189"/>
      <c r="AT933" s="190" t="s">
        <v>186</v>
      </c>
      <c r="AU933" s="190" t="s">
        <v>89</v>
      </c>
      <c r="AV933" s="12" t="s">
        <v>89</v>
      </c>
      <c r="AW933" s="12" t="s">
        <v>187</v>
      </c>
      <c r="AX933" s="12" t="s">
        <v>78</v>
      </c>
      <c r="AY933" s="190" t="s">
        <v>179</v>
      </c>
    </row>
    <row r="934" spans="2:65" s="12" customFormat="1" ht="16.5" customHeight="1">
      <c r="B934" s="183"/>
      <c r="C934" s="184"/>
      <c r="D934" s="184"/>
      <c r="E934" s="185" t="s">
        <v>5</v>
      </c>
      <c r="F934" s="277" t="s">
        <v>1640</v>
      </c>
      <c r="G934" s="278"/>
      <c r="H934" s="278"/>
      <c r="I934" s="278"/>
      <c r="J934" s="184"/>
      <c r="K934" s="186">
        <v>210.6</v>
      </c>
      <c r="L934" s="184"/>
      <c r="M934" s="184"/>
      <c r="N934" s="184"/>
      <c r="O934" s="184"/>
      <c r="P934" s="184"/>
      <c r="Q934" s="184"/>
      <c r="R934" s="187"/>
      <c r="T934" s="188"/>
      <c r="U934" s="184"/>
      <c r="V934" s="184"/>
      <c r="W934" s="184"/>
      <c r="X934" s="184"/>
      <c r="Y934" s="184"/>
      <c r="Z934" s="184"/>
      <c r="AA934" s="189"/>
      <c r="AT934" s="190" t="s">
        <v>186</v>
      </c>
      <c r="AU934" s="190" t="s">
        <v>89</v>
      </c>
      <c r="AV934" s="12" t="s">
        <v>89</v>
      </c>
      <c r="AW934" s="12" t="s">
        <v>187</v>
      </c>
      <c r="AX934" s="12" t="s">
        <v>78</v>
      </c>
      <c r="AY934" s="190" t="s">
        <v>179</v>
      </c>
    </row>
    <row r="935" spans="2:65" s="12" customFormat="1" ht="16.5" customHeight="1">
      <c r="B935" s="183"/>
      <c r="C935" s="184"/>
      <c r="D935" s="184"/>
      <c r="E935" s="185" t="s">
        <v>5</v>
      </c>
      <c r="F935" s="277" t="s">
        <v>1641</v>
      </c>
      <c r="G935" s="278"/>
      <c r="H935" s="278"/>
      <c r="I935" s="278"/>
      <c r="J935" s="184"/>
      <c r="K935" s="186">
        <v>23</v>
      </c>
      <c r="L935" s="184"/>
      <c r="M935" s="184"/>
      <c r="N935" s="184"/>
      <c r="O935" s="184"/>
      <c r="P935" s="184"/>
      <c r="Q935" s="184"/>
      <c r="R935" s="187"/>
      <c r="T935" s="188"/>
      <c r="U935" s="184"/>
      <c r="V935" s="184"/>
      <c r="W935" s="184"/>
      <c r="X935" s="184"/>
      <c r="Y935" s="184"/>
      <c r="Z935" s="184"/>
      <c r="AA935" s="189"/>
      <c r="AT935" s="190" t="s">
        <v>186</v>
      </c>
      <c r="AU935" s="190" t="s">
        <v>89</v>
      </c>
      <c r="AV935" s="12" t="s">
        <v>89</v>
      </c>
      <c r="AW935" s="12" t="s">
        <v>187</v>
      </c>
      <c r="AX935" s="12" t="s">
        <v>78</v>
      </c>
      <c r="AY935" s="190" t="s">
        <v>179</v>
      </c>
    </row>
    <row r="936" spans="2:65" s="12" customFormat="1" ht="16.5" customHeight="1">
      <c r="B936" s="183"/>
      <c r="C936" s="184"/>
      <c r="D936" s="184"/>
      <c r="E936" s="185" t="s">
        <v>5</v>
      </c>
      <c r="F936" s="277" t="s">
        <v>1642</v>
      </c>
      <c r="G936" s="278"/>
      <c r="H936" s="278"/>
      <c r="I936" s="278"/>
      <c r="J936" s="184"/>
      <c r="K936" s="186">
        <v>17.100000000000001</v>
      </c>
      <c r="L936" s="184"/>
      <c r="M936" s="184"/>
      <c r="N936" s="184"/>
      <c r="O936" s="184"/>
      <c r="P936" s="184"/>
      <c r="Q936" s="184"/>
      <c r="R936" s="187"/>
      <c r="T936" s="188"/>
      <c r="U936" s="184"/>
      <c r="V936" s="184"/>
      <c r="W936" s="184"/>
      <c r="X936" s="184"/>
      <c r="Y936" s="184"/>
      <c r="Z936" s="184"/>
      <c r="AA936" s="189"/>
      <c r="AT936" s="190" t="s">
        <v>186</v>
      </c>
      <c r="AU936" s="190" t="s">
        <v>89</v>
      </c>
      <c r="AV936" s="12" t="s">
        <v>89</v>
      </c>
      <c r="AW936" s="12" t="s">
        <v>187</v>
      </c>
      <c r="AX936" s="12" t="s">
        <v>78</v>
      </c>
      <c r="AY936" s="190" t="s">
        <v>179</v>
      </c>
    </row>
    <row r="937" spans="2:65" s="12" customFormat="1" ht="16.5" customHeight="1">
      <c r="B937" s="183"/>
      <c r="C937" s="184"/>
      <c r="D937" s="184"/>
      <c r="E937" s="185" t="s">
        <v>5</v>
      </c>
      <c r="F937" s="277" t="s">
        <v>1643</v>
      </c>
      <c r="G937" s="278"/>
      <c r="H937" s="278"/>
      <c r="I937" s="278"/>
      <c r="J937" s="184"/>
      <c r="K937" s="186">
        <v>9.5</v>
      </c>
      <c r="L937" s="184"/>
      <c r="M937" s="184"/>
      <c r="N937" s="184"/>
      <c r="O937" s="184"/>
      <c r="P937" s="184"/>
      <c r="Q937" s="184"/>
      <c r="R937" s="187"/>
      <c r="T937" s="188"/>
      <c r="U937" s="184"/>
      <c r="V937" s="184"/>
      <c r="W937" s="184"/>
      <c r="X937" s="184"/>
      <c r="Y937" s="184"/>
      <c r="Z937" s="184"/>
      <c r="AA937" s="189"/>
      <c r="AT937" s="190" t="s">
        <v>186</v>
      </c>
      <c r="AU937" s="190" t="s">
        <v>89</v>
      </c>
      <c r="AV937" s="12" t="s">
        <v>89</v>
      </c>
      <c r="AW937" s="12" t="s">
        <v>187</v>
      </c>
      <c r="AX937" s="12" t="s">
        <v>78</v>
      </c>
      <c r="AY937" s="190" t="s">
        <v>179</v>
      </c>
    </row>
    <row r="938" spans="2:65" s="12" customFormat="1" ht="16.5" customHeight="1">
      <c r="B938" s="183"/>
      <c r="C938" s="184"/>
      <c r="D938" s="184"/>
      <c r="E938" s="185" t="s">
        <v>5</v>
      </c>
      <c r="F938" s="277" t="s">
        <v>1644</v>
      </c>
      <c r="G938" s="278"/>
      <c r="H938" s="278"/>
      <c r="I938" s="278"/>
      <c r="J938" s="184"/>
      <c r="K938" s="186">
        <v>110.7</v>
      </c>
      <c r="L938" s="184"/>
      <c r="M938" s="184"/>
      <c r="N938" s="184"/>
      <c r="O938" s="184"/>
      <c r="P938" s="184"/>
      <c r="Q938" s="184"/>
      <c r="R938" s="187"/>
      <c r="T938" s="188"/>
      <c r="U938" s="184"/>
      <c r="V938" s="184"/>
      <c r="W938" s="184"/>
      <c r="X938" s="184"/>
      <c r="Y938" s="184"/>
      <c r="Z938" s="184"/>
      <c r="AA938" s="189"/>
      <c r="AT938" s="190" t="s">
        <v>186</v>
      </c>
      <c r="AU938" s="190" t="s">
        <v>89</v>
      </c>
      <c r="AV938" s="12" t="s">
        <v>89</v>
      </c>
      <c r="AW938" s="12" t="s">
        <v>187</v>
      </c>
      <c r="AX938" s="12" t="s">
        <v>78</v>
      </c>
      <c r="AY938" s="190" t="s">
        <v>179</v>
      </c>
    </row>
    <row r="939" spans="2:65" s="12" customFormat="1" ht="16.5" customHeight="1">
      <c r="B939" s="183"/>
      <c r="C939" s="184"/>
      <c r="D939" s="184"/>
      <c r="E939" s="185" t="s">
        <v>5</v>
      </c>
      <c r="F939" s="277" t="s">
        <v>859</v>
      </c>
      <c r="G939" s="278"/>
      <c r="H939" s="278"/>
      <c r="I939" s="278"/>
      <c r="J939" s="184"/>
      <c r="K939" s="186">
        <v>5.5</v>
      </c>
      <c r="L939" s="184"/>
      <c r="M939" s="184"/>
      <c r="N939" s="184"/>
      <c r="O939" s="184"/>
      <c r="P939" s="184"/>
      <c r="Q939" s="184"/>
      <c r="R939" s="187"/>
      <c r="T939" s="188"/>
      <c r="U939" s="184"/>
      <c r="V939" s="184"/>
      <c r="W939" s="184"/>
      <c r="X939" s="184"/>
      <c r="Y939" s="184"/>
      <c r="Z939" s="184"/>
      <c r="AA939" s="189"/>
      <c r="AT939" s="190" t="s">
        <v>186</v>
      </c>
      <c r="AU939" s="190" t="s">
        <v>89</v>
      </c>
      <c r="AV939" s="12" t="s">
        <v>89</v>
      </c>
      <c r="AW939" s="12" t="s">
        <v>187</v>
      </c>
      <c r="AX939" s="12" t="s">
        <v>78</v>
      </c>
      <c r="AY939" s="190" t="s">
        <v>179</v>
      </c>
    </row>
    <row r="940" spans="2:65" s="12" customFormat="1" ht="16.5" customHeight="1">
      <c r="B940" s="183"/>
      <c r="C940" s="184"/>
      <c r="D940" s="184"/>
      <c r="E940" s="185" t="s">
        <v>5</v>
      </c>
      <c r="F940" s="277" t="s">
        <v>1645</v>
      </c>
      <c r="G940" s="278"/>
      <c r="H940" s="278"/>
      <c r="I940" s="278"/>
      <c r="J940" s="184"/>
      <c r="K940" s="186">
        <v>89.1</v>
      </c>
      <c r="L940" s="184"/>
      <c r="M940" s="184"/>
      <c r="N940" s="184"/>
      <c r="O940" s="184"/>
      <c r="P940" s="184"/>
      <c r="Q940" s="184"/>
      <c r="R940" s="187"/>
      <c r="T940" s="188"/>
      <c r="U940" s="184"/>
      <c r="V940" s="184"/>
      <c r="W940" s="184"/>
      <c r="X940" s="184"/>
      <c r="Y940" s="184"/>
      <c r="Z940" s="184"/>
      <c r="AA940" s="189"/>
      <c r="AT940" s="190" t="s">
        <v>186</v>
      </c>
      <c r="AU940" s="190" t="s">
        <v>89</v>
      </c>
      <c r="AV940" s="12" t="s">
        <v>89</v>
      </c>
      <c r="AW940" s="12" t="s">
        <v>187</v>
      </c>
      <c r="AX940" s="12" t="s">
        <v>78</v>
      </c>
      <c r="AY940" s="190" t="s">
        <v>179</v>
      </c>
    </row>
    <row r="941" spans="2:65" s="12" customFormat="1" ht="16.5" customHeight="1">
      <c r="B941" s="183"/>
      <c r="C941" s="184"/>
      <c r="D941" s="184"/>
      <c r="E941" s="185" t="s">
        <v>5</v>
      </c>
      <c r="F941" s="277" t="s">
        <v>1646</v>
      </c>
      <c r="G941" s="278"/>
      <c r="H941" s="278"/>
      <c r="I941" s="278"/>
      <c r="J941" s="184"/>
      <c r="K941" s="186">
        <v>35.5</v>
      </c>
      <c r="L941" s="184"/>
      <c r="M941" s="184"/>
      <c r="N941" s="184"/>
      <c r="O941" s="184"/>
      <c r="P941" s="184"/>
      <c r="Q941" s="184"/>
      <c r="R941" s="187"/>
      <c r="T941" s="188"/>
      <c r="U941" s="184"/>
      <c r="V941" s="184"/>
      <c r="W941" s="184"/>
      <c r="X941" s="184"/>
      <c r="Y941" s="184"/>
      <c r="Z941" s="184"/>
      <c r="AA941" s="189"/>
      <c r="AT941" s="190" t="s">
        <v>186</v>
      </c>
      <c r="AU941" s="190" t="s">
        <v>89</v>
      </c>
      <c r="AV941" s="12" t="s">
        <v>89</v>
      </c>
      <c r="AW941" s="12" t="s">
        <v>187</v>
      </c>
      <c r="AX941" s="12" t="s">
        <v>78</v>
      </c>
      <c r="AY941" s="190" t="s">
        <v>179</v>
      </c>
    </row>
    <row r="942" spans="2:65" s="12" customFormat="1" ht="16.5" customHeight="1">
      <c r="B942" s="183"/>
      <c r="C942" s="184"/>
      <c r="D942" s="184"/>
      <c r="E942" s="185" t="s">
        <v>5</v>
      </c>
      <c r="F942" s="277" t="s">
        <v>1647</v>
      </c>
      <c r="G942" s="278"/>
      <c r="H942" s="278"/>
      <c r="I942" s="278"/>
      <c r="J942" s="184"/>
      <c r="K942" s="186">
        <v>42</v>
      </c>
      <c r="L942" s="184"/>
      <c r="M942" s="184"/>
      <c r="N942" s="184"/>
      <c r="O942" s="184"/>
      <c r="P942" s="184"/>
      <c r="Q942" s="184"/>
      <c r="R942" s="187"/>
      <c r="T942" s="188"/>
      <c r="U942" s="184"/>
      <c r="V942" s="184"/>
      <c r="W942" s="184"/>
      <c r="X942" s="184"/>
      <c r="Y942" s="184"/>
      <c r="Z942" s="184"/>
      <c r="AA942" s="189"/>
      <c r="AT942" s="190" t="s">
        <v>186</v>
      </c>
      <c r="AU942" s="190" t="s">
        <v>89</v>
      </c>
      <c r="AV942" s="12" t="s">
        <v>89</v>
      </c>
      <c r="AW942" s="12" t="s">
        <v>187</v>
      </c>
      <c r="AX942" s="12" t="s">
        <v>78</v>
      </c>
      <c r="AY942" s="190" t="s">
        <v>179</v>
      </c>
    </row>
    <row r="943" spans="2:65" s="12" customFormat="1" ht="16.5" customHeight="1">
      <c r="B943" s="183"/>
      <c r="C943" s="184"/>
      <c r="D943" s="184"/>
      <c r="E943" s="185" t="s">
        <v>5</v>
      </c>
      <c r="F943" s="277" t="s">
        <v>1648</v>
      </c>
      <c r="G943" s="278"/>
      <c r="H943" s="278"/>
      <c r="I943" s="278"/>
      <c r="J943" s="184"/>
      <c r="K943" s="186">
        <v>83.7</v>
      </c>
      <c r="L943" s="184"/>
      <c r="M943" s="184"/>
      <c r="N943" s="184"/>
      <c r="O943" s="184"/>
      <c r="P943" s="184"/>
      <c r="Q943" s="184"/>
      <c r="R943" s="187"/>
      <c r="T943" s="188"/>
      <c r="U943" s="184"/>
      <c r="V943" s="184"/>
      <c r="W943" s="184"/>
      <c r="X943" s="184"/>
      <c r="Y943" s="184"/>
      <c r="Z943" s="184"/>
      <c r="AA943" s="189"/>
      <c r="AT943" s="190" t="s">
        <v>186</v>
      </c>
      <c r="AU943" s="190" t="s">
        <v>89</v>
      </c>
      <c r="AV943" s="12" t="s">
        <v>89</v>
      </c>
      <c r="AW943" s="12" t="s">
        <v>187</v>
      </c>
      <c r="AX943" s="12" t="s">
        <v>78</v>
      </c>
      <c r="AY943" s="190" t="s">
        <v>179</v>
      </c>
    </row>
    <row r="944" spans="2:65" s="12" customFormat="1" ht="16.5" customHeight="1">
      <c r="B944" s="183"/>
      <c r="C944" s="184"/>
      <c r="D944" s="184"/>
      <c r="E944" s="185" t="s">
        <v>5</v>
      </c>
      <c r="F944" s="277" t="s">
        <v>1649</v>
      </c>
      <c r="G944" s="278"/>
      <c r="H944" s="278"/>
      <c r="I944" s="278"/>
      <c r="J944" s="184"/>
      <c r="K944" s="186">
        <v>17</v>
      </c>
      <c r="L944" s="184"/>
      <c r="M944" s="184"/>
      <c r="N944" s="184"/>
      <c r="O944" s="184"/>
      <c r="P944" s="184"/>
      <c r="Q944" s="184"/>
      <c r="R944" s="187"/>
      <c r="T944" s="188"/>
      <c r="U944" s="184"/>
      <c r="V944" s="184"/>
      <c r="W944" s="184"/>
      <c r="X944" s="184"/>
      <c r="Y944" s="184"/>
      <c r="Z944" s="184"/>
      <c r="AA944" s="189"/>
      <c r="AT944" s="190" t="s">
        <v>186</v>
      </c>
      <c r="AU944" s="190" t="s">
        <v>89</v>
      </c>
      <c r="AV944" s="12" t="s">
        <v>89</v>
      </c>
      <c r="AW944" s="12" t="s">
        <v>187</v>
      </c>
      <c r="AX944" s="12" t="s">
        <v>78</v>
      </c>
      <c r="AY944" s="190" t="s">
        <v>179</v>
      </c>
    </row>
    <row r="945" spans="2:65" s="12" customFormat="1" ht="16.5" customHeight="1">
      <c r="B945" s="183"/>
      <c r="C945" s="184"/>
      <c r="D945" s="184"/>
      <c r="E945" s="185" t="s">
        <v>5</v>
      </c>
      <c r="F945" s="277" t="s">
        <v>1650</v>
      </c>
      <c r="G945" s="278"/>
      <c r="H945" s="278"/>
      <c r="I945" s="278"/>
      <c r="J945" s="184"/>
      <c r="K945" s="186">
        <v>27</v>
      </c>
      <c r="L945" s="184"/>
      <c r="M945" s="184"/>
      <c r="N945" s="184"/>
      <c r="O945" s="184"/>
      <c r="P945" s="184"/>
      <c r="Q945" s="184"/>
      <c r="R945" s="187"/>
      <c r="T945" s="188"/>
      <c r="U945" s="184"/>
      <c r="V945" s="184"/>
      <c r="W945" s="184"/>
      <c r="X945" s="184"/>
      <c r="Y945" s="184"/>
      <c r="Z945" s="184"/>
      <c r="AA945" s="189"/>
      <c r="AT945" s="190" t="s">
        <v>186</v>
      </c>
      <c r="AU945" s="190" t="s">
        <v>89</v>
      </c>
      <c r="AV945" s="12" t="s">
        <v>89</v>
      </c>
      <c r="AW945" s="12" t="s">
        <v>187</v>
      </c>
      <c r="AX945" s="12" t="s">
        <v>78</v>
      </c>
      <c r="AY945" s="190" t="s">
        <v>179</v>
      </c>
    </row>
    <row r="946" spans="2:65" s="12" customFormat="1" ht="16.5" customHeight="1">
      <c r="B946" s="183"/>
      <c r="C946" s="184"/>
      <c r="D946" s="184"/>
      <c r="E946" s="185" t="s">
        <v>5</v>
      </c>
      <c r="F946" s="277" t="s">
        <v>1651</v>
      </c>
      <c r="G946" s="278"/>
      <c r="H946" s="278"/>
      <c r="I946" s="278"/>
      <c r="J946" s="184"/>
      <c r="K946" s="186">
        <v>85.5</v>
      </c>
      <c r="L946" s="184"/>
      <c r="M946" s="184"/>
      <c r="N946" s="184"/>
      <c r="O946" s="184"/>
      <c r="P946" s="184"/>
      <c r="Q946" s="184"/>
      <c r="R946" s="187"/>
      <c r="T946" s="188"/>
      <c r="U946" s="184"/>
      <c r="V946" s="184"/>
      <c r="W946" s="184"/>
      <c r="X946" s="184"/>
      <c r="Y946" s="184"/>
      <c r="Z946" s="184"/>
      <c r="AA946" s="189"/>
      <c r="AT946" s="190" t="s">
        <v>186</v>
      </c>
      <c r="AU946" s="190" t="s">
        <v>89</v>
      </c>
      <c r="AV946" s="12" t="s">
        <v>89</v>
      </c>
      <c r="AW946" s="12" t="s">
        <v>187</v>
      </c>
      <c r="AX946" s="12" t="s">
        <v>78</v>
      </c>
      <c r="AY946" s="190" t="s">
        <v>179</v>
      </c>
    </row>
    <row r="947" spans="2:65" s="12" customFormat="1" ht="16.5" customHeight="1">
      <c r="B947" s="183"/>
      <c r="C947" s="184"/>
      <c r="D947" s="184"/>
      <c r="E947" s="185" t="s">
        <v>5</v>
      </c>
      <c r="F947" s="277" t="s">
        <v>1652</v>
      </c>
      <c r="G947" s="278"/>
      <c r="H947" s="278"/>
      <c r="I947" s="278"/>
      <c r="J947" s="184"/>
      <c r="K947" s="186">
        <v>154.80000000000001</v>
      </c>
      <c r="L947" s="184"/>
      <c r="M947" s="184"/>
      <c r="N947" s="184"/>
      <c r="O947" s="184"/>
      <c r="P947" s="184"/>
      <c r="Q947" s="184"/>
      <c r="R947" s="187"/>
      <c r="T947" s="188"/>
      <c r="U947" s="184"/>
      <c r="V947" s="184"/>
      <c r="W947" s="184"/>
      <c r="X947" s="184"/>
      <c r="Y947" s="184"/>
      <c r="Z947" s="184"/>
      <c r="AA947" s="189"/>
      <c r="AT947" s="190" t="s">
        <v>186</v>
      </c>
      <c r="AU947" s="190" t="s">
        <v>89</v>
      </c>
      <c r="AV947" s="12" t="s">
        <v>89</v>
      </c>
      <c r="AW947" s="12" t="s">
        <v>187</v>
      </c>
      <c r="AX947" s="12" t="s">
        <v>78</v>
      </c>
      <c r="AY947" s="190" t="s">
        <v>179</v>
      </c>
    </row>
    <row r="948" spans="2:65" s="12" customFormat="1" ht="16.5" customHeight="1">
      <c r="B948" s="183"/>
      <c r="C948" s="184"/>
      <c r="D948" s="184"/>
      <c r="E948" s="185" t="s">
        <v>5</v>
      </c>
      <c r="F948" s="277" t="s">
        <v>1653</v>
      </c>
      <c r="G948" s="278"/>
      <c r="H948" s="278"/>
      <c r="I948" s="278"/>
      <c r="J948" s="184"/>
      <c r="K948" s="186">
        <v>14.5</v>
      </c>
      <c r="L948" s="184"/>
      <c r="M948" s="184"/>
      <c r="N948" s="184"/>
      <c r="O948" s="184"/>
      <c r="P948" s="184"/>
      <c r="Q948" s="184"/>
      <c r="R948" s="187"/>
      <c r="T948" s="188"/>
      <c r="U948" s="184"/>
      <c r="V948" s="184"/>
      <c r="W948" s="184"/>
      <c r="X948" s="184"/>
      <c r="Y948" s="184"/>
      <c r="Z948" s="184"/>
      <c r="AA948" s="189"/>
      <c r="AT948" s="190" t="s">
        <v>186</v>
      </c>
      <c r="AU948" s="190" t="s">
        <v>89</v>
      </c>
      <c r="AV948" s="12" t="s">
        <v>89</v>
      </c>
      <c r="AW948" s="12" t="s">
        <v>187</v>
      </c>
      <c r="AX948" s="12" t="s">
        <v>78</v>
      </c>
      <c r="AY948" s="190" t="s">
        <v>179</v>
      </c>
    </row>
    <row r="949" spans="2:65" s="12" customFormat="1" ht="16.5" customHeight="1">
      <c r="B949" s="183"/>
      <c r="C949" s="184"/>
      <c r="D949" s="184"/>
      <c r="E949" s="185" t="s">
        <v>5</v>
      </c>
      <c r="F949" s="277" t="s">
        <v>1654</v>
      </c>
      <c r="G949" s="278"/>
      <c r="H949" s="278"/>
      <c r="I949" s="278"/>
      <c r="J949" s="184"/>
      <c r="K949" s="186">
        <v>4.5</v>
      </c>
      <c r="L949" s="184"/>
      <c r="M949" s="184"/>
      <c r="N949" s="184"/>
      <c r="O949" s="184"/>
      <c r="P949" s="184"/>
      <c r="Q949" s="184"/>
      <c r="R949" s="187"/>
      <c r="T949" s="188"/>
      <c r="U949" s="184"/>
      <c r="V949" s="184"/>
      <c r="W949" s="184"/>
      <c r="X949" s="184"/>
      <c r="Y949" s="184"/>
      <c r="Z949" s="184"/>
      <c r="AA949" s="189"/>
      <c r="AT949" s="190" t="s">
        <v>186</v>
      </c>
      <c r="AU949" s="190" t="s">
        <v>89</v>
      </c>
      <c r="AV949" s="12" t="s">
        <v>89</v>
      </c>
      <c r="AW949" s="12" t="s">
        <v>187</v>
      </c>
      <c r="AX949" s="12" t="s">
        <v>78</v>
      </c>
      <c r="AY949" s="190" t="s">
        <v>179</v>
      </c>
    </row>
    <row r="950" spans="2:65" s="12" customFormat="1" ht="16.5" customHeight="1">
      <c r="B950" s="183"/>
      <c r="C950" s="184"/>
      <c r="D950" s="184"/>
      <c r="E950" s="185" t="s">
        <v>5</v>
      </c>
      <c r="F950" s="277" t="s">
        <v>1655</v>
      </c>
      <c r="G950" s="278"/>
      <c r="H950" s="278"/>
      <c r="I950" s="278"/>
      <c r="J950" s="184"/>
      <c r="K950" s="186">
        <v>112</v>
      </c>
      <c r="L950" s="184"/>
      <c r="M950" s="184"/>
      <c r="N950" s="184"/>
      <c r="O950" s="184"/>
      <c r="P950" s="184"/>
      <c r="Q950" s="184"/>
      <c r="R950" s="187"/>
      <c r="T950" s="188"/>
      <c r="U950" s="184"/>
      <c r="V950" s="184"/>
      <c r="W950" s="184"/>
      <c r="X950" s="184"/>
      <c r="Y950" s="184"/>
      <c r="Z950" s="184"/>
      <c r="AA950" s="189"/>
      <c r="AT950" s="190" t="s">
        <v>186</v>
      </c>
      <c r="AU950" s="190" t="s">
        <v>89</v>
      </c>
      <c r="AV950" s="12" t="s">
        <v>89</v>
      </c>
      <c r="AW950" s="12" t="s">
        <v>187</v>
      </c>
      <c r="AX950" s="12" t="s">
        <v>78</v>
      </c>
      <c r="AY950" s="190" t="s">
        <v>179</v>
      </c>
    </row>
    <row r="951" spans="2:65" s="12" customFormat="1" ht="16.5" customHeight="1">
      <c r="B951" s="183"/>
      <c r="C951" s="184"/>
      <c r="D951" s="184"/>
      <c r="E951" s="185" t="s">
        <v>5</v>
      </c>
      <c r="F951" s="277" t="s">
        <v>1656</v>
      </c>
      <c r="G951" s="278"/>
      <c r="H951" s="278"/>
      <c r="I951" s="278"/>
      <c r="J951" s="184"/>
      <c r="K951" s="186">
        <v>4</v>
      </c>
      <c r="L951" s="184"/>
      <c r="M951" s="184"/>
      <c r="N951" s="184"/>
      <c r="O951" s="184"/>
      <c r="P951" s="184"/>
      <c r="Q951" s="184"/>
      <c r="R951" s="187"/>
      <c r="T951" s="188"/>
      <c r="U951" s="184"/>
      <c r="V951" s="184"/>
      <c r="W951" s="184"/>
      <c r="X951" s="184"/>
      <c r="Y951" s="184"/>
      <c r="Z951" s="184"/>
      <c r="AA951" s="189"/>
      <c r="AT951" s="190" t="s">
        <v>186</v>
      </c>
      <c r="AU951" s="190" t="s">
        <v>89</v>
      </c>
      <c r="AV951" s="12" t="s">
        <v>89</v>
      </c>
      <c r="AW951" s="12" t="s">
        <v>187</v>
      </c>
      <c r="AX951" s="12" t="s">
        <v>78</v>
      </c>
      <c r="AY951" s="190" t="s">
        <v>179</v>
      </c>
    </row>
    <row r="952" spans="2:65" s="13" customFormat="1" ht="16.5" customHeight="1">
      <c r="B952" s="191"/>
      <c r="C952" s="192"/>
      <c r="D952" s="192"/>
      <c r="E952" s="193" t="s">
        <v>5</v>
      </c>
      <c r="F952" s="261" t="s">
        <v>188</v>
      </c>
      <c r="G952" s="262"/>
      <c r="H952" s="262"/>
      <c r="I952" s="262"/>
      <c r="J952" s="192"/>
      <c r="K952" s="194">
        <v>1068.0899999999999</v>
      </c>
      <c r="L952" s="192"/>
      <c r="M952" s="192"/>
      <c r="N952" s="192"/>
      <c r="O952" s="192"/>
      <c r="P952" s="192"/>
      <c r="Q952" s="192"/>
      <c r="R952" s="195"/>
      <c r="T952" s="196"/>
      <c r="U952" s="192"/>
      <c r="V952" s="192"/>
      <c r="W952" s="192"/>
      <c r="X952" s="192"/>
      <c r="Y952" s="192"/>
      <c r="Z952" s="192"/>
      <c r="AA952" s="197"/>
      <c r="AT952" s="198" t="s">
        <v>186</v>
      </c>
      <c r="AU952" s="198" t="s">
        <v>89</v>
      </c>
      <c r="AV952" s="13" t="s">
        <v>184</v>
      </c>
      <c r="AW952" s="13" t="s">
        <v>187</v>
      </c>
      <c r="AX952" s="13" t="s">
        <v>35</v>
      </c>
      <c r="AY952" s="198" t="s">
        <v>179</v>
      </c>
    </row>
    <row r="953" spans="2:65" s="1" customFormat="1" ht="25.5" customHeight="1">
      <c r="B953" s="140"/>
      <c r="C953" s="169" t="s">
        <v>511</v>
      </c>
      <c r="D953" s="169" t="s">
        <v>180</v>
      </c>
      <c r="E953" s="170" t="s">
        <v>867</v>
      </c>
      <c r="F953" s="264" t="s">
        <v>868</v>
      </c>
      <c r="G953" s="264"/>
      <c r="H953" s="264"/>
      <c r="I953" s="264"/>
      <c r="J953" s="171" t="s">
        <v>191</v>
      </c>
      <c r="K953" s="172">
        <v>26.5</v>
      </c>
      <c r="L953" s="265">
        <v>0</v>
      </c>
      <c r="M953" s="265"/>
      <c r="N953" s="266">
        <f>ROUND(L953*K953,2)</f>
        <v>0</v>
      </c>
      <c r="O953" s="266"/>
      <c r="P953" s="266"/>
      <c r="Q953" s="266"/>
      <c r="R953" s="143"/>
      <c r="T953" s="173" t="s">
        <v>5</v>
      </c>
      <c r="U953" s="47" t="s">
        <v>43</v>
      </c>
      <c r="V953" s="39"/>
      <c r="W953" s="174">
        <f>V953*K953</f>
        <v>0</v>
      </c>
      <c r="X953" s="174">
        <v>0</v>
      </c>
      <c r="Y953" s="174">
        <f>X953*K953</f>
        <v>0</v>
      </c>
      <c r="Z953" s="174">
        <v>0</v>
      </c>
      <c r="AA953" s="175">
        <f>Z953*K953</f>
        <v>0</v>
      </c>
      <c r="AR953" s="22" t="s">
        <v>225</v>
      </c>
      <c r="AT953" s="22" t="s">
        <v>180</v>
      </c>
      <c r="AU953" s="22" t="s">
        <v>89</v>
      </c>
      <c r="AY953" s="22" t="s">
        <v>179</v>
      </c>
      <c r="BE953" s="117">
        <f>IF(U953="základní",N953,0)</f>
        <v>0</v>
      </c>
      <c r="BF953" s="117">
        <f>IF(U953="snížená",N953,0)</f>
        <v>0</v>
      </c>
      <c r="BG953" s="117">
        <f>IF(U953="zákl. přenesená",N953,0)</f>
        <v>0</v>
      </c>
      <c r="BH953" s="117">
        <f>IF(U953="sníž. přenesená",N953,0)</f>
        <v>0</v>
      </c>
      <c r="BI953" s="117">
        <f>IF(U953="nulová",N953,0)</f>
        <v>0</v>
      </c>
      <c r="BJ953" s="22" t="s">
        <v>35</v>
      </c>
      <c r="BK953" s="117">
        <f>ROUND(L953*K953,2)</f>
        <v>0</v>
      </c>
      <c r="BL953" s="22" t="s">
        <v>225</v>
      </c>
      <c r="BM953" s="22" t="s">
        <v>796</v>
      </c>
    </row>
    <row r="954" spans="2:65" s="11" customFormat="1" ht="25.5" customHeight="1">
      <c r="B954" s="176"/>
      <c r="C954" s="177"/>
      <c r="D954" s="177"/>
      <c r="E954" s="178" t="s">
        <v>5</v>
      </c>
      <c r="F954" s="303" t="s">
        <v>1358</v>
      </c>
      <c r="G954" s="304"/>
      <c r="H954" s="304"/>
      <c r="I954" s="304"/>
      <c r="J954" s="177"/>
      <c r="K954" s="178" t="s">
        <v>5</v>
      </c>
      <c r="L954" s="177"/>
      <c r="M954" s="177"/>
      <c r="N954" s="177"/>
      <c r="O954" s="177"/>
      <c r="P954" s="177"/>
      <c r="Q954" s="177"/>
      <c r="R954" s="179"/>
      <c r="T954" s="180"/>
      <c r="U954" s="177"/>
      <c r="V954" s="177"/>
      <c r="W954" s="177"/>
      <c r="X954" s="177"/>
      <c r="Y954" s="177"/>
      <c r="Z954" s="177"/>
      <c r="AA954" s="181"/>
      <c r="AT954" s="182" t="s">
        <v>186</v>
      </c>
      <c r="AU954" s="182" t="s">
        <v>89</v>
      </c>
      <c r="AV954" s="11" t="s">
        <v>35</v>
      </c>
      <c r="AW954" s="11" t="s">
        <v>187</v>
      </c>
      <c r="AX954" s="11" t="s">
        <v>78</v>
      </c>
      <c r="AY954" s="182" t="s">
        <v>179</v>
      </c>
    </row>
    <row r="955" spans="2:65" s="12" customFormat="1" ht="16.5" customHeight="1">
      <c r="B955" s="183"/>
      <c r="C955" s="184"/>
      <c r="D955" s="184"/>
      <c r="E955" s="185" t="s">
        <v>5</v>
      </c>
      <c r="F955" s="277" t="s">
        <v>1544</v>
      </c>
      <c r="G955" s="278"/>
      <c r="H955" s="278"/>
      <c r="I955" s="278"/>
      <c r="J955" s="184"/>
      <c r="K955" s="186">
        <v>10.08</v>
      </c>
      <c r="L955" s="184"/>
      <c r="M955" s="184"/>
      <c r="N955" s="184"/>
      <c r="O955" s="184"/>
      <c r="P955" s="184"/>
      <c r="Q955" s="184"/>
      <c r="R955" s="187"/>
      <c r="T955" s="188"/>
      <c r="U955" s="184"/>
      <c r="V955" s="184"/>
      <c r="W955" s="184"/>
      <c r="X955" s="184"/>
      <c r="Y955" s="184"/>
      <c r="Z955" s="184"/>
      <c r="AA955" s="189"/>
      <c r="AT955" s="190" t="s">
        <v>186</v>
      </c>
      <c r="AU955" s="190" t="s">
        <v>89</v>
      </c>
      <c r="AV955" s="12" t="s">
        <v>89</v>
      </c>
      <c r="AW955" s="12" t="s">
        <v>187</v>
      </c>
      <c r="AX955" s="12" t="s">
        <v>78</v>
      </c>
      <c r="AY955" s="190" t="s">
        <v>179</v>
      </c>
    </row>
    <row r="956" spans="2:65" s="12" customFormat="1" ht="16.5" customHeight="1">
      <c r="B956" s="183"/>
      <c r="C956" s="184"/>
      <c r="D956" s="184"/>
      <c r="E956" s="185" t="s">
        <v>5</v>
      </c>
      <c r="F956" s="277" t="s">
        <v>1545</v>
      </c>
      <c r="G956" s="278"/>
      <c r="H956" s="278"/>
      <c r="I956" s="278"/>
      <c r="J956" s="184"/>
      <c r="K956" s="186">
        <v>10.08</v>
      </c>
      <c r="L956" s="184"/>
      <c r="M956" s="184"/>
      <c r="N956" s="184"/>
      <c r="O956" s="184"/>
      <c r="P956" s="184"/>
      <c r="Q956" s="184"/>
      <c r="R956" s="187"/>
      <c r="T956" s="188"/>
      <c r="U956" s="184"/>
      <c r="V956" s="184"/>
      <c r="W956" s="184"/>
      <c r="X956" s="184"/>
      <c r="Y956" s="184"/>
      <c r="Z956" s="184"/>
      <c r="AA956" s="189"/>
      <c r="AT956" s="190" t="s">
        <v>186</v>
      </c>
      <c r="AU956" s="190" t="s">
        <v>89</v>
      </c>
      <c r="AV956" s="12" t="s">
        <v>89</v>
      </c>
      <c r="AW956" s="12" t="s">
        <v>187</v>
      </c>
      <c r="AX956" s="12" t="s">
        <v>78</v>
      </c>
      <c r="AY956" s="190" t="s">
        <v>179</v>
      </c>
    </row>
    <row r="957" spans="2:65" s="12" customFormat="1" ht="16.5" customHeight="1">
      <c r="B957" s="183"/>
      <c r="C957" s="184"/>
      <c r="D957" s="184"/>
      <c r="E957" s="185" t="s">
        <v>5</v>
      </c>
      <c r="F957" s="277" t="s">
        <v>1657</v>
      </c>
      <c r="G957" s="278"/>
      <c r="H957" s="278"/>
      <c r="I957" s="278"/>
      <c r="J957" s="184"/>
      <c r="K957" s="186">
        <v>2.34</v>
      </c>
      <c r="L957" s="184"/>
      <c r="M957" s="184"/>
      <c r="N957" s="184"/>
      <c r="O957" s="184"/>
      <c r="P957" s="184"/>
      <c r="Q957" s="184"/>
      <c r="R957" s="187"/>
      <c r="T957" s="188"/>
      <c r="U957" s="184"/>
      <c r="V957" s="184"/>
      <c r="W957" s="184"/>
      <c r="X957" s="184"/>
      <c r="Y957" s="184"/>
      <c r="Z957" s="184"/>
      <c r="AA957" s="189"/>
      <c r="AT957" s="190" t="s">
        <v>186</v>
      </c>
      <c r="AU957" s="190" t="s">
        <v>89</v>
      </c>
      <c r="AV957" s="12" t="s">
        <v>89</v>
      </c>
      <c r="AW957" s="12" t="s">
        <v>187</v>
      </c>
      <c r="AX957" s="12" t="s">
        <v>78</v>
      </c>
      <c r="AY957" s="190" t="s">
        <v>179</v>
      </c>
    </row>
    <row r="958" spans="2:65" s="12" customFormat="1" ht="16.5" customHeight="1">
      <c r="B958" s="183"/>
      <c r="C958" s="184"/>
      <c r="D958" s="184"/>
      <c r="E958" s="185" t="s">
        <v>5</v>
      </c>
      <c r="F958" s="277" t="s">
        <v>1547</v>
      </c>
      <c r="G958" s="278"/>
      <c r="H958" s="278"/>
      <c r="I958" s="278"/>
      <c r="J958" s="184"/>
      <c r="K958" s="186">
        <v>4</v>
      </c>
      <c r="L958" s="184"/>
      <c r="M958" s="184"/>
      <c r="N958" s="184"/>
      <c r="O958" s="184"/>
      <c r="P958" s="184"/>
      <c r="Q958" s="184"/>
      <c r="R958" s="187"/>
      <c r="T958" s="188"/>
      <c r="U958" s="184"/>
      <c r="V958" s="184"/>
      <c r="W958" s="184"/>
      <c r="X958" s="184"/>
      <c r="Y958" s="184"/>
      <c r="Z958" s="184"/>
      <c r="AA958" s="189"/>
      <c r="AT958" s="190" t="s">
        <v>186</v>
      </c>
      <c r="AU958" s="190" t="s">
        <v>89</v>
      </c>
      <c r="AV958" s="12" t="s">
        <v>89</v>
      </c>
      <c r="AW958" s="12" t="s">
        <v>187</v>
      </c>
      <c r="AX958" s="12" t="s">
        <v>78</v>
      </c>
      <c r="AY958" s="190" t="s">
        <v>179</v>
      </c>
    </row>
    <row r="959" spans="2:65" s="13" customFormat="1" ht="16.5" customHeight="1">
      <c r="B959" s="191"/>
      <c r="C959" s="192"/>
      <c r="D959" s="192"/>
      <c r="E959" s="193" t="s">
        <v>5</v>
      </c>
      <c r="F959" s="261" t="s">
        <v>188</v>
      </c>
      <c r="G959" s="262"/>
      <c r="H959" s="262"/>
      <c r="I959" s="262"/>
      <c r="J959" s="192"/>
      <c r="K959" s="194">
        <v>26.5</v>
      </c>
      <c r="L959" s="192"/>
      <c r="M959" s="192"/>
      <c r="N959" s="192"/>
      <c r="O959" s="192"/>
      <c r="P959" s="192"/>
      <c r="Q959" s="192"/>
      <c r="R959" s="195"/>
      <c r="T959" s="196"/>
      <c r="U959" s="192"/>
      <c r="V959" s="192"/>
      <c r="W959" s="192"/>
      <c r="X959" s="192"/>
      <c r="Y959" s="192"/>
      <c r="Z959" s="192"/>
      <c r="AA959" s="197"/>
      <c r="AT959" s="198" t="s">
        <v>186</v>
      </c>
      <c r="AU959" s="198" t="s">
        <v>89</v>
      </c>
      <c r="AV959" s="13" t="s">
        <v>184</v>
      </c>
      <c r="AW959" s="13" t="s">
        <v>187</v>
      </c>
      <c r="AX959" s="13" t="s">
        <v>35</v>
      </c>
      <c r="AY959" s="198" t="s">
        <v>179</v>
      </c>
    </row>
    <row r="960" spans="2:65" s="1" customFormat="1" ht="25.5" customHeight="1">
      <c r="B960" s="140"/>
      <c r="C960" s="169" t="s">
        <v>799</v>
      </c>
      <c r="D960" s="169" t="s">
        <v>180</v>
      </c>
      <c r="E960" s="170" t="s">
        <v>878</v>
      </c>
      <c r="F960" s="264" t="s">
        <v>879</v>
      </c>
      <c r="G960" s="264"/>
      <c r="H960" s="264"/>
      <c r="I960" s="264"/>
      <c r="J960" s="171" t="s">
        <v>191</v>
      </c>
      <c r="K960" s="172">
        <v>5.76</v>
      </c>
      <c r="L960" s="265">
        <v>0</v>
      </c>
      <c r="M960" s="265"/>
      <c r="N960" s="266">
        <f>ROUND(L960*K960,2)</f>
        <v>0</v>
      </c>
      <c r="O960" s="266"/>
      <c r="P960" s="266"/>
      <c r="Q960" s="266"/>
      <c r="R960" s="143"/>
      <c r="T960" s="173" t="s">
        <v>5</v>
      </c>
      <c r="U960" s="47" t="s">
        <v>43</v>
      </c>
      <c r="V960" s="39"/>
      <c r="W960" s="174">
        <f>V960*K960</f>
        <v>0</v>
      </c>
      <c r="X960" s="174">
        <v>0</v>
      </c>
      <c r="Y960" s="174">
        <f>X960*K960</f>
        <v>0</v>
      </c>
      <c r="Z960" s="174">
        <v>0</v>
      </c>
      <c r="AA960" s="175">
        <f>Z960*K960</f>
        <v>0</v>
      </c>
      <c r="AR960" s="22" t="s">
        <v>225</v>
      </c>
      <c r="AT960" s="22" t="s">
        <v>180</v>
      </c>
      <c r="AU960" s="22" t="s">
        <v>89</v>
      </c>
      <c r="AY960" s="22" t="s">
        <v>179</v>
      </c>
      <c r="BE960" s="117">
        <f>IF(U960="základní",N960,0)</f>
        <v>0</v>
      </c>
      <c r="BF960" s="117">
        <f>IF(U960="snížená",N960,0)</f>
        <v>0</v>
      </c>
      <c r="BG960" s="117">
        <f>IF(U960="zákl. přenesená",N960,0)</f>
        <v>0</v>
      </c>
      <c r="BH960" s="117">
        <f>IF(U960="sníž. přenesená",N960,0)</f>
        <v>0</v>
      </c>
      <c r="BI960" s="117">
        <f>IF(U960="nulová",N960,0)</f>
        <v>0</v>
      </c>
      <c r="BJ960" s="22" t="s">
        <v>35</v>
      </c>
      <c r="BK960" s="117">
        <f>ROUND(L960*K960,2)</f>
        <v>0</v>
      </c>
      <c r="BL960" s="22" t="s">
        <v>225</v>
      </c>
      <c r="BM960" s="22" t="s">
        <v>802</v>
      </c>
    </row>
    <row r="961" spans="2:65" s="12" customFormat="1" ht="16.5" customHeight="1">
      <c r="B961" s="183"/>
      <c r="C961" s="184"/>
      <c r="D961" s="184"/>
      <c r="E961" s="185" t="s">
        <v>5</v>
      </c>
      <c r="F961" s="258" t="s">
        <v>1658</v>
      </c>
      <c r="G961" s="259"/>
      <c r="H961" s="259"/>
      <c r="I961" s="259"/>
      <c r="J961" s="184"/>
      <c r="K961" s="186">
        <v>5.76</v>
      </c>
      <c r="L961" s="184"/>
      <c r="M961" s="184"/>
      <c r="N961" s="184"/>
      <c r="O961" s="184"/>
      <c r="P961" s="184"/>
      <c r="Q961" s="184"/>
      <c r="R961" s="187"/>
      <c r="T961" s="188"/>
      <c r="U961" s="184"/>
      <c r="V961" s="184"/>
      <c r="W961" s="184"/>
      <c r="X961" s="184"/>
      <c r="Y961" s="184"/>
      <c r="Z961" s="184"/>
      <c r="AA961" s="189"/>
      <c r="AT961" s="190" t="s">
        <v>186</v>
      </c>
      <c r="AU961" s="190" t="s">
        <v>89</v>
      </c>
      <c r="AV961" s="12" t="s">
        <v>89</v>
      </c>
      <c r="AW961" s="12" t="s">
        <v>187</v>
      </c>
      <c r="AX961" s="12" t="s">
        <v>78</v>
      </c>
      <c r="AY961" s="190" t="s">
        <v>179</v>
      </c>
    </row>
    <row r="962" spans="2:65" s="13" customFormat="1" ht="16.5" customHeight="1">
      <c r="B962" s="191"/>
      <c r="C962" s="192"/>
      <c r="D962" s="192"/>
      <c r="E962" s="193" t="s">
        <v>5</v>
      </c>
      <c r="F962" s="261" t="s">
        <v>188</v>
      </c>
      <c r="G962" s="262"/>
      <c r="H962" s="262"/>
      <c r="I962" s="262"/>
      <c r="J962" s="192"/>
      <c r="K962" s="194">
        <v>5.76</v>
      </c>
      <c r="L962" s="192"/>
      <c r="M962" s="192"/>
      <c r="N962" s="192"/>
      <c r="O962" s="192"/>
      <c r="P962" s="192"/>
      <c r="Q962" s="192"/>
      <c r="R962" s="195"/>
      <c r="T962" s="196"/>
      <c r="U962" s="192"/>
      <c r="V962" s="192"/>
      <c r="W962" s="192"/>
      <c r="X962" s="192"/>
      <c r="Y962" s="192"/>
      <c r="Z962" s="192"/>
      <c r="AA962" s="197"/>
      <c r="AT962" s="198" t="s">
        <v>186</v>
      </c>
      <c r="AU962" s="198" t="s">
        <v>89</v>
      </c>
      <c r="AV962" s="13" t="s">
        <v>184</v>
      </c>
      <c r="AW962" s="13" t="s">
        <v>187</v>
      </c>
      <c r="AX962" s="13" t="s">
        <v>35</v>
      </c>
      <c r="AY962" s="198" t="s">
        <v>179</v>
      </c>
    </row>
    <row r="963" spans="2:65" s="1" customFormat="1" ht="16.5" customHeight="1">
      <c r="B963" s="140"/>
      <c r="C963" s="199" t="s">
        <v>516</v>
      </c>
      <c r="D963" s="199" t="s">
        <v>458</v>
      </c>
      <c r="E963" s="200" t="s">
        <v>881</v>
      </c>
      <c r="F963" s="260" t="s">
        <v>882</v>
      </c>
      <c r="G963" s="260"/>
      <c r="H963" s="260"/>
      <c r="I963" s="260"/>
      <c r="J963" s="201" t="s">
        <v>191</v>
      </c>
      <c r="K963" s="202">
        <v>6.6239999999999997</v>
      </c>
      <c r="L963" s="263">
        <v>0</v>
      </c>
      <c r="M963" s="263"/>
      <c r="N963" s="309">
        <f>ROUND(L963*K963,2)</f>
        <v>0</v>
      </c>
      <c r="O963" s="266"/>
      <c r="P963" s="266"/>
      <c r="Q963" s="266"/>
      <c r="R963" s="143"/>
      <c r="T963" s="173" t="s">
        <v>5</v>
      </c>
      <c r="U963" s="47" t="s">
        <v>43</v>
      </c>
      <c r="V963" s="39"/>
      <c r="W963" s="174">
        <f>V963*K963</f>
        <v>0</v>
      </c>
      <c r="X963" s="174">
        <v>0</v>
      </c>
      <c r="Y963" s="174">
        <f>X963*K963</f>
        <v>0</v>
      </c>
      <c r="Z963" s="174">
        <v>0</v>
      </c>
      <c r="AA963" s="175">
        <f>Z963*K963</f>
        <v>0</v>
      </c>
      <c r="AR963" s="22" t="s">
        <v>271</v>
      </c>
      <c r="AT963" s="22" t="s">
        <v>458</v>
      </c>
      <c r="AU963" s="22" t="s">
        <v>89</v>
      </c>
      <c r="AY963" s="22" t="s">
        <v>179</v>
      </c>
      <c r="BE963" s="117">
        <f>IF(U963="základní",N963,0)</f>
        <v>0</v>
      </c>
      <c r="BF963" s="117">
        <f>IF(U963="snížená",N963,0)</f>
        <v>0</v>
      </c>
      <c r="BG963" s="117">
        <f>IF(U963="zákl. přenesená",N963,0)</f>
        <v>0</v>
      </c>
      <c r="BH963" s="117">
        <f>IF(U963="sníž. přenesená",N963,0)</f>
        <v>0</v>
      </c>
      <c r="BI963" s="117">
        <f>IF(U963="nulová",N963,0)</f>
        <v>0</v>
      </c>
      <c r="BJ963" s="22" t="s">
        <v>35</v>
      </c>
      <c r="BK963" s="117">
        <f>ROUND(L963*K963,2)</f>
        <v>0</v>
      </c>
      <c r="BL963" s="22" t="s">
        <v>225</v>
      </c>
      <c r="BM963" s="22" t="s">
        <v>806</v>
      </c>
    </row>
    <row r="964" spans="2:65" s="12" customFormat="1" ht="16.5" customHeight="1">
      <c r="B964" s="183"/>
      <c r="C964" s="184"/>
      <c r="D964" s="184"/>
      <c r="E964" s="185" t="s">
        <v>5</v>
      </c>
      <c r="F964" s="258" t="s">
        <v>1659</v>
      </c>
      <c r="G964" s="259"/>
      <c r="H964" s="259"/>
      <c r="I964" s="259"/>
      <c r="J964" s="184"/>
      <c r="K964" s="186">
        <v>6.6239999999999997</v>
      </c>
      <c r="L964" s="184"/>
      <c r="M964" s="184"/>
      <c r="N964" s="184"/>
      <c r="O964" s="184"/>
      <c r="P964" s="184"/>
      <c r="Q964" s="184"/>
      <c r="R964" s="187"/>
      <c r="T964" s="188"/>
      <c r="U964" s="184"/>
      <c r="V964" s="184"/>
      <c r="W964" s="184"/>
      <c r="X964" s="184"/>
      <c r="Y964" s="184"/>
      <c r="Z964" s="184"/>
      <c r="AA964" s="189"/>
      <c r="AT964" s="190" t="s">
        <v>186</v>
      </c>
      <c r="AU964" s="190" t="s">
        <v>89</v>
      </c>
      <c r="AV964" s="12" t="s">
        <v>89</v>
      </c>
      <c r="AW964" s="12" t="s">
        <v>187</v>
      </c>
      <c r="AX964" s="12" t="s">
        <v>78</v>
      </c>
      <c r="AY964" s="190" t="s">
        <v>179</v>
      </c>
    </row>
    <row r="965" spans="2:65" s="13" customFormat="1" ht="16.5" customHeight="1">
      <c r="B965" s="191"/>
      <c r="C965" s="192"/>
      <c r="D965" s="192"/>
      <c r="E965" s="193" t="s">
        <v>5</v>
      </c>
      <c r="F965" s="261" t="s">
        <v>188</v>
      </c>
      <c r="G965" s="262"/>
      <c r="H965" s="262"/>
      <c r="I965" s="262"/>
      <c r="J965" s="192"/>
      <c r="K965" s="194">
        <v>6.6239999999999997</v>
      </c>
      <c r="L965" s="192"/>
      <c r="M965" s="192"/>
      <c r="N965" s="192"/>
      <c r="O965" s="192"/>
      <c r="P965" s="192"/>
      <c r="Q965" s="192"/>
      <c r="R965" s="195"/>
      <c r="T965" s="196"/>
      <c r="U965" s="192"/>
      <c r="V965" s="192"/>
      <c r="W965" s="192"/>
      <c r="X965" s="192"/>
      <c r="Y965" s="192"/>
      <c r="Z965" s="192"/>
      <c r="AA965" s="197"/>
      <c r="AT965" s="198" t="s">
        <v>186</v>
      </c>
      <c r="AU965" s="198" t="s">
        <v>89</v>
      </c>
      <c r="AV965" s="13" t="s">
        <v>184</v>
      </c>
      <c r="AW965" s="13" t="s">
        <v>187</v>
      </c>
      <c r="AX965" s="13" t="s">
        <v>35</v>
      </c>
      <c r="AY965" s="198" t="s">
        <v>179</v>
      </c>
    </row>
    <row r="966" spans="2:65" s="1" customFormat="1" ht="38.25" customHeight="1">
      <c r="B966" s="140"/>
      <c r="C966" s="169" t="s">
        <v>807</v>
      </c>
      <c r="D966" s="169" t="s">
        <v>180</v>
      </c>
      <c r="E966" s="170" t="s">
        <v>886</v>
      </c>
      <c r="F966" s="264" t="s">
        <v>887</v>
      </c>
      <c r="G966" s="264"/>
      <c r="H966" s="264"/>
      <c r="I966" s="264"/>
      <c r="J966" s="171" t="s">
        <v>447</v>
      </c>
      <c r="K966" s="172">
        <v>0.03</v>
      </c>
      <c r="L966" s="265">
        <v>0</v>
      </c>
      <c r="M966" s="265"/>
      <c r="N966" s="266">
        <f>ROUND(L966*K966,2)</f>
        <v>0</v>
      </c>
      <c r="O966" s="266"/>
      <c r="P966" s="266"/>
      <c r="Q966" s="266"/>
      <c r="R966" s="143"/>
      <c r="T966" s="173" t="s">
        <v>5</v>
      </c>
      <c r="U966" s="47" t="s">
        <v>43</v>
      </c>
      <c r="V966" s="39"/>
      <c r="W966" s="174">
        <f>V966*K966</f>
        <v>0</v>
      </c>
      <c r="X966" s="174">
        <v>0</v>
      </c>
      <c r="Y966" s="174">
        <f>X966*K966</f>
        <v>0</v>
      </c>
      <c r="Z966" s="174">
        <v>0</v>
      </c>
      <c r="AA966" s="175">
        <f>Z966*K966</f>
        <v>0</v>
      </c>
      <c r="AR966" s="22" t="s">
        <v>225</v>
      </c>
      <c r="AT966" s="22" t="s">
        <v>180</v>
      </c>
      <c r="AU966" s="22" t="s">
        <v>89</v>
      </c>
      <c r="AY966" s="22" t="s">
        <v>179</v>
      </c>
      <c r="BE966" s="117">
        <f>IF(U966="základní",N966,0)</f>
        <v>0</v>
      </c>
      <c r="BF966" s="117">
        <f>IF(U966="snížená",N966,0)</f>
        <v>0</v>
      </c>
      <c r="BG966" s="117">
        <f>IF(U966="zákl. přenesená",N966,0)</f>
        <v>0</v>
      </c>
      <c r="BH966" s="117">
        <f>IF(U966="sníž. přenesená",N966,0)</f>
        <v>0</v>
      </c>
      <c r="BI966" s="117">
        <f>IF(U966="nulová",N966,0)</f>
        <v>0</v>
      </c>
      <c r="BJ966" s="22" t="s">
        <v>35</v>
      </c>
      <c r="BK966" s="117">
        <f>ROUND(L966*K966,2)</f>
        <v>0</v>
      </c>
      <c r="BL966" s="22" t="s">
        <v>225</v>
      </c>
      <c r="BM966" s="22" t="s">
        <v>810</v>
      </c>
    </row>
    <row r="967" spans="2:65" s="10" customFormat="1" ht="29.85" customHeight="1">
      <c r="B967" s="158"/>
      <c r="C967" s="159"/>
      <c r="D967" s="168" t="s">
        <v>933</v>
      </c>
      <c r="E967" s="168"/>
      <c r="F967" s="168"/>
      <c r="G967" s="168"/>
      <c r="H967" s="168"/>
      <c r="I967" s="168"/>
      <c r="J967" s="168"/>
      <c r="K967" s="168"/>
      <c r="L967" s="168"/>
      <c r="M967" s="168"/>
      <c r="N967" s="275">
        <f>BK967</f>
        <v>0</v>
      </c>
      <c r="O967" s="276"/>
      <c r="P967" s="276"/>
      <c r="Q967" s="276"/>
      <c r="R967" s="161"/>
      <c r="T967" s="162"/>
      <c r="U967" s="159"/>
      <c r="V967" s="159"/>
      <c r="W967" s="163">
        <f>SUM(W968:W975)</f>
        <v>0</v>
      </c>
      <c r="X967" s="159"/>
      <c r="Y967" s="163">
        <f>SUM(Y968:Y975)</f>
        <v>0</v>
      </c>
      <c r="Z967" s="159"/>
      <c r="AA967" s="164">
        <f>SUM(AA968:AA975)</f>
        <v>0</v>
      </c>
      <c r="AR967" s="165" t="s">
        <v>89</v>
      </c>
      <c r="AT967" s="166" t="s">
        <v>77</v>
      </c>
      <c r="AU967" s="166" t="s">
        <v>35</v>
      </c>
      <c r="AY967" s="165" t="s">
        <v>179</v>
      </c>
      <c r="BK967" s="167">
        <f>SUM(BK968:BK975)</f>
        <v>0</v>
      </c>
    </row>
    <row r="968" spans="2:65" s="1" customFormat="1" ht="25.5" customHeight="1">
      <c r="B968" s="140"/>
      <c r="C968" s="169" t="s">
        <v>520</v>
      </c>
      <c r="D968" s="169" t="s">
        <v>180</v>
      </c>
      <c r="E968" s="170" t="s">
        <v>1660</v>
      </c>
      <c r="F968" s="264" t="s">
        <v>1661</v>
      </c>
      <c r="G968" s="264"/>
      <c r="H968" s="264"/>
      <c r="I968" s="264"/>
      <c r="J968" s="171" t="s">
        <v>285</v>
      </c>
      <c r="K968" s="172">
        <v>25</v>
      </c>
      <c r="L968" s="265">
        <v>0</v>
      </c>
      <c r="M968" s="265"/>
      <c r="N968" s="266">
        <f>ROUND(L968*K968,2)</f>
        <v>0</v>
      </c>
      <c r="O968" s="266"/>
      <c r="P968" s="266"/>
      <c r="Q968" s="266"/>
      <c r="R968" s="143"/>
      <c r="T968" s="173" t="s">
        <v>5</v>
      </c>
      <c r="U968" s="47" t="s">
        <v>43</v>
      </c>
      <c r="V968" s="39"/>
      <c r="W968" s="174">
        <f>V968*K968</f>
        <v>0</v>
      </c>
      <c r="X968" s="174">
        <v>0</v>
      </c>
      <c r="Y968" s="174">
        <f>X968*K968</f>
        <v>0</v>
      </c>
      <c r="Z968" s="174">
        <v>0</v>
      </c>
      <c r="AA968" s="175">
        <f>Z968*K968</f>
        <v>0</v>
      </c>
      <c r="AR968" s="22" t="s">
        <v>225</v>
      </c>
      <c r="AT968" s="22" t="s">
        <v>180</v>
      </c>
      <c r="AU968" s="22" t="s">
        <v>89</v>
      </c>
      <c r="AY968" s="22" t="s">
        <v>179</v>
      </c>
      <c r="BE968" s="117">
        <f>IF(U968="základní",N968,0)</f>
        <v>0</v>
      </c>
      <c r="BF968" s="117">
        <f>IF(U968="snížená",N968,0)</f>
        <v>0</v>
      </c>
      <c r="BG968" s="117">
        <f>IF(U968="zákl. přenesená",N968,0)</f>
        <v>0</v>
      </c>
      <c r="BH968" s="117">
        <f>IF(U968="sníž. přenesená",N968,0)</f>
        <v>0</v>
      </c>
      <c r="BI968" s="117">
        <f>IF(U968="nulová",N968,0)</f>
        <v>0</v>
      </c>
      <c r="BJ968" s="22" t="s">
        <v>35</v>
      </c>
      <c r="BK968" s="117">
        <f>ROUND(L968*K968,2)</f>
        <v>0</v>
      </c>
      <c r="BL968" s="22" t="s">
        <v>225</v>
      </c>
      <c r="BM968" s="22" t="s">
        <v>814</v>
      </c>
    </row>
    <row r="969" spans="2:65" s="12" customFormat="1" ht="16.5" customHeight="1">
      <c r="B969" s="183"/>
      <c r="C969" s="184"/>
      <c r="D969" s="184"/>
      <c r="E969" s="185" t="s">
        <v>5</v>
      </c>
      <c r="F969" s="258" t="s">
        <v>377</v>
      </c>
      <c r="G969" s="259"/>
      <c r="H969" s="259"/>
      <c r="I969" s="259"/>
      <c r="J969" s="184"/>
      <c r="K969" s="186">
        <v>25</v>
      </c>
      <c r="L969" s="184"/>
      <c r="M969" s="184"/>
      <c r="N969" s="184"/>
      <c r="O969" s="184"/>
      <c r="P969" s="184"/>
      <c r="Q969" s="184"/>
      <c r="R969" s="187"/>
      <c r="T969" s="188"/>
      <c r="U969" s="184"/>
      <c r="V969" s="184"/>
      <c r="W969" s="184"/>
      <c r="X969" s="184"/>
      <c r="Y969" s="184"/>
      <c r="Z969" s="184"/>
      <c r="AA969" s="189"/>
      <c r="AT969" s="190" t="s">
        <v>186</v>
      </c>
      <c r="AU969" s="190" t="s">
        <v>89</v>
      </c>
      <c r="AV969" s="12" t="s">
        <v>89</v>
      </c>
      <c r="AW969" s="12" t="s">
        <v>187</v>
      </c>
      <c r="AX969" s="12" t="s">
        <v>78</v>
      </c>
      <c r="AY969" s="190" t="s">
        <v>179</v>
      </c>
    </row>
    <row r="970" spans="2:65" s="13" customFormat="1" ht="16.5" customHeight="1">
      <c r="B970" s="191"/>
      <c r="C970" s="192"/>
      <c r="D970" s="192"/>
      <c r="E970" s="193" t="s">
        <v>5</v>
      </c>
      <c r="F970" s="261" t="s">
        <v>188</v>
      </c>
      <c r="G970" s="262"/>
      <c r="H970" s="262"/>
      <c r="I970" s="262"/>
      <c r="J970" s="192"/>
      <c r="K970" s="194">
        <v>25</v>
      </c>
      <c r="L970" s="192"/>
      <c r="M970" s="192"/>
      <c r="N970" s="192"/>
      <c r="O970" s="192"/>
      <c r="P970" s="192"/>
      <c r="Q970" s="192"/>
      <c r="R970" s="195"/>
      <c r="T970" s="196"/>
      <c r="U970" s="192"/>
      <c r="V970" s="192"/>
      <c r="W970" s="192"/>
      <c r="X970" s="192"/>
      <c r="Y970" s="192"/>
      <c r="Z970" s="192"/>
      <c r="AA970" s="197"/>
      <c r="AT970" s="198" t="s">
        <v>186</v>
      </c>
      <c r="AU970" s="198" t="s">
        <v>89</v>
      </c>
      <c r="AV970" s="13" t="s">
        <v>184</v>
      </c>
      <c r="AW970" s="13" t="s">
        <v>187</v>
      </c>
      <c r="AX970" s="13" t="s">
        <v>35</v>
      </c>
      <c r="AY970" s="198" t="s">
        <v>179</v>
      </c>
    </row>
    <row r="971" spans="2:65" s="1" customFormat="1" ht="25.5" customHeight="1">
      <c r="B971" s="140"/>
      <c r="C971" s="169" t="s">
        <v>504</v>
      </c>
      <c r="D971" s="169" t="s">
        <v>180</v>
      </c>
      <c r="E971" s="170" t="s">
        <v>1662</v>
      </c>
      <c r="F971" s="264" t="s">
        <v>1663</v>
      </c>
      <c r="G971" s="264"/>
      <c r="H971" s="264"/>
      <c r="I971" s="264"/>
      <c r="J971" s="171" t="s">
        <v>285</v>
      </c>
      <c r="K971" s="172">
        <v>25</v>
      </c>
      <c r="L971" s="265">
        <v>0</v>
      </c>
      <c r="M971" s="265"/>
      <c r="N971" s="266">
        <f>ROUND(L971*K971,2)</f>
        <v>0</v>
      </c>
      <c r="O971" s="266"/>
      <c r="P971" s="266"/>
      <c r="Q971" s="266"/>
      <c r="R971" s="143"/>
      <c r="T971" s="173" t="s">
        <v>5</v>
      </c>
      <c r="U971" s="47" t="s">
        <v>43</v>
      </c>
      <c r="V971" s="39"/>
      <c r="W971" s="174">
        <f>V971*K971</f>
        <v>0</v>
      </c>
      <c r="X971" s="174">
        <v>0</v>
      </c>
      <c r="Y971" s="174">
        <f>X971*K971</f>
        <v>0</v>
      </c>
      <c r="Z971" s="174">
        <v>0</v>
      </c>
      <c r="AA971" s="175">
        <f>Z971*K971</f>
        <v>0</v>
      </c>
      <c r="AR971" s="22" t="s">
        <v>225</v>
      </c>
      <c r="AT971" s="22" t="s">
        <v>180</v>
      </c>
      <c r="AU971" s="22" t="s">
        <v>89</v>
      </c>
      <c r="AY971" s="22" t="s">
        <v>179</v>
      </c>
      <c r="BE971" s="117">
        <f>IF(U971="základní",N971,0)</f>
        <v>0</v>
      </c>
      <c r="BF971" s="117">
        <f>IF(U971="snížená",N971,0)</f>
        <v>0</v>
      </c>
      <c r="BG971" s="117">
        <f>IF(U971="zákl. přenesená",N971,0)</f>
        <v>0</v>
      </c>
      <c r="BH971" s="117">
        <f>IF(U971="sníž. přenesená",N971,0)</f>
        <v>0</v>
      </c>
      <c r="BI971" s="117">
        <f>IF(U971="nulová",N971,0)</f>
        <v>0</v>
      </c>
      <c r="BJ971" s="22" t="s">
        <v>35</v>
      </c>
      <c r="BK971" s="117">
        <f>ROUND(L971*K971,2)</f>
        <v>0</v>
      </c>
      <c r="BL971" s="22" t="s">
        <v>225</v>
      </c>
      <c r="BM971" s="22" t="s">
        <v>818</v>
      </c>
    </row>
    <row r="972" spans="2:65" s="11" customFormat="1" ht="16.5" customHeight="1">
      <c r="B972" s="176"/>
      <c r="C972" s="177"/>
      <c r="D972" s="177"/>
      <c r="E972" s="178" t="s">
        <v>5</v>
      </c>
      <c r="F972" s="303" t="s">
        <v>1184</v>
      </c>
      <c r="G972" s="304"/>
      <c r="H972" s="304"/>
      <c r="I972" s="304"/>
      <c r="J972" s="177"/>
      <c r="K972" s="178" t="s">
        <v>5</v>
      </c>
      <c r="L972" s="177"/>
      <c r="M972" s="177"/>
      <c r="N972" s="177"/>
      <c r="O972" s="177"/>
      <c r="P972" s="177"/>
      <c r="Q972" s="177"/>
      <c r="R972" s="179"/>
      <c r="T972" s="180"/>
      <c r="U972" s="177"/>
      <c r="V972" s="177"/>
      <c r="W972" s="177"/>
      <c r="X972" s="177"/>
      <c r="Y972" s="177"/>
      <c r="Z972" s="177"/>
      <c r="AA972" s="181"/>
      <c r="AT972" s="182" t="s">
        <v>186</v>
      </c>
      <c r="AU972" s="182" t="s">
        <v>89</v>
      </c>
      <c r="AV972" s="11" t="s">
        <v>35</v>
      </c>
      <c r="AW972" s="11" t="s">
        <v>187</v>
      </c>
      <c r="AX972" s="11" t="s">
        <v>78</v>
      </c>
      <c r="AY972" s="182" t="s">
        <v>179</v>
      </c>
    </row>
    <row r="973" spans="2:65" s="12" customFormat="1" ht="16.5" customHeight="1">
      <c r="B973" s="183"/>
      <c r="C973" s="184"/>
      <c r="D973" s="184"/>
      <c r="E973" s="185" t="s">
        <v>5</v>
      </c>
      <c r="F973" s="277" t="s">
        <v>1664</v>
      </c>
      <c r="G973" s="278"/>
      <c r="H973" s="278"/>
      <c r="I973" s="278"/>
      <c r="J973" s="184"/>
      <c r="K973" s="186">
        <v>10</v>
      </c>
      <c r="L973" s="184"/>
      <c r="M973" s="184"/>
      <c r="N973" s="184"/>
      <c r="O973" s="184"/>
      <c r="P973" s="184"/>
      <c r="Q973" s="184"/>
      <c r="R973" s="187"/>
      <c r="T973" s="188"/>
      <c r="U973" s="184"/>
      <c r="V973" s="184"/>
      <c r="W973" s="184"/>
      <c r="X973" s="184"/>
      <c r="Y973" s="184"/>
      <c r="Z973" s="184"/>
      <c r="AA973" s="189"/>
      <c r="AT973" s="190" t="s">
        <v>186</v>
      </c>
      <c r="AU973" s="190" t="s">
        <v>89</v>
      </c>
      <c r="AV973" s="12" t="s">
        <v>89</v>
      </c>
      <c r="AW973" s="12" t="s">
        <v>187</v>
      </c>
      <c r="AX973" s="12" t="s">
        <v>78</v>
      </c>
      <c r="AY973" s="190" t="s">
        <v>179</v>
      </c>
    </row>
    <row r="974" spans="2:65" s="12" customFormat="1" ht="16.5" customHeight="1">
      <c r="B974" s="183"/>
      <c r="C974" s="184"/>
      <c r="D974" s="184"/>
      <c r="E974" s="185" t="s">
        <v>5</v>
      </c>
      <c r="F974" s="277" t="s">
        <v>1665</v>
      </c>
      <c r="G974" s="278"/>
      <c r="H974" s="278"/>
      <c r="I974" s="278"/>
      <c r="J974" s="184"/>
      <c r="K974" s="186">
        <v>15</v>
      </c>
      <c r="L974" s="184"/>
      <c r="M974" s="184"/>
      <c r="N974" s="184"/>
      <c r="O974" s="184"/>
      <c r="P974" s="184"/>
      <c r="Q974" s="184"/>
      <c r="R974" s="187"/>
      <c r="T974" s="188"/>
      <c r="U974" s="184"/>
      <c r="V974" s="184"/>
      <c r="W974" s="184"/>
      <c r="X974" s="184"/>
      <c r="Y974" s="184"/>
      <c r="Z974" s="184"/>
      <c r="AA974" s="189"/>
      <c r="AT974" s="190" t="s">
        <v>186</v>
      </c>
      <c r="AU974" s="190" t="s">
        <v>89</v>
      </c>
      <c r="AV974" s="12" t="s">
        <v>89</v>
      </c>
      <c r="AW974" s="12" t="s">
        <v>187</v>
      </c>
      <c r="AX974" s="12" t="s">
        <v>78</v>
      </c>
      <c r="AY974" s="190" t="s">
        <v>179</v>
      </c>
    </row>
    <row r="975" spans="2:65" s="13" customFormat="1" ht="16.5" customHeight="1">
      <c r="B975" s="191"/>
      <c r="C975" s="192"/>
      <c r="D975" s="192"/>
      <c r="E975" s="193" t="s">
        <v>5</v>
      </c>
      <c r="F975" s="261" t="s">
        <v>188</v>
      </c>
      <c r="G975" s="262"/>
      <c r="H975" s="262"/>
      <c r="I975" s="262"/>
      <c r="J975" s="192"/>
      <c r="K975" s="194">
        <v>25</v>
      </c>
      <c r="L975" s="192"/>
      <c r="M975" s="192"/>
      <c r="N975" s="192"/>
      <c r="O975" s="192"/>
      <c r="P975" s="192"/>
      <c r="Q975" s="192"/>
      <c r="R975" s="195"/>
      <c r="T975" s="196"/>
      <c r="U975" s="192"/>
      <c r="V975" s="192"/>
      <c r="W975" s="192"/>
      <c r="X975" s="192"/>
      <c r="Y975" s="192"/>
      <c r="Z975" s="192"/>
      <c r="AA975" s="197"/>
      <c r="AT975" s="198" t="s">
        <v>186</v>
      </c>
      <c r="AU975" s="198" t="s">
        <v>89</v>
      </c>
      <c r="AV975" s="13" t="s">
        <v>184</v>
      </c>
      <c r="AW975" s="13" t="s">
        <v>187</v>
      </c>
      <c r="AX975" s="13" t="s">
        <v>35</v>
      </c>
      <c r="AY975" s="198" t="s">
        <v>179</v>
      </c>
    </row>
    <row r="976" spans="2:65" s="10" customFormat="1" ht="29.85" customHeight="1">
      <c r="B976" s="158"/>
      <c r="C976" s="159"/>
      <c r="D976" s="168" t="s">
        <v>1183</v>
      </c>
      <c r="E976" s="168"/>
      <c r="F976" s="168"/>
      <c r="G976" s="168"/>
      <c r="H976" s="168"/>
      <c r="I976" s="168"/>
      <c r="J976" s="168"/>
      <c r="K976" s="168"/>
      <c r="L976" s="168"/>
      <c r="M976" s="168"/>
      <c r="N976" s="269">
        <f>BK976</f>
        <v>0</v>
      </c>
      <c r="O976" s="270"/>
      <c r="P976" s="270"/>
      <c r="Q976" s="270"/>
      <c r="R976" s="161"/>
      <c r="T976" s="162"/>
      <c r="U976" s="159"/>
      <c r="V976" s="159"/>
      <c r="W976" s="163">
        <f>SUM(W977:W998)</f>
        <v>0</v>
      </c>
      <c r="X976" s="159"/>
      <c r="Y976" s="163">
        <f>SUM(Y977:Y998)</f>
        <v>0</v>
      </c>
      <c r="Z976" s="159"/>
      <c r="AA976" s="164">
        <f>SUM(AA977:AA998)</f>
        <v>0</v>
      </c>
      <c r="AR976" s="165" t="s">
        <v>89</v>
      </c>
      <c r="AT976" s="166" t="s">
        <v>77</v>
      </c>
      <c r="AU976" s="166" t="s">
        <v>35</v>
      </c>
      <c r="AY976" s="165" t="s">
        <v>179</v>
      </c>
      <c r="BK976" s="167">
        <f>SUM(BK977:BK998)</f>
        <v>0</v>
      </c>
    </row>
    <row r="977" spans="2:65" s="1" customFormat="1" ht="25.5" customHeight="1">
      <c r="B977" s="140"/>
      <c r="C977" s="169" t="s">
        <v>523</v>
      </c>
      <c r="D977" s="169" t="s">
        <v>180</v>
      </c>
      <c r="E977" s="170" t="s">
        <v>1666</v>
      </c>
      <c r="F977" s="264" t="s">
        <v>1667</v>
      </c>
      <c r="G977" s="264"/>
      <c r="H977" s="264"/>
      <c r="I977" s="264"/>
      <c r="J977" s="171" t="s">
        <v>191</v>
      </c>
      <c r="K977" s="172">
        <v>7.56</v>
      </c>
      <c r="L977" s="265">
        <v>0</v>
      </c>
      <c r="M977" s="265"/>
      <c r="N977" s="266">
        <f>ROUND(L977*K977,2)</f>
        <v>0</v>
      </c>
      <c r="O977" s="266"/>
      <c r="P977" s="266"/>
      <c r="Q977" s="266"/>
      <c r="R977" s="143"/>
      <c r="T977" s="173" t="s">
        <v>5</v>
      </c>
      <c r="U977" s="47" t="s">
        <v>43</v>
      </c>
      <c r="V977" s="39"/>
      <c r="W977" s="174">
        <f>V977*K977</f>
        <v>0</v>
      </c>
      <c r="X977" s="174">
        <v>0</v>
      </c>
      <c r="Y977" s="174">
        <f>X977*K977</f>
        <v>0</v>
      </c>
      <c r="Z977" s="174">
        <v>0</v>
      </c>
      <c r="AA977" s="175">
        <f>Z977*K977</f>
        <v>0</v>
      </c>
      <c r="AR977" s="22" t="s">
        <v>225</v>
      </c>
      <c r="AT977" s="22" t="s">
        <v>180</v>
      </c>
      <c r="AU977" s="22" t="s">
        <v>89</v>
      </c>
      <c r="AY977" s="22" t="s">
        <v>179</v>
      </c>
      <c r="BE977" s="117">
        <f>IF(U977="základní",N977,0)</f>
        <v>0</v>
      </c>
      <c r="BF977" s="117">
        <f>IF(U977="snížená",N977,0)</f>
        <v>0</v>
      </c>
      <c r="BG977" s="117">
        <f>IF(U977="zákl. přenesená",N977,0)</f>
        <v>0</v>
      </c>
      <c r="BH977" s="117">
        <f>IF(U977="sníž. přenesená",N977,0)</f>
        <v>0</v>
      </c>
      <c r="BI977" s="117">
        <f>IF(U977="nulová",N977,0)</f>
        <v>0</v>
      </c>
      <c r="BJ977" s="22" t="s">
        <v>35</v>
      </c>
      <c r="BK977" s="117">
        <f>ROUND(L977*K977,2)</f>
        <v>0</v>
      </c>
      <c r="BL977" s="22" t="s">
        <v>225</v>
      </c>
      <c r="BM977" s="22" t="s">
        <v>822</v>
      </c>
    </row>
    <row r="978" spans="2:65" s="12" customFormat="1" ht="16.5" customHeight="1">
      <c r="B978" s="183"/>
      <c r="C978" s="184"/>
      <c r="D978" s="184"/>
      <c r="E978" s="185" t="s">
        <v>5</v>
      </c>
      <c r="F978" s="258" t="s">
        <v>1668</v>
      </c>
      <c r="G978" s="259"/>
      <c r="H978" s="259"/>
      <c r="I978" s="259"/>
      <c r="J978" s="184"/>
      <c r="K978" s="186">
        <v>7.56</v>
      </c>
      <c r="L978" s="184"/>
      <c r="M978" s="184"/>
      <c r="N978" s="184"/>
      <c r="O978" s="184"/>
      <c r="P978" s="184"/>
      <c r="Q978" s="184"/>
      <c r="R978" s="187"/>
      <c r="T978" s="188"/>
      <c r="U978" s="184"/>
      <c r="V978" s="184"/>
      <c r="W978" s="184"/>
      <c r="X978" s="184"/>
      <c r="Y978" s="184"/>
      <c r="Z978" s="184"/>
      <c r="AA978" s="189"/>
      <c r="AT978" s="190" t="s">
        <v>186</v>
      </c>
      <c r="AU978" s="190" t="s">
        <v>89</v>
      </c>
      <c r="AV978" s="12" t="s">
        <v>89</v>
      </c>
      <c r="AW978" s="12" t="s">
        <v>187</v>
      </c>
      <c r="AX978" s="12" t="s">
        <v>78</v>
      </c>
      <c r="AY978" s="190" t="s">
        <v>179</v>
      </c>
    </row>
    <row r="979" spans="2:65" s="13" customFormat="1" ht="16.5" customHeight="1">
      <c r="B979" s="191"/>
      <c r="C979" s="192"/>
      <c r="D979" s="192"/>
      <c r="E979" s="193" t="s">
        <v>5</v>
      </c>
      <c r="F979" s="261" t="s">
        <v>188</v>
      </c>
      <c r="G979" s="262"/>
      <c r="H979" s="262"/>
      <c r="I979" s="262"/>
      <c r="J979" s="192"/>
      <c r="K979" s="194">
        <v>7.56</v>
      </c>
      <c r="L979" s="192"/>
      <c r="M979" s="192"/>
      <c r="N979" s="192"/>
      <c r="O979" s="192"/>
      <c r="P979" s="192"/>
      <c r="Q979" s="192"/>
      <c r="R979" s="195"/>
      <c r="T979" s="196"/>
      <c r="U979" s="192"/>
      <c r="V979" s="192"/>
      <c r="W979" s="192"/>
      <c r="X979" s="192"/>
      <c r="Y979" s="192"/>
      <c r="Z979" s="192"/>
      <c r="AA979" s="197"/>
      <c r="AT979" s="198" t="s">
        <v>186</v>
      </c>
      <c r="AU979" s="198" t="s">
        <v>89</v>
      </c>
      <c r="AV979" s="13" t="s">
        <v>184</v>
      </c>
      <c r="AW979" s="13" t="s">
        <v>187</v>
      </c>
      <c r="AX979" s="13" t="s">
        <v>35</v>
      </c>
      <c r="AY979" s="198" t="s">
        <v>179</v>
      </c>
    </row>
    <row r="980" spans="2:65" s="1" customFormat="1" ht="25.5" customHeight="1">
      <c r="B980" s="140"/>
      <c r="C980" s="169" t="s">
        <v>824</v>
      </c>
      <c r="D980" s="169" t="s">
        <v>180</v>
      </c>
      <c r="E980" s="170" t="s">
        <v>1669</v>
      </c>
      <c r="F980" s="264" t="s">
        <v>1670</v>
      </c>
      <c r="G980" s="264"/>
      <c r="H980" s="264"/>
      <c r="I980" s="264"/>
      <c r="J980" s="171" t="s">
        <v>191</v>
      </c>
      <c r="K980" s="172">
        <v>7.56</v>
      </c>
      <c r="L980" s="265">
        <v>0</v>
      </c>
      <c r="M980" s="265"/>
      <c r="N980" s="266">
        <f>ROUND(L980*K980,2)</f>
        <v>0</v>
      </c>
      <c r="O980" s="266"/>
      <c r="P980" s="266"/>
      <c r="Q980" s="266"/>
      <c r="R980" s="143"/>
      <c r="T980" s="173" t="s">
        <v>5</v>
      </c>
      <c r="U980" s="47" t="s">
        <v>43</v>
      </c>
      <c r="V980" s="39"/>
      <c r="W980" s="174">
        <f>V980*K980</f>
        <v>0</v>
      </c>
      <c r="X980" s="174">
        <v>0</v>
      </c>
      <c r="Y980" s="174">
        <f>X980*K980</f>
        <v>0</v>
      </c>
      <c r="Z980" s="174">
        <v>0</v>
      </c>
      <c r="AA980" s="175">
        <f>Z980*K980</f>
        <v>0</v>
      </c>
      <c r="AR980" s="22" t="s">
        <v>225</v>
      </c>
      <c r="AT980" s="22" t="s">
        <v>180</v>
      </c>
      <c r="AU980" s="22" t="s">
        <v>89</v>
      </c>
      <c r="AY980" s="22" t="s">
        <v>179</v>
      </c>
      <c r="BE980" s="117">
        <f>IF(U980="základní",N980,0)</f>
        <v>0</v>
      </c>
      <c r="BF980" s="117">
        <f>IF(U980="snížená",N980,0)</f>
        <v>0</v>
      </c>
      <c r="BG980" s="117">
        <f>IF(U980="zákl. přenesená",N980,0)</f>
        <v>0</v>
      </c>
      <c r="BH980" s="117">
        <f>IF(U980="sníž. přenesená",N980,0)</f>
        <v>0</v>
      </c>
      <c r="BI980" s="117">
        <f>IF(U980="nulová",N980,0)</f>
        <v>0</v>
      </c>
      <c r="BJ980" s="22" t="s">
        <v>35</v>
      </c>
      <c r="BK980" s="117">
        <f>ROUND(L980*K980,2)</f>
        <v>0</v>
      </c>
      <c r="BL980" s="22" t="s">
        <v>225</v>
      </c>
      <c r="BM980" s="22" t="s">
        <v>828</v>
      </c>
    </row>
    <row r="981" spans="2:65" s="12" customFormat="1" ht="16.5" customHeight="1">
      <c r="B981" s="183"/>
      <c r="C981" s="184"/>
      <c r="D981" s="184"/>
      <c r="E981" s="185" t="s">
        <v>5</v>
      </c>
      <c r="F981" s="258" t="s">
        <v>1668</v>
      </c>
      <c r="G981" s="259"/>
      <c r="H981" s="259"/>
      <c r="I981" s="259"/>
      <c r="J981" s="184"/>
      <c r="K981" s="186">
        <v>7.56</v>
      </c>
      <c r="L981" s="184"/>
      <c r="M981" s="184"/>
      <c r="N981" s="184"/>
      <c r="O981" s="184"/>
      <c r="P981" s="184"/>
      <c r="Q981" s="184"/>
      <c r="R981" s="187"/>
      <c r="T981" s="188"/>
      <c r="U981" s="184"/>
      <c r="V981" s="184"/>
      <c r="W981" s="184"/>
      <c r="X981" s="184"/>
      <c r="Y981" s="184"/>
      <c r="Z981" s="184"/>
      <c r="AA981" s="189"/>
      <c r="AT981" s="190" t="s">
        <v>186</v>
      </c>
      <c r="AU981" s="190" t="s">
        <v>89</v>
      </c>
      <c r="AV981" s="12" t="s">
        <v>89</v>
      </c>
      <c r="AW981" s="12" t="s">
        <v>187</v>
      </c>
      <c r="AX981" s="12" t="s">
        <v>78</v>
      </c>
      <c r="AY981" s="190" t="s">
        <v>179</v>
      </c>
    </row>
    <row r="982" spans="2:65" s="13" customFormat="1" ht="16.5" customHeight="1">
      <c r="B982" s="191"/>
      <c r="C982" s="192"/>
      <c r="D982" s="192"/>
      <c r="E982" s="193" t="s">
        <v>5</v>
      </c>
      <c r="F982" s="261" t="s">
        <v>188</v>
      </c>
      <c r="G982" s="262"/>
      <c r="H982" s="262"/>
      <c r="I982" s="262"/>
      <c r="J982" s="192"/>
      <c r="K982" s="194">
        <v>7.56</v>
      </c>
      <c r="L982" s="192"/>
      <c r="M982" s="192"/>
      <c r="N982" s="192"/>
      <c r="O982" s="192"/>
      <c r="P982" s="192"/>
      <c r="Q982" s="192"/>
      <c r="R982" s="195"/>
      <c r="T982" s="196"/>
      <c r="U982" s="192"/>
      <c r="V982" s="192"/>
      <c r="W982" s="192"/>
      <c r="X982" s="192"/>
      <c r="Y982" s="192"/>
      <c r="Z982" s="192"/>
      <c r="AA982" s="197"/>
      <c r="AT982" s="198" t="s">
        <v>186</v>
      </c>
      <c r="AU982" s="198" t="s">
        <v>89</v>
      </c>
      <c r="AV982" s="13" t="s">
        <v>184</v>
      </c>
      <c r="AW982" s="13" t="s">
        <v>187</v>
      </c>
      <c r="AX982" s="13" t="s">
        <v>35</v>
      </c>
      <c r="AY982" s="198" t="s">
        <v>179</v>
      </c>
    </row>
    <row r="983" spans="2:65" s="1" customFormat="1" ht="25.5" customHeight="1">
      <c r="B983" s="140"/>
      <c r="C983" s="169" t="s">
        <v>528</v>
      </c>
      <c r="D983" s="169" t="s">
        <v>180</v>
      </c>
      <c r="E983" s="170" t="s">
        <v>1671</v>
      </c>
      <c r="F983" s="264" t="s">
        <v>1672</v>
      </c>
      <c r="G983" s="264"/>
      <c r="H983" s="264"/>
      <c r="I983" s="264"/>
      <c r="J983" s="171" t="s">
        <v>191</v>
      </c>
      <c r="K983" s="172">
        <v>7.56</v>
      </c>
      <c r="L983" s="265">
        <v>0</v>
      </c>
      <c r="M983" s="265"/>
      <c r="N983" s="266">
        <f>ROUND(L983*K983,2)</f>
        <v>0</v>
      </c>
      <c r="O983" s="266"/>
      <c r="P983" s="266"/>
      <c r="Q983" s="266"/>
      <c r="R983" s="143"/>
      <c r="T983" s="173" t="s">
        <v>5</v>
      </c>
      <c r="U983" s="47" t="s">
        <v>43</v>
      </c>
      <c r="V983" s="39"/>
      <c r="W983" s="174">
        <f>V983*K983</f>
        <v>0</v>
      </c>
      <c r="X983" s="174">
        <v>0</v>
      </c>
      <c r="Y983" s="174">
        <f>X983*K983</f>
        <v>0</v>
      </c>
      <c r="Z983" s="174">
        <v>0</v>
      </c>
      <c r="AA983" s="175">
        <f>Z983*K983</f>
        <v>0</v>
      </c>
      <c r="AR983" s="22" t="s">
        <v>225</v>
      </c>
      <c r="AT983" s="22" t="s">
        <v>180</v>
      </c>
      <c r="AU983" s="22" t="s">
        <v>89</v>
      </c>
      <c r="AY983" s="22" t="s">
        <v>179</v>
      </c>
      <c r="BE983" s="117">
        <f>IF(U983="základní",N983,0)</f>
        <v>0</v>
      </c>
      <c r="BF983" s="117">
        <f>IF(U983="snížená",N983,0)</f>
        <v>0</v>
      </c>
      <c r="BG983" s="117">
        <f>IF(U983="zákl. přenesená",N983,0)</f>
        <v>0</v>
      </c>
      <c r="BH983" s="117">
        <f>IF(U983="sníž. přenesená",N983,0)</f>
        <v>0</v>
      </c>
      <c r="BI983" s="117">
        <f>IF(U983="nulová",N983,0)</f>
        <v>0</v>
      </c>
      <c r="BJ983" s="22" t="s">
        <v>35</v>
      </c>
      <c r="BK983" s="117">
        <f>ROUND(L983*K983,2)</f>
        <v>0</v>
      </c>
      <c r="BL983" s="22" t="s">
        <v>225</v>
      </c>
      <c r="BM983" s="22" t="s">
        <v>831</v>
      </c>
    </row>
    <row r="984" spans="2:65" s="11" customFormat="1" ht="25.5" customHeight="1">
      <c r="B984" s="176"/>
      <c r="C984" s="177"/>
      <c r="D984" s="177"/>
      <c r="E984" s="178" t="s">
        <v>5</v>
      </c>
      <c r="F984" s="303" t="s">
        <v>1429</v>
      </c>
      <c r="G984" s="304"/>
      <c r="H984" s="304"/>
      <c r="I984" s="304"/>
      <c r="J984" s="177"/>
      <c r="K984" s="178" t="s">
        <v>5</v>
      </c>
      <c r="L984" s="177"/>
      <c r="M984" s="177"/>
      <c r="N984" s="177"/>
      <c r="O984" s="177"/>
      <c r="P984" s="177"/>
      <c r="Q984" s="177"/>
      <c r="R984" s="179"/>
      <c r="T984" s="180"/>
      <c r="U984" s="177"/>
      <c r="V984" s="177"/>
      <c r="W984" s="177"/>
      <c r="X984" s="177"/>
      <c r="Y984" s="177"/>
      <c r="Z984" s="177"/>
      <c r="AA984" s="181"/>
      <c r="AT984" s="182" t="s">
        <v>186</v>
      </c>
      <c r="AU984" s="182" t="s">
        <v>89</v>
      </c>
      <c r="AV984" s="11" t="s">
        <v>35</v>
      </c>
      <c r="AW984" s="11" t="s">
        <v>187</v>
      </c>
      <c r="AX984" s="11" t="s">
        <v>78</v>
      </c>
      <c r="AY984" s="182" t="s">
        <v>179</v>
      </c>
    </row>
    <row r="985" spans="2:65" s="12" customFormat="1" ht="16.5" customHeight="1">
      <c r="B985" s="183"/>
      <c r="C985" s="184"/>
      <c r="D985" s="184"/>
      <c r="E985" s="185" t="s">
        <v>5</v>
      </c>
      <c r="F985" s="277" t="s">
        <v>1673</v>
      </c>
      <c r="G985" s="278"/>
      <c r="H985" s="278"/>
      <c r="I985" s="278"/>
      <c r="J985" s="184"/>
      <c r="K985" s="186">
        <v>7.56</v>
      </c>
      <c r="L985" s="184"/>
      <c r="M985" s="184"/>
      <c r="N985" s="184"/>
      <c r="O985" s="184"/>
      <c r="P985" s="184"/>
      <c r="Q985" s="184"/>
      <c r="R985" s="187"/>
      <c r="T985" s="188"/>
      <c r="U985" s="184"/>
      <c r="V985" s="184"/>
      <c r="W985" s="184"/>
      <c r="X985" s="184"/>
      <c r="Y985" s="184"/>
      <c r="Z985" s="184"/>
      <c r="AA985" s="189"/>
      <c r="AT985" s="190" t="s">
        <v>186</v>
      </c>
      <c r="AU985" s="190" t="s">
        <v>89</v>
      </c>
      <c r="AV985" s="12" t="s">
        <v>89</v>
      </c>
      <c r="AW985" s="12" t="s">
        <v>187</v>
      </c>
      <c r="AX985" s="12" t="s">
        <v>78</v>
      </c>
      <c r="AY985" s="190" t="s">
        <v>179</v>
      </c>
    </row>
    <row r="986" spans="2:65" s="13" customFormat="1" ht="16.5" customHeight="1">
      <c r="B986" s="191"/>
      <c r="C986" s="192"/>
      <c r="D986" s="192"/>
      <c r="E986" s="193" t="s">
        <v>5</v>
      </c>
      <c r="F986" s="261" t="s">
        <v>188</v>
      </c>
      <c r="G986" s="262"/>
      <c r="H986" s="262"/>
      <c r="I986" s="262"/>
      <c r="J986" s="192"/>
      <c r="K986" s="194">
        <v>7.56</v>
      </c>
      <c r="L986" s="192"/>
      <c r="M986" s="192"/>
      <c r="N986" s="192"/>
      <c r="O986" s="192"/>
      <c r="P986" s="192"/>
      <c r="Q986" s="192"/>
      <c r="R986" s="195"/>
      <c r="T986" s="196"/>
      <c r="U986" s="192"/>
      <c r="V986" s="192"/>
      <c r="W986" s="192"/>
      <c r="X986" s="192"/>
      <c r="Y986" s="192"/>
      <c r="Z986" s="192"/>
      <c r="AA986" s="197"/>
      <c r="AT986" s="198" t="s">
        <v>186</v>
      </c>
      <c r="AU986" s="198" t="s">
        <v>89</v>
      </c>
      <c r="AV986" s="13" t="s">
        <v>184</v>
      </c>
      <c r="AW986" s="13" t="s">
        <v>187</v>
      </c>
      <c r="AX986" s="13" t="s">
        <v>35</v>
      </c>
      <c r="AY986" s="198" t="s">
        <v>179</v>
      </c>
    </row>
    <row r="987" spans="2:65" s="1" customFormat="1" ht="16.5" customHeight="1">
      <c r="B987" s="140"/>
      <c r="C987" s="169" t="s">
        <v>833</v>
      </c>
      <c r="D987" s="169" t="s">
        <v>180</v>
      </c>
      <c r="E987" s="170" t="s">
        <v>1674</v>
      </c>
      <c r="F987" s="264" t="s">
        <v>1675</v>
      </c>
      <c r="G987" s="264"/>
      <c r="H987" s="264"/>
      <c r="I987" s="264"/>
      <c r="J987" s="171" t="s">
        <v>191</v>
      </c>
      <c r="K987" s="172">
        <v>7.56</v>
      </c>
      <c r="L987" s="265">
        <v>0</v>
      </c>
      <c r="M987" s="265"/>
      <c r="N987" s="266">
        <f>ROUND(L987*K987,2)</f>
        <v>0</v>
      </c>
      <c r="O987" s="266"/>
      <c r="P987" s="266"/>
      <c r="Q987" s="266"/>
      <c r="R987" s="143"/>
      <c r="T987" s="173" t="s">
        <v>5</v>
      </c>
      <c r="U987" s="47" t="s">
        <v>43</v>
      </c>
      <c r="V987" s="39"/>
      <c r="W987" s="174">
        <f>V987*K987</f>
        <v>0</v>
      </c>
      <c r="X987" s="174">
        <v>0</v>
      </c>
      <c r="Y987" s="174">
        <f>X987*K987</f>
        <v>0</v>
      </c>
      <c r="Z987" s="174">
        <v>0</v>
      </c>
      <c r="AA987" s="175">
        <f>Z987*K987</f>
        <v>0</v>
      </c>
      <c r="AR987" s="22" t="s">
        <v>225</v>
      </c>
      <c r="AT987" s="22" t="s">
        <v>180</v>
      </c>
      <c r="AU987" s="22" t="s">
        <v>89</v>
      </c>
      <c r="AY987" s="22" t="s">
        <v>179</v>
      </c>
      <c r="BE987" s="117">
        <f>IF(U987="základní",N987,0)</f>
        <v>0</v>
      </c>
      <c r="BF987" s="117">
        <f>IF(U987="snížená",N987,0)</f>
        <v>0</v>
      </c>
      <c r="BG987" s="117">
        <f>IF(U987="zákl. přenesená",N987,0)</f>
        <v>0</v>
      </c>
      <c r="BH987" s="117">
        <f>IF(U987="sníž. přenesená",N987,0)</f>
        <v>0</v>
      </c>
      <c r="BI987" s="117">
        <f>IF(U987="nulová",N987,0)</f>
        <v>0</v>
      </c>
      <c r="BJ987" s="22" t="s">
        <v>35</v>
      </c>
      <c r="BK987" s="117">
        <f>ROUND(L987*K987,2)</f>
        <v>0</v>
      </c>
      <c r="BL987" s="22" t="s">
        <v>225</v>
      </c>
      <c r="BM987" s="22" t="s">
        <v>836</v>
      </c>
    </row>
    <row r="988" spans="2:65" s="12" customFormat="1" ht="16.5" customHeight="1">
      <c r="B988" s="183"/>
      <c r="C988" s="184"/>
      <c r="D988" s="184"/>
      <c r="E988" s="185" t="s">
        <v>5</v>
      </c>
      <c r="F988" s="258" t="s">
        <v>1668</v>
      </c>
      <c r="G988" s="259"/>
      <c r="H988" s="259"/>
      <c r="I988" s="259"/>
      <c r="J988" s="184"/>
      <c r="K988" s="186">
        <v>7.56</v>
      </c>
      <c r="L988" s="184"/>
      <c r="M988" s="184"/>
      <c r="N988" s="184"/>
      <c r="O988" s="184"/>
      <c r="P988" s="184"/>
      <c r="Q988" s="184"/>
      <c r="R988" s="187"/>
      <c r="T988" s="188"/>
      <c r="U988" s="184"/>
      <c r="V988" s="184"/>
      <c r="W988" s="184"/>
      <c r="X988" s="184"/>
      <c r="Y988" s="184"/>
      <c r="Z988" s="184"/>
      <c r="AA988" s="189"/>
      <c r="AT988" s="190" t="s">
        <v>186</v>
      </c>
      <c r="AU988" s="190" t="s">
        <v>89</v>
      </c>
      <c r="AV988" s="12" t="s">
        <v>89</v>
      </c>
      <c r="AW988" s="12" t="s">
        <v>187</v>
      </c>
      <c r="AX988" s="12" t="s">
        <v>78</v>
      </c>
      <c r="AY988" s="190" t="s">
        <v>179</v>
      </c>
    </row>
    <row r="989" spans="2:65" s="13" customFormat="1" ht="16.5" customHeight="1">
      <c r="B989" s="191"/>
      <c r="C989" s="192"/>
      <c r="D989" s="192"/>
      <c r="E989" s="193" t="s">
        <v>5</v>
      </c>
      <c r="F989" s="261" t="s">
        <v>188</v>
      </c>
      <c r="G989" s="262"/>
      <c r="H989" s="262"/>
      <c r="I989" s="262"/>
      <c r="J989" s="192"/>
      <c r="K989" s="194">
        <v>7.56</v>
      </c>
      <c r="L989" s="192"/>
      <c r="M989" s="192"/>
      <c r="N989" s="192"/>
      <c r="O989" s="192"/>
      <c r="P989" s="192"/>
      <c r="Q989" s="192"/>
      <c r="R989" s="195"/>
      <c r="T989" s="196"/>
      <c r="U989" s="192"/>
      <c r="V989" s="192"/>
      <c r="W989" s="192"/>
      <c r="X989" s="192"/>
      <c r="Y989" s="192"/>
      <c r="Z989" s="192"/>
      <c r="AA989" s="197"/>
      <c r="AT989" s="198" t="s">
        <v>186</v>
      </c>
      <c r="AU989" s="198" t="s">
        <v>89</v>
      </c>
      <c r="AV989" s="13" t="s">
        <v>184</v>
      </c>
      <c r="AW989" s="13" t="s">
        <v>187</v>
      </c>
      <c r="AX989" s="13" t="s">
        <v>35</v>
      </c>
      <c r="AY989" s="198" t="s">
        <v>179</v>
      </c>
    </row>
    <row r="990" spans="2:65" s="1" customFormat="1" ht="25.5" customHeight="1">
      <c r="B990" s="140"/>
      <c r="C990" s="199" t="s">
        <v>534</v>
      </c>
      <c r="D990" s="199" t="s">
        <v>458</v>
      </c>
      <c r="E990" s="200" t="s">
        <v>1676</v>
      </c>
      <c r="F990" s="260" t="s">
        <v>1677</v>
      </c>
      <c r="G990" s="260"/>
      <c r="H990" s="260"/>
      <c r="I990" s="260"/>
      <c r="J990" s="201" t="s">
        <v>191</v>
      </c>
      <c r="K990" s="202">
        <v>7.7110000000000003</v>
      </c>
      <c r="L990" s="263">
        <v>0</v>
      </c>
      <c r="M990" s="263"/>
      <c r="N990" s="309">
        <f>ROUND(L990*K990,2)</f>
        <v>0</v>
      </c>
      <c r="O990" s="266"/>
      <c r="P990" s="266"/>
      <c r="Q990" s="266"/>
      <c r="R990" s="143"/>
      <c r="T990" s="173" t="s">
        <v>5</v>
      </c>
      <c r="U990" s="47" t="s">
        <v>43</v>
      </c>
      <c r="V990" s="39"/>
      <c r="W990" s="174">
        <f>V990*K990</f>
        <v>0</v>
      </c>
      <c r="X990" s="174">
        <v>0</v>
      </c>
      <c r="Y990" s="174">
        <f>X990*K990</f>
        <v>0</v>
      </c>
      <c r="Z990" s="174">
        <v>0</v>
      </c>
      <c r="AA990" s="175">
        <f>Z990*K990</f>
        <v>0</v>
      </c>
      <c r="AR990" s="22" t="s">
        <v>271</v>
      </c>
      <c r="AT990" s="22" t="s">
        <v>458</v>
      </c>
      <c r="AU990" s="22" t="s">
        <v>89</v>
      </c>
      <c r="AY990" s="22" t="s">
        <v>179</v>
      </c>
      <c r="BE990" s="117">
        <f>IF(U990="základní",N990,0)</f>
        <v>0</v>
      </c>
      <c r="BF990" s="117">
        <f>IF(U990="snížená",N990,0)</f>
        <v>0</v>
      </c>
      <c r="BG990" s="117">
        <f>IF(U990="zákl. přenesená",N990,0)</f>
        <v>0</v>
      </c>
      <c r="BH990" s="117">
        <f>IF(U990="sníž. přenesená",N990,0)</f>
        <v>0</v>
      </c>
      <c r="BI990" s="117">
        <f>IF(U990="nulová",N990,0)</f>
        <v>0</v>
      </c>
      <c r="BJ990" s="22" t="s">
        <v>35</v>
      </c>
      <c r="BK990" s="117">
        <f>ROUND(L990*K990,2)</f>
        <v>0</v>
      </c>
      <c r="BL990" s="22" t="s">
        <v>225</v>
      </c>
      <c r="BM990" s="22" t="s">
        <v>840</v>
      </c>
    </row>
    <row r="991" spans="2:65" s="1" customFormat="1" ht="16.5" customHeight="1">
      <c r="B991" s="140"/>
      <c r="C991" s="169" t="s">
        <v>843</v>
      </c>
      <c r="D991" s="169" t="s">
        <v>180</v>
      </c>
      <c r="E991" s="170" t="s">
        <v>1678</v>
      </c>
      <c r="F991" s="264" t="s">
        <v>1679</v>
      </c>
      <c r="G991" s="264"/>
      <c r="H991" s="264"/>
      <c r="I991" s="264"/>
      <c r="J991" s="171" t="s">
        <v>285</v>
      </c>
      <c r="K991" s="172">
        <v>13.8</v>
      </c>
      <c r="L991" s="265">
        <v>0</v>
      </c>
      <c r="M991" s="265"/>
      <c r="N991" s="266">
        <f>ROUND(L991*K991,2)</f>
        <v>0</v>
      </c>
      <c r="O991" s="266"/>
      <c r="P991" s="266"/>
      <c r="Q991" s="266"/>
      <c r="R991" s="143"/>
      <c r="T991" s="173" t="s">
        <v>5</v>
      </c>
      <c r="U991" s="47" t="s">
        <v>43</v>
      </c>
      <c r="V991" s="39"/>
      <c r="W991" s="174">
        <f>V991*K991</f>
        <v>0</v>
      </c>
      <c r="X991" s="174">
        <v>0</v>
      </c>
      <c r="Y991" s="174">
        <f>X991*K991</f>
        <v>0</v>
      </c>
      <c r="Z991" s="174">
        <v>0</v>
      </c>
      <c r="AA991" s="175">
        <f>Z991*K991</f>
        <v>0</v>
      </c>
      <c r="AR991" s="22" t="s">
        <v>225</v>
      </c>
      <c r="AT991" s="22" t="s">
        <v>180</v>
      </c>
      <c r="AU991" s="22" t="s">
        <v>89</v>
      </c>
      <c r="AY991" s="22" t="s">
        <v>179</v>
      </c>
      <c r="BE991" s="117">
        <f>IF(U991="základní",N991,0)</f>
        <v>0</v>
      </c>
      <c r="BF991" s="117">
        <f>IF(U991="snížená",N991,0)</f>
        <v>0</v>
      </c>
      <c r="BG991" s="117">
        <f>IF(U991="zákl. přenesená",N991,0)</f>
        <v>0</v>
      </c>
      <c r="BH991" s="117">
        <f>IF(U991="sníž. přenesená",N991,0)</f>
        <v>0</v>
      </c>
      <c r="BI991" s="117">
        <f>IF(U991="nulová",N991,0)</f>
        <v>0</v>
      </c>
      <c r="BJ991" s="22" t="s">
        <v>35</v>
      </c>
      <c r="BK991" s="117">
        <f>ROUND(L991*K991,2)</f>
        <v>0</v>
      </c>
      <c r="BL991" s="22" t="s">
        <v>225</v>
      </c>
      <c r="BM991" s="22" t="s">
        <v>844</v>
      </c>
    </row>
    <row r="992" spans="2:65" s="11" customFormat="1" ht="25.5" customHeight="1">
      <c r="B992" s="176"/>
      <c r="C992" s="177"/>
      <c r="D992" s="177"/>
      <c r="E992" s="178" t="s">
        <v>5</v>
      </c>
      <c r="F992" s="303" t="s">
        <v>1429</v>
      </c>
      <c r="G992" s="304"/>
      <c r="H992" s="304"/>
      <c r="I992" s="304"/>
      <c r="J992" s="177"/>
      <c r="K992" s="178" t="s">
        <v>5</v>
      </c>
      <c r="L992" s="177"/>
      <c r="M992" s="177"/>
      <c r="N992" s="177"/>
      <c r="O992" s="177"/>
      <c r="P992" s="177"/>
      <c r="Q992" s="177"/>
      <c r="R992" s="179"/>
      <c r="T992" s="180"/>
      <c r="U992" s="177"/>
      <c r="V992" s="177"/>
      <c r="W992" s="177"/>
      <c r="X992" s="177"/>
      <c r="Y992" s="177"/>
      <c r="Z992" s="177"/>
      <c r="AA992" s="181"/>
      <c r="AT992" s="182" t="s">
        <v>186</v>
      </c>
      <c r="AU992" s="182" t="s">
        <v>89</v>
      </c>
      <c r="AV992" s="11" t="s">
        <v>35</v>
      </c>
      <c r="AW992" s="11" t="s">
        <v>187</v>
      </c>
      <c r="AX992" s="11" t="s">
        <v>78</v>
      </c>
      <c r="AY992" s="182" t="s">
        <v>179</v>
      </c>
    </row>
    <row r="993" spans="2:65" s="12" customFormat="1" ht="16.5" customHeight="1">
      <c r="B993" s="183"/>
      <c r="C993" s="184"/>
      <c r="D993" s="184"/>
      <c r="E993" s="185" t="s">
        <v>5</v>
      </c>
      <c r="F993" s="277" t="s">
        <v>1680</v>
      </c>
      <c r="G993" s="278"/>
      <c r="H993" s="278"/>
      <c r="I993" s="278"/>
      <c r="J993" s="184"/>
      <c r="K993" s="186">
        <v>13.8</v>
      </c>
      <c r="L993" s="184"/>
      <c r="M993" s="184"/>
      <c r="N993" s="184"/>
      <c r="O993" s="184"/>
      <c r="P993" s="184"/>
      <c r="Q993" s="184"/>
      <c r="R993" s="187"/>
      <c r="T993" s="188"/>
      <c r="U993" s="184"/>
      <c r="V993" s="184"/>
      <c r="W993" s="184"/>
      <c r="X993" s="184"/>
      <c r="Y993" s="184"/>
      <c r="Z993" s="184"/>
      <c r="AA993" s="189"/>
      <c r="AT993" s="190" t="s">
        <v>186</v>
      </c>
      <c r="AU993" s="190" t="s">
        <v>89</v>
      </c>
      <c r="AV993" s="12" t="s">
        <v>89</v>
      </c>
      <c r="AW993" s="12" t="s">
        <v>187</v>
      </c>
      <c r="AX993" s="12" t="s">
        <v>78</v>
      </c>
      <c r="AY993" s="190" t="s">
        <v>179</v>
      </c>
    </row>
    <row r="994" spans="2:65" s="13" customFormat="1" ht="16.5" customHeight="1">
      <c r="B994" s="191"/>
      <c r="C994" s="192"/>
      <c r="D994" s="192"/>
      <c r="E994" s="193" t="s">
        <v>5</v>
      </c>
      <c r="F994" s="261" t="s">
        <v>188</v>
      </c>
      <c r="G994" s="262"/>
      <c r="H994" s="262"/>
      <c r="I994" s="262"/>
      <c r="J994" s="192"/>
      <c r="K994" s="194">
        <v>13.8</v>
      </c>
      <c r="L994" s="192"/>
      <c r="M994" s="192"/>
      <c r="N994" s="192"/>
      <c r="O994" s="192"/>
      <c r="P994" s="192"/>
      <c r="Q994" s="192"/>
      <c r="R994" s="195"/>
      <c r="T994" s="196"/>
      <c r="U994" s="192"/>
      <c r="V994" s="192"/>
      <c r="W994" s="192"/>
      <c r="X994" s="192"/>
      <c r="Y994" s="192"/>
      <c r="Z994" s="192"/>
      <c r="AA994" s="197"/>
      <c r="AT994" s="198" t="s">
        <v>186</v>
      </c>
      <c r="AU994" s="198" t="s">
        <v>89</v>
      </c>
      <c r="AV994" s="13" t="s">
        <v>184</v>
      </c>
      <c r="AW994" s="13" t="s">
        <v>187</v>
      </c>
      <c r="AX994" s="13" t="s">
        <v>35</v>
      </c>
      <c r="AY994" s="198" t="s">
        <v>179</v>
      </c>
    </row>
    <row r="995" spans="2:65" s="1" customFormat="1" ht="16.5" customHeight="1">
      <c r="B995" s="140"/>
      <c r="C995" s="199" t="s">
        <v>544</v>
      </c>
      <c r="D995" s="199" t="s">
        <v>458</v>
      </c>
      <c r="E995" s="200" t="s">
        <v>1681</v>
      </c>
      <c r="F995" s="260" t="s">
        <v>1682</v>
      </c>
      <c r="G995" s="260"/>
      <c r="H995" s="260"/>
      <c r="I995" s="260"/>
      <c r="J995" s="201" t="s">
        <v>285</v>
      </c>
      <c r="K995" s="202">
        <v>14.076000000000001</v>
      </c>
      <c r="L995" s="263">
        <v>0</v>
      </c>
      <c r="M995" s="263"/>
      <c r="N995" s="309">
        <f>ROUND(L995*K995,2)</f>
        <v>0</v>
      </c>
      <c r="O995" s="266"/>
      <c r="P995" s="266"/>
      <c r="Q995" s="266"/>
      <c r="R995" s="143"/>
      <c r="T995" s="173" t="s">
        <v>5</v>
      </c>
      <c r="U995" s="47" t="s">
        <v>43</v>
      </c>
      <c r="V995" s="39"/>
      <c r="W995" s="174">
        <f>V995*K995</f>
        <v>0</v>
      </c>
      <c r="X995" s="174">
        <v>0</v>
      </c>
      <c r="Y995" s="174">
        <f>X995*K995</f>
        <v>0</v>
      </c>
      <c r="Z995" s="174">
        <v>0</v>
      </c>
      <c r="AA995" s="175">
        <f>Z995*K995</f>
        <v>0</v>
      </c>
      <c r="AR995" s="22" t="s">
        <v>271</v>
      </c>
      <c r="AT995" s="22" t="s">
        <v>458</v>
      </c>
      <c r="AU995" s="22" t="s">
        <v>89</v>
      </c>
      <c r="AY995" s="22" t="s">
        <v>179</v>
      </c>
      <c r="BE995" s="117">
        <f>IF(U995="základní",N995,0)</f>
        <v>0</v>
      </c>
      <c r="BF995" s="117">
        <f>IF(U995="snížená",N995,0)</f>
        <v>0</v>
      </c>
      <c r="BG995" s="117">
        <f>IF(U995="zákl. přenesená",N995,0)</f>
        <v>0</v>
      </c>
      <c r="BH995" s="117">
        <f>IF(U995="sníž. přenesená",N995,0)</f>
        <v>0</v>
      </c>
      <c r="BI995" s="117">
        <f>IF(U995="nulová",N995,0)</f>
        <v>0</v>
      </c>
      <c r="BJ995" s="22" t="s">
        <v>35</v>
      </c>
      <c r="BK995" s="117">
        <f>ROUND(L995*K995,2)</f>
        <v>0</v>
      </c>
      <c r="BL995" s="22" t="s">
        <v>225</v>
      </c>
      <c r="BM995" s="22" t="s">
        <v>848</v>
      </c>
    </row>
    <row r="996" spans="2:65" s="12" customFormat="1" ht="16.5" customHeight="1">
      <c r="B996" s="183"/>
      <c r="C996" s="184"/>
      <c r="D996" s="184"/>
      <c r="E996" s="185" t="s">
        <v>5</v>
      </c>
      <c r="F996" s="258" t="s">
        <v>1683</v>
      </c>
      <c r="G996" s="259"/>
      <c r="H996" s="259"/>
      <c r="I996" s="259"/>
      <c r="J996" s="184"/>
      <c r="K996" s="186">
        <v>14.076000000000001</v>
      </c>
      <c r="L996" s="184"/>
      <c r="M996" s="184"/>
      <c r="N996" s="184"/>
      <c r="O996" s="184"/>
      <c r="P996" s="184"/>
      <c r="Q996" s="184"/>
      <c r="R996" s="187"/>
      <c r="T996" s="188"/>
      <c r="U996" s="184"/>
      <c r="V996" s="184"/>
      <c r="W996" s="184"/>
      <c r="X996" s="184"/>
      <c r="Y996" s="184"/>
      <c r="Z996" s="184"/>
      <c r="AA996" s="189"/>
      <c r="AT996" s="190" t="s">
        <v>186</v>
      </c>
      <c r="AU996" s="190" t="s">
        <v>89</v>
      </c>
      <c r="AV996" s="12" t="s">
        <v>89</v>
      </c>
      <c r="AW996" s="12" t="s">
        <v>187</v>
      </c>
      <c r="AX996" s="12" t="s">
        <v>78</v>
      </c>
      <c r="AY996" s="190" t="s">
        <v>179</v>
      </c>
    </row>
    <row r="997" spans="2:65" s="13" customFormat="1" ht="16.5" customHeight="1">
      <c r="B997" s="191"/>
      <c r="C997" s="192"/>
      <c r="D997" s="192"/>
      <c r="E997" s="193" t="s">
        <v>5</v>
      </c>
      <c r="F997" s="261" t="s">
        <v>188</v>
      </c>
      <c r="G997" s="262"/>
      <c r="H997" s="262"/>
      <c r="I997" s="262"/>
      <c r="J997" s="192"/>
      <c r="K997" s="194">
        <v>14.076000000000001</v>
      </c>
      <c r="L997" s="192"/>
      <c r="M997" s="192"/>
      <c r="N997" s="192"/>
      <c r="O997" s="192"/>
      <c r="P997" s="192"/>
      <c r="Q997" s="192"/>
      <c r="R997" s="195"/>
      <c r="T997" s="196"/>
      <c r="U997" s="192"/>
      <c r="V997" s="192"/>
      <c r="W997" s="192"/>
      <c r="X997" s="192"/>
      <c r="Y997" s="192"/>
      <c r="Z997" s="192"/>
      <c r="AA997" s="197"/>
      <c r="AT997" s="198" t="s">
        <v>186</v>
      </c>
      <c r="AU997" s="198" t="s">
        <v>89</v>
      </c>
      <c r="AV997" s="13" t="s">
        <v>184</v>
      </c>
      <c r="AW997" s="13" t="s">
        <v>187</v>
      </c>
      <c r="AX997" s="13" t="s">
        <v>35</v>
      </c>
      <c r="AY997" s="198" t="s">
        <v>179</v>
      </c>
    </row>
    <row r="998" spans="2:65" s="1" customFormat="1" ht="25.5" customHeight="1">
      <c r="B998" s="140"/>
      <c r="C998" s="169" t="s">
        <v>866</v>
      </c>
      <c r="D998" s="169" t="s">
        <v>180</v>
      </c>
      <c r="E998" s="170" t="s">
        <v>1684</v>
      </c>
      <c r="F998" s="264" t="s">
        <v>1685</v>
      </c>
      <c r="G998" s="264"/>
      <c r="H998" s="264"/>
      <c r="I998" s="264"/>
      <c r="J998" s="171" t="s">
        <v>447</v>
      </c>
      <c r="K998" s="172">
        <v>0.13900000000000001</v>
      </c>
      <c r="L998" s="265">
        <v>0</v>
      </c>
      <c r="M998" s="265"/>
      <c r="N998" s="266">
        <f>ROUND(L998*K998,2)</f>
        <v>0</v>
      </c>
      <c r="O998" s="266"/>
      <c r="P998" s="266"/>
      <c r="Q998" s="266"/>
      <c r="R998" s="143"/>
      <c r="T998" s="173" t="s">
        <v>5</v>
      </c>
      <c r="U998" s="47" t="s">
        <v>43</v>
      </c>
      <c r="V998" s="39"/>
      <c r="W998" s="174">
        <f>V998*K998</f>
        <v>0</v>
      </c>
      <c r="X998" s="174">
        <v>0</v>
      </c>
      <c r="Y998" s="174">
        <f>X998*K998</f>
        <v>0</v>
      </c>
      <c r="Z998" s="174">
        <v>0</v>
      </c>
      <c r="AA998" s="175">
        <f>Z998*K998</f>
        <v>0</v>
      </c>
      <c r="AR998" s="22" t="s">
        <v>225</v>
      </c>
      <c r="AT998" s="22" t="s">
        <v>180</v>
      </c>
      <c r="AU998" s="22" t="s">
        <v>89</v>
      </c>
      <c r="AY998" s="22" t="s">
        <v>179</v>
      </c>
      <c r="BE998" s="117">
        <f>IF(U998="základní",N998,0)</f>
        <v>0</v>
      </c>
      <c r="BF998" s="117">
        <f>IF(U998="snížená",N998,0)</f>
        <v>0</v>
      </c>
      <c r="BG998" s="117">
        <f>IF(U998="zákl. přenesená",N998,0)</f>
        <v>0</v>
      </c>
      <c r="BH998" s="117">
        <f>IF(U998="sníž. přenesená",N998,0)</f>
        <v>0</v>
      </c>
      <c r="BI998" s="117">
        <f>IF(U998="nulová",N998,0)</f>
        <v>0</v>
      </c>
      <c r="BJ998" s="22" t="s">
        <v>35</v>
      </c>
      <c r="BK998" s="117">
        <f>ROUND(L998*K998,2)</f>
        <v>0</v>
      </c>
      <c r="BL998" s="22" t="s">
        <v>225</v>
      </c>
      <c r="BM998" s="22" t="s">
        <v>869</v>
      </c>
    </row>
    <row r="999" spans="2:65" s="10" customFormat="1" ht="37.35" customHeight="1">
      <c r="B999" s="158"/>
      <c r="C999" s="159"/>
      <c r="D999" s="160" t="s">
        <v>150</v>
      </c>
      <c r="E999" s="160"/>
      <c r="F999" s="160"/>
      <c r="G999" s="160"/>
      <c r="H999" s="160"/>
      <c r="I999" s="160"/>
      <c r="J999" s="160"/>
      <c r="K999" s="160"/>
      <c r="L999" s="160"/>
      <c r="M999" s="160"/>
      <c r="N999" s="267">
        <f>BK999</f>
        <v>0</v>
      </c>
      <c r="O999" s="268"/>
      <c r="P999" s="268"/>
      <c r="Q999" s="268"/>
      <c r="R999" s="161"/>
      <c r="T999" s="162"/>
      <c r="U999" s="159"/>
      <c r="V999" s="159"/>
      <c r="W999" s="163">
        <f>W1000</f>
        <v>0</v>
      </c>
      <c r="X999" s="159"/>
      <c r="Y999" s="163">
        <f>Y1000</f>
        <v>0</v>
      </c>
      <c r="Z999" s="159"/>
      <c r="AA999" s="164">
        <f>AA1000</f>
        <v>0</v>
      </c>
      <c r="AR999" s="165" t="s">
        <v>184</v>
      </c>
      <c r="AT999" s="166" t="s">
        <v>77</v>
      </c>
      <c r="AU999" s="166" t="s">
        <v>78</v>
      </c>
      <c r="AY999" s="165" t="s">
        <v>179</v>
      </c>
      <c r="BK999" s="167">
        <f>BK1000</f>
        <v>0</v>
      </c>
    </row>
    <row r="1000" spans="2:65" s="10" customFormat="1" ht="19.899999999999999" customHeight="1">
      <c r="B1000" s="158"/>
      <c r="C1000" s="159"/>
      <c r="D1000" s="168" t="s">
        <v>151</v>
      </c>
      <c r="E1000" s="168"/>
      <c r="F1000" s="168"/>
      <c r="G1000" s="168"/>
      <c r="H1000" s="168"/>
      <c r="I1000" s="168"/>
      <c r="J1000" s="168"/>
      <c r="K1000" s="168"/>
      <c r="L1000" s="168"/>
      <c r="M1000" s="168"/>
      <c r="N1000" s="269">
        <f>BK1000</f>
        <v>0</v>
      </c>
      <c r="O1000" s="270"/>
      <c r="P1000" s="270"/>
      <c r="Q1000" s="270"/>
      <c r="R1000" s="161"/>
      <c r="T1000" s="162"/>
      <c r="U1000" s="159"/>
      <c r="V1000" s="159"/>
      <c r="W1000" s="163">
        <f>SUM(W1001:W1007)</f>
        <v>0</v>
      </c>
      <c r="X1000" s="159"/>
      <c r="Y1000" s="163">
        <f>SUM(Y1001:Y1007)</f>
        <v>0</v>
      </c>
      <c r="Z1000" s="159"/>
      <c r="AA1000" s="164">
        <f>SUM(AA1001:AA1007)</f>
        <v>0</v>
      </c>
      <c r="AR1000" s="165" t="s">
        <v>184</v>
      </c>
      <c r="AT1000" s="166" t="s">
        <v>77</v>
      </c>
      <c r="AU1000" s="166" t="s">
        <v>35</v>
      </c>
      <c r="AY1000" s="165" t="s">
        <v>179</v>
      </c>
      <c r="BK1000" s="167">
        <f>SUM(BK1001:BK1007)</f>
        <v>0</v>
      </c>
    </row>
    <row r="1001" spans="2:65" s="1" customFormat="1" ht="38.25" customHeight="1">
      <c r="B1001" s="140"/>
      <c r="C1001" s="169" t="s">
        <v>552</v>
      </c>
      <c r="D1001" s="169" t="s">
        <v>180</v>
      </c>
      <c r="E1001" s="170" t="s">
        <v>889</v>
      </c>
      <c r="F1001" s="264" t="s">
        <v>890</v>
      </c>
      <c r="G1001" s="264"/>
      <c r="H1001" s="264"/>
      <c r="I1001" s="264"/>
      <c r="J1001" s="171" t="s">
        <v>183</v>
      </c>
      <c r="K1001" s="172">
        <v>1</v>
      </c>
      <c r="L1001" s="265">
        <v>0</v>
      </c>
      <c r="M1001" s="265"/>
      <c r="N1001" s="266">
        <f t="shared" ref="N1001:N1006" si="5">ROUND(L1001*K1001,2)</f>
        <v>0</v>
      </c>
      <c r="O1001" s="266"/>
      <c r="P1001" s="266"/>
      <c r="Q1001" s="266"/>
      <c r="R1001" s="143"/>
      <c r="T1001" s="173" t="s">
        <v>5</v>
      </c>
      <c r="U1001" s="47" t="s">
        <v>43</v>
      </c>
      <c r="V1001" s="39"/>
      <c r="W1001" s="174">
        <f t="shared" ref="W1001:W1006" si="6">V1001*K1001</f>
        <v>0</v>
      </c>
      <c r="X1001" s="174">
        <v>0</v>
      </c>
      <c r="Y1001" s="174">
        <f t="shared" ref="Y1001:Y1006" si="7">X1001*K1001</f>
        <v>0</v>
      </c>
      <c r="Z1001" s="174">
        <v>0</v>
      </c>
      <c r="AA1001" s="175">
        <f t="shared" ref="AA1001:AA1006" si="8">Z1001*K1001</f>
        <v>0</v>
      </c>
      <c r="AR1001" s="22" t="s">
        <v>184</v>
      </c>
      <c r="AT1001" s="22" t="s">
        <v>180</v>
      </c>
      <c r="AU1001" s="22" t="s">
        <v>89</v>
      </c>
      <c r="AY1001" s="22" t="s">
        <v>179</v>
      </c>
      <c r="BE1001" s="117">
        <f t="shared" ref="BE1001:BE1006" si="9">IF(U1001="základní",N1001,0)</f>
        <v>0</v>
      </c>
      <c r="BF1001" s="117">
        <f t="shared" ref="BF1001:BF1006" si="10">IF(U1001="snížená",N1001,0)</f>
        <v>0</v>
      </c>
      <c r="BG1001" s="117">
        <f t="shared" ref="BG1001:BG1006" si="11">IF(U1001="zákl. přenesená",N1001,0)</f>
        <v>0</v>
      </c>
      <c r="BH1001" s="117">
        <f t="shared" ref="BH1001:BH1006" si="12">IF(U1001="sníž. přenesená",N1001,0)</f>
        <v>0</v>
      </c>
      <c r="BI1001" s="117">
        <f t="shared" ref="BI1001:BI1006" si="13">IF(U1001="nulová",N1001,0)</f>
        <v>0</v>
      </c>
      <c r="BJ1001" s="22" t="s">
        <v>35</v>
      </c>
      <c r="BK1001" s="117">
        <f t="shared" ref="BK1001:BK1006" si="14">ROUND(L1001*K1001,2)</f>
        <v>0</v>
      </c>
      <c r="BL1001" s="22" t="s">
        <v>184</v>
      </c>
      <c r="BM1001" s="22" t="s">
        <v>1686</v>
      </c>
    </row>
    <row r="1002" spans="2:65" s="1" customFormat="1" ht="25.5" customHeight="1">
      <c r="B1002" s="140"/>
      <c r="C1002" s="169" t="s">
        <v>877</v>
      </c>
      <c r="D1002" s="169" t="s">
        <v>180</v>
      </c>
      <c r="E1002" s="170" t="s">
        <v>893</v>
      </c>
      <c r="F1002" s="264" t="s">
        <v>894</v>
      </c>
      <c r="G1002" s="264"/>
      <c r="H1002" s="264"/>
      <c r="I1002" s="264"/>
      <c r="J1002" s="171" t="s">
        <v>183</v>
      </c>
      <c r="K1002" s="172">
        <v>1</v>
      </c>
      <c r="L1002" s="265">
        <v>0</v>
      </c>
      <c r="M1002" s="265"/>
      <c r="N1002" s="266">
        <f t="shared" si="5"/>
        <v>0</v>
      </c>
      <c r="O1002" s="266"/>
      <c r="P1002" s="266"/>
      <c r="Q1002" s="266"/>
      <c r="R1002" s="143"/>
      <c r="T1002" s="173" t="s">
        <v>5</v>
      </c>
      <c r="U1002" s="47" t="s">
        <v>43</v>
      </c>
      <c r="V1002" s="39"/>
      <c r="W1002" s="174">
        <f t="shared" si="6"/>
        <v>0</v>
      </c>
      <c r="X1002" s="174">
        <v>0</v>
      </c>
      <c r="Y1002" s="174">
        <f t="shared" si="7"/>
        <v>0</v>
      </c>
      <c r="Z1002" s="174">
        <v>0</v>
      </c>
      <c r="AA1002" s="175">
        <f t="shared" si="8"/>
        <v>0</v>
      </c>
      <c r="AR1002" s="22" t="s">
        <v>184</v>
      </c>
      <c r="AT1002" s="22" t="s">
        <v>180</v>
      </c>
      <c r="AU1002" s="22" t="s">
        <v>89</v>
      </c>
      <c r="AY1002" s="22" t="s">
        <v>179</v>
      </c>
      <c r="BE1002" s="117">
        <f t="shared" si="9"/>
        <v>0</v>
      </c>
      <c r="BF1002" s="117">
        <f t="shared" si="10"/>
        <v>0</v>
      </c>
      <c r="BG1002" s="117">
        <f t="shared" si="11"/>
        <v>0</v>
      </c>
      <c r="BH1002" s="117">
        <f t="shared" si="12"/>
        <v>0</v>
      </c>
      <c r="BI1002" s="117">
        <f t="shared" si="13"/>
        <v>0</v>
      </c>
      <c r="BJ1002" s="22" t="s">
        <v>35</v>
      </c>
      <c r="BK1002" s="117">
        <f t="shared" si="14"/>
        <v>0</v>
      </c>
      <c r="BL1002" s="22" t="s">
        <v>184</v>
      </c>
      <c r="BM1002" s="22" t="s">
        <v>1687</v>
      </c>
    </row>
    <row r="1003" spans="2:65" s="1" customFormat="1" ht="16.5" customHeight="1">
      <c r="B1003" s="140"/>
      <c r="C1003" s="169" t="s">
        <v>557</v>
      </c>
      <c r="D1003" s="169" t="s">
        <v>180</v>
      </c>
      <c r="E1003" s="170" t="s">
        <v>896</v>
      </c>
      <c r="F1003" s="264" t="s">
        <v>897</v>
      </c>
      <c r="G1003" s="264"/>
      <c r="H1003" s="264"/>
      <c r="I1003" s="264"/>
      <c r="J1003" s="171" t="s">
        <v>183</v>
      </c>
      <c r="K1003" s="172">
        <v>28</v>
      </c>
      <c r="L1003" s="265">
        <v>0</v>
      </c>
      <c r="M1003" s="265"/>
      <c r="N1003" s="266">
        <f t="shared" si="5"/>
        <v>0</v>
      </c>
      <c r="O1003" s="266"/>
      <c r="P1003" s="266"/>
      <c r="Q1003" s="266"/>
      <c r="R1003" s="143"/>
      <c r="T1003" s="173" t="s">
        <v>5</v>
      </c>
      <c r="U1003" s="47" t="s">
        <v>43</v>
      </c>
      <c r="V1003" s="39"/>
      <c r="W1003" s="174">
        <f t="shared" si="6"/>
        <v>0</v>
      </c>
      <c r="X1003" s="174">
        <v>0</v>
      </c>
      <c r="Y1003" s="174">
        <f t="shared" si="7"/>
        <v>0</v>
      </c>
      <c r="Z1003" s="174">
        <v>0</v>
      </c>
      <c r="AA1003" s="175">
        <f t="shared" si="8"/>
        <v>0</v>
      </c>
      <c r="AR1003" s="22" t="s">
        <v>184</v>
      </c>
      <c r="AT1003" s="22" t="s">
        <v>180</v>
      </c>
      <c r="AU1003" s="22" t="s">
        <v>89</v>
      </c>
      <c r="AY1003" s="22" t="s">
        <v>179</v>
      </c>
      <c r="BE1003" s="117">
        <f t="shared" si="9"/>
        <v>0</v>
      </c>
      <c r="BF1003" s="117">
        <f t="shared" si="10"/>
        <v>0</v>
      </c>
      <c r="BG1003" s="117">
        <f t="shared" si="11"/>
        <v>0</v>
      </c>
      <c r="BH1003" s="117">
        <f t="shared" si="12"/>
        <v>0</v>
      </c>
      <c r="BI1003" s="117">
        <f t="shared" si="13"/>
        <v>0</v>
      </c>
      <c r="BJ1003" s="22" t="s">
        <v>35</v>
      </c>
      <c r="BK1003" s="117">
        <f t="shared" si="14"/>
        <v>0</v>
      </c>
      <c r="BL1003" s="22" t="s">
        <v>184</v>
      </c>
      <c r="BM1003" s="22" t="s">
        <v>1688</v>
      </c>
    </row>
    <row r="1004" spans="2:65" s="1" customFormat="1" ht="25.5" customHeight="1">
      <c r="B1004" s="140"/>
      <c r="C1004" s="169" t="s">
        <v>885</v>
      </c>
      <c r="D1004" s="169" t="s">
        <v>180</v>
      </c>
      <c r="E1004" s="170" t="s">
        <v>900</v>
      </c>
      <c r="F1004" s="264" t="s">
        <v>1689</v>
      </c>
      <c r="G1004" s="264"/>
      <c r="H1004" s="264"/>
      <c r="I1004" s="264"/>
      <c r="J1004" s="171" t="s">
        <v>285</v>
      </c>
      <c r="K1004" s="172">
        <v>795</v>
      </c>
      <c r="L1004" s="265">
        <v>0</v>
      </c>
      <c r="M1004" s="265"/>
      <c r="N1004" s="266">
        <f t="shared" si="5"/>
        <v>0</v>
      </c>
      <c r="O1004" s="266"/>
      <c r="P1004" s="266"/>
      <c r="Q1004" s="266"/>
      <c r="R1004" s="143"/>
      <c r="T1004" s="173" t="s">
        <v>5</v>
      </c>
      <c r="U1004" s="47" t="s">
        <v>43</v>
      </c>
      <c r="V1004" s="39"/>
      <c r="W1004" s="174">
        <f t="shared" si="6"/>
        <v>0</v>
      </c>
      <c r="X1004" s="174">
        <v>0</v>
      </c>
      <c r="Y1004" s="174">
        <f t="shared" si="7"/>
        <v>0</v>
      </c>
      <c r="Z1004" s="174">
        <v>0</v>
      </c>
      <c r="AA1004" s="175">
        <f t="shared" si="8"/>
        <v>0</v>
      </c>
      <c r="AR1004" s="22" t="s">
        <v>184</v>
      </c>
      <c r="AT1004" s="22" t="s">
        <v>180</v>
      </c>
      <c r="AU1004" s="22" t="s">
        <v>89</v>
      </c>
      <c r="AY1004" s="22" t="s">
        <v>179</v>
      </c>
      <c r="BE1004" s="117">
        <f t="shared" si="9"/>
        <v>0</v>
      </c>
      <c r="BF1004" s="117">
        <f t="shared" si="10"/>
        <v>0</v>
      </c>
      <c r="BG1004" s="117">
        <f t="shared" si="11"/>
        <v>0</v>
      </c>
      <c r="BH1004" s="117">
        <f t="shared" si="12"/>
        <v>0</v>
      </c>
      <c r="BI1004" s="117">
        <f t="shared" si="13"/>
        <v>0</v>
      </c>
      <c r="BJ1004" s="22" t="s">
        <v>35</v>
      </c>
      <c r="BK1004" s="117">
        <f t="shared" si="14"/>
        <v>0</v>
      </c>
      <c r="BL1004" s="22" t="s">
        <v>184</v>
      </c>
      <c r="BM1004" s="22" t="s">
        <v>1690</v>
      </c>
    </row>
    <row r="1005" spans="2:65" s="1" customFormat="1" ht="16.5" customHeight="1">
      <c r="B1005" s="140"/>
      <c r="C1005" s="169" t="s">
        <v>565</v>
      </c>
      <c r="D1005" s="169" t="s">
        <v>180</v>
      </c>
      <c r="E1005" s="170" t="s">
        <v>903</v>
      </c>
      <c r="F1005" s="264" t="s">
        <v>904</v>
      </c>
      <c r="G1005" s="264"/>
      <c r="H1005" s="264"/>
      <c r="I1005" s="264"/>
      <c r="J1005" s="171" t="s">
        <v>183</v>
      </c>
      <c r="K1005" s="172">
        <v>10</v>
      </c>
      <c r="L1005" s="265">
        <v>0</v>
      </c>
      <c r="M1005" s="265"/>
      <c r="N1005" s="266">
        <f t="shared" si="5"/>
        <v>0</v>
      </c>
      <c r="O1005" s="266"/>
      <c r="P1005" s="266"/>
      <c r="Q1005" s="266"/>
      <c r="R1005" s="143"/>
      <c r="T1005" s="173" t="s">
        <v>5</v>
      </c>
      <c r="U1005" s="47" t="s">
        <v>43</v>
      </c>
      <c r="V1005" s="39"/>
      <c r="W1005" s="174">
        <f t="shared" si="6"/>
        <v>0</v>
      </c>
      <c r="X1005" s="174">
        <v>0</v>
      </c>
      <c r="Y1005" s="174">
        <f t="shared" si="7"/>
        <v>0</v>
      </c>
      <c r="Z1005" s="174">
        <v>0</v>
      </c>
      <c r="AA1005" s="175">
        <f t="shared" si="8"/>
        <v>0</v>
      </c>
      <c r="AR1005" s="22" t="s">
        <v>184</v>
      </c>
      <c r="AT1005" s="22" t="s">
        <v>180</v>
      </c>
      <c r="AU1005" s="22" t="s">
        <v>89</v>
      </c>
      <c r="AY1005" s="22" t="s">
        <v>179</v>
      </c>
      <c r="BE1005" s="117">
        <f t="shared" si="9"/>
        <v>0</v>
      </c>
      <c r="BF1005" s="117">
        <f t="shared" si="10"/>
        <v>0</v>
      </c>
      <c r="BG1005" s="117">
        <f t="shared" si="11"/>
        <v>0</v>
      </c>
      <c r="BH1005" s="117">
        <f t="shared" si="12"/>
        <v>0</v>
      </c>
      <c r="BI1005" s="117">
        <f t="shared" si="13"/>
        <v>0</v>
      </c>
      <c r="BJ1005" s="22" t="s">
        <v>35</v>
      </c>
      <c r="BK1005" s="117">
        <f t="shared" si="14"/>
        <v>0</v>
      </c>
      <c r="BL1005" s="22" t="s">
        <v>184</v>
      </c>
      <c r="BM1005" s="22" t="s">
        <v>1691</v>
      </c>
    </row>
    <row r="1006" spans="2:65" s="1" customFormat="1" ht="16.5" customHeight="1">
      <c r="B1006" s="140"/>
      <c r="C1006" s="169" t="s">
        <v>892</v>
      </c>
      <c r="D1006" s="169" t="s">
        <v>180</v>
      </c>
      <c r="E1006" s="170" t="s">
        <v>907</v>
      </c>
      <c r="F1006" s="264" t="s">
        <v>908</v>
      </c>
      <c r="G1006" s="264"/>
      <c r="H1006" s="264"/>
      <c r="I1006" s="264"/>
      <c r="J1006" s="171" t="s">
        <v>183</v>
      </c>
      <c r="K1006" s="172">
        <v>60</v>
      </c>
      <c r="L1006" s="265">
        <v>0</v>
      </c>
      <c r="M1006" s="265"/>
      <c r="N1006" s="266">
        <f t="shared" si="5"/>
        <v>0</v>
      </c>
      <c r="O1006" s="266"/>
      <c r="P1006" s="266"/>
      <c r="Q1006" s="266"/>
      <c r="R1006" s="143"/>
      <c r="T1006" s="173" t="s">
        <v>5</v>
      </c>
      <c r="U1006" s="47" t="s">
        <v>43</v>
      </c>
      <c r="V1006" s="39"/>
      <c r="W1006" s="174">
        <f t="shared" si="6"/>
        <v>0</v>
      </c>
      <c r="X1006" s="174">
        <v>0</v>
      </c>
      <c r="Y1006" s="174">
        <f t="shared" si="7"/>
        <v>0</v>
      </c>
      <c r="Z1006" s="174">
        <v>0</v>
      </c>
      <c r="AA1006" s="175">
        <f t="shared" si="8"/>
        <v>0</v>
      </c>
      <c r="AR1006" s="22" t="s">
        <v>184</v>
      </c>
      <c r="AT1006" s="22" t="s">
        <v>180</v>
      </c>
      <c r="AU1006" s="22" t="s">
        <v>89</v>
      </c>
      <c r="AY1006" s="22" t="s">
        <v>179</v>
      </c>
      <c r="BE1006" s="117">
        <f t="shared" si="9"/>
        <v>0</v>
      </c>
      <c r="BF1006" s="117">
        <f t="shared" si="10"/>
        <v>0</v>
      </c>
      <c r="BG1006" s="117">
        <f t="shared" si="11"/>
        <v>0</v>
      </c>
      <c r="BH1006" s="117">
        <f t="shared" si="12"/>
        <v>0</v>
      </c>
      <c r="BI1006" s="117">
        <f t="shared" si="13"/>
        <v>0</v>
      </c>
      <c r="BJ1006" s="22" t="s">
        <v>35</v>
      </c>
      <c r="BK1006" s="117">
        <f t="shared" si="14"/>
        <v>0</v>
      </c>
      <c r="BL1006" s="22" t="s">
        <v>184</v>
      </c>
      <c r="BM1006" s="22" t="s">
        <v>1692</v>
      </c>
    </row>
    <row r="1007" spans="2:65" s="1" customFormat="1" ht="24" customHeight="1">
      <c r="B1007" s="38"/>
      <c r="C1007" s="39"/>
      <c r="D1007" s="39"/>
      <c r="E1007" s="39"/>
      <c r="F1007" s="271" t="s">
        <v>1693</v>
      </c>
      <c r="G1007" s="272"/>
      <c r="H1007" s="272"/>
      <c r="I1007" s="272"/>
      <c r="J1007" s="39"/>
      <c r="K1007" s="39"/>
      <c r="L1007" s="39"/>
      <c r="M1007" s="39"/>
      <c r="N1007" s="39"/>
      <c r="O1007" s="39"/>
      <c r="P1007" s="39"/>
      <c r="Q1007" s="39"/>
      <c r="R1007" s="40"/>
      <c r="T1007" s="203"/>
      <c r="U1007" s="39"/>
      <c r="V1007" s="39"/>
      <c r="W1007" s="39"/>
      <c r="X1007" s="39"/>
      <c r="Y1007" s="39"/>
      <c r="Z1007" s="39"/>
      <c r="AA1007" s="77"/>
      <c r="AT1007" s="22" t="s">
        <v>911</v>
      </c>
      <c r="AU1007" s="22" t="s">
        <v>89</v>
      </c>
    </row>
    <row r="1008" spans="2:65" s="10" customFormat="1" ht="37.35" customHeight="1">
      <c r="B1008" s="158"/>
      <c r="C1008" s="159"/>
      <c r="D1008" s="160" t="s">
        <v>152</v>
      </c>
      <c r="E1008" s="160"/>
      <c r="F1008" s="160"/>
      <c r="G1008" s="160"/>
      <c r="H1008" s="160"/>
      <c r="I1008" s="160"/>
      <c r="J1008" s="160"/>
      <c r="K1008" s="160"/>
      <c r="L1008" s="160"/>
      <c r="M1008" s="160"/>
      <c r="N1008" s="273">
        <f>BK1008</f>
        <v>0</v>
      </c>
      <c r="O1008" s="274"/>
      <c r="P1008" s="274"/>
      <c r="Q1008" s="274"/>
      <c r="R1008" s="161"/>
      <c r="T1008" s="162"/>
      <c r="U1008" s="159"/>
      <c r="V1008" s="159"/>
      <c r="W1008" s="163">
        <f>W1009+W1012</f>
        <v>0</v>
      </c>
      <c r="X1008" s="159"/>
      <c r="Y1008" s="163">
        <f>Y1009+Y1012</f>
        <v>0</v>
      </c>
      <c r="Z1008" s="159"/>
      <c r="AA1008" s="164">
        <f>AA1009+AA1012</f>
        <v>0</v>
      </c>
      <c r="AR1008" s="165" t="s">
        <v>35</v>
      </c>
      <c r="AT1008" s="166" t="s">
        <v>77</v>
      </c>
      <c r="AU1008" s="166" t="s">
        <v>78</v>
      </c>
      <c r="AY1008" s="165" t="s">
        <v>179</v>
      </c>
      <c r="BK1008" s="167">
        <f>BK1009+BK1012</f>
        <v>0</v>
      </c>
    </row>
    <row r="1009" spans="2:65" s="10" customFormat="1" ht="19.899999999999999" customHeight="1">
      <c r="B1009" s="158"/>
      <c r="C1009" s="159"/>
      <c r="D1009" s="168" t="s">
        <v>153</v>
      </c>
      <c r="E1009" s="168"/>
      <c r="F1009" s="168"/>
      <c r="G1009" s="168"/>
      <c r="H1009" s="168"/>
      <c r="I1009" s="168"/>
      <c r="J1009" s="168"/>
      <c r="K1009" s="168"/>
      <c r="L1009" s="168"/>
      <c r="M1009" s="168"/>
      <c r="N1009" s="269">
        <f>BK1009</f>
        <v>0</v>
      </c>
      <c r="O1009" s="270"/>
      <c r="P1009" s="270"/>
      <c r="Q1009" s="270"/>
      <c r="R1009" s="161"/>
      <c r="T1009" s="162"/>
      <c r="U1009" s="159"/>
      <c r="V1009" s="159"/>
      <c r="W1009" s="163">
        <f>SUM(W1010:W1011)</f>
        <v>0</v>
      </c>
      <c r="X1009" s="159"/>
      <c r="Y1009" s="163">
        <f>SUM(Y1010:Y1011)</f>
        <v>0</v>
      </c>
      <c r="Z1009" s="159"/>
      <c r="AA1009" s="164">
        <f>SUM(AA1010:AA1011)</f>
        <v>0</v>
      </c>
      <c r="AR1009" s="165" t="s">
        <v>35</v>
      </c>
      <c r="AT1009" s="166" t="s">
        <v>77</v>
      </c>
      <c r="AU1009" s="166" t="s">
        <v>35</v>
      </c>
      <c r="AY1009" s="165" t="s">
        <v>179</v>
      </c>
      <c r="BK1009" s="167">
        <f>SUM(BK1010:BK1011)</f>
        <v>0</v>
      </c>
    </row>
    <row r="1010" spans="2:65" s="1" customFormat="1" ht="16.5" customHeight="1">
      <c r="B1010" s="140"/>
      <c r="C1010" s="169" t="s">
        <v>899</v>
      </c>
      <c r="D1010" s="169" t="s">
        <v>180</v>
      </c>
      <c r="E1010" s="170" t="s">
        <v>913</v>
      </c>
      <c r="F1010" s="264" t="s">
        <v>914</v>
      </c>
      <c r="G1010" s="264"/>
      <c r="H1010" s="264"/>
      <c r="I1010" s="264"/>
      <c r="J1010" s="171" t="s">
        <v>285</v>
      </c>
      <c r="K1010" s="172">
        <v>795</v>
      </c>
      <c r="L1010" s="265">
        <v>0</v>
      </c>
      <c r="M1010" s="265"/>
      <c r="N1010" s="266">
        <f>ROUND(L1010*K1010,2)</f>
        <v>0</v>
      </c>
      <c r="O1010" s="266"/>
      <c r="P1010" s="266"/>
      <c r="Q1010" s="266"/>
      <c r="R1010" s="143"/>
      <c r="T1010" s="173" t="s">
        <v>5</v>
      </c>
      <c r="U1010" s="47" t="s">
        <v>43</v>
      </c>
      <c r="V1010" s="39"/>
      <c r="W1010" s="174">
        <f>V1010*K1010</f>
        <v>0</v>
      </c>
      <c r="X1010" s="174">
        <v>0</v>
      </c>
      <c r="Y1010" s="174">
        <f>X1010*K1010</f>
        <v>0</v>
      </c>
      <c r="Z1010" s="174">
        <v>0</v>
      </c>
      <c r="AA1010" s="175">
        <f>Z1010*K1010</f>
        <v>0</v>
      </c>
      <c r="AR1010" s="22" t="s">
        <v>915</v>
      </c>
      <c r="AT1010" s="22" t="s">
        <v>180</v>
      </c>
      <c r="AU1010" s="22" t="s">
        <v>89</v>
      </c>
      <c r="AY1010" s="22" t="s">
        <v>179</v>
      </c>
      <c r="BE1010" s="117">
        <f>IF(U1010="základní",N1010,0)</f>
        <v>0</v>
      </c>
      <c r="BF1010" s="117">
        <f>IF(U1010="snížená",N1010,0)</f>
        <v>0</v>
      </c>
      <c r="BG1010" s="117">
        <f>IF(U1010="zákl. přenesená",N1010,0)</f>
        <v>0</v>
      </c>
      <c r="BH1010" s="117">
        <f>IF(U1010="sníž. přenesená",N1010,0)</f>
        <v>0</v>
      </c>
      <c r="BI1010" s="117">
        <f>IF(U1010="nulová",N1010,0)</f>
        <v>0</v>
      </c>
      <c r="BJ1010" s="22" t="s">
        <v>35</v>
      </c>
      <c r="BK1010" s="117">
        <f>ROUND(L1010*K1010,2)</f>
        <v>0</v>
      </c>
      <c r="BL1010" s="22" t="s">
        <v>915</v>
      </c>
      <c r="BM1010" s="22" t="s">
        <v>1694</v>
      </c>
    </row>
    <row r="1011" spans="2:65" s="1" customFormat="1" ht="16.5" customHeight="1">
      <c r="B1011" s="140"/>
      <c r="C1011" s="169" t="s">
        <v>574</v>
      </c>
      <c r="D1011" s="169" t="s">
        <v>180</v>
      </c>
      <c r="E1011" s="170" t="s">
        <v>917</v>
      </c>
      <c r="F1011" s="264" t="s">
        <v>918</v>
      </c>
      <c r="G1011" s="264"/>
      <c r="H1011" s="264"/>
      <c r="I1011" s="264"/>
      <c r="J1011" s="171" t="s">
        <v>285</v>
      </c>
      <c r="K1011" s="172">
        <v>795</v>
      </c>
      <c r="L1011" s="265">
        <v>0</v>
      </c>
      <c r="M1011" s="265"/>
      <c r="N1011" s="266">
        <f>ROUND(L1011*K1011,2)</f>
        <v>0</v>
      </c>
      <c r="O1011" s="266"/>
      <c r="P1011" s="266"/>
      <c r="Q1011" s="266"/>
      <c r="R1011" s="143"/>
      <c r="T1011" s="173" t="s">
        <v>5</v>
      </c>
      <c r="U1011" s="47" t="s">
        <v>43</v>
      </c>
      <c r="V1011" s="39"/>
      <c r="W1011" s="174">
        <f>V1011*K1011</f>
        <v>0</v>
      </c>
      <c r="X1011" s="174">
        <v>0</v>
      </c>
      <c r="Y1011" s="174">
        <f>X1011*K1011</f>
        <v>0</v>
      </c>
      <c r="Z1011" s="174">
        <v>0</v>
      </c>
      <c r="AA1011" s="175">
        <f>Z1011*K1011</f>
        <v>0</v>
      </c>
      <c r="AR1011" s="22" t="s">
        <v>915</v>
      </c>
      <c r="AT1011" s="22" t="s">
        <v>180</v>
      </c>
      <c r="AU1011" s="22" t="s">
        <v>89</v>
      </c>
      <c r="AY1011" s="22" t="s">
        <v>179</v>
      </c>
      <c r="BE1011" s="117">
        <f>IF(U1011="základní",N1011,0)</f>
        <v>0</v>
      </c>
      <c r="BF1011" s="117">
        <f>IF(U1011="snížená",N1011,0)</f>
        <v>0</v>
      </c>
      <c r="BG1011" s="117">
        <f>IF(U1011="zákl. přenesená",N1011,0)</f>
        <v>0</v>
      </c>
      <c r="BH1011" s="117">
        <f>IF(U1011="sníž. přenesená",N1011,0)</f>
        <v>0</v>
      </c>
      <c r="BI1011" s="117">
        <f>IF(U1011="nulová",N1011,0)</f>
        <v>0</v>
      </c>
      <c r="BJ1011" s="22" t="s">
        <v>35</v>
      </c>
      <c r="BK1011" s="117">
        <f>ROUND(L1011*K1011,2)</f>
        <v>0</v>
      </c>
      <c r="BL1011" s="22" t="s">
        <v>915</v>
      </c>
      <c r="BM1011" s="22" t="s">
        <v>1695</v>
      </c>
    </row>
    <row r="1012" spans="2:65" s="10" customFormat="1" ht="29.85" customHeight="1">
      <c r="B1012" s="158"/>
      <c r="C1012" s="159"/>
      <c r="D1012" s="168" t="s">
        <v>154</v>
      </c>
      <c r="E1012" s="168"/>
      <c r="F1012" s="168"/>
      <c r="G1012" s="168"/>
      <c r="H1012" s="168"/>
      <c r="I1012" s="168"/>
      <c r="J1012" s="168"/>
      <c r="K1012" s="168"/>
      <c r="L1012" s="168"/>
      <c r="M1012" s="168"/>
      <c r="N1012" s="275">
        <f>BK1012</f>
        <v>0</v>
      </c>
      <c r="O1012" s="276"/>
      <c r="P1012" s="276"/>
      <c r="Q1012" s="276"/>
      <c r="R1012" s="161"/>
      <c r="T1012" s="162"/>
      <c r="U1012" s="159"/>
      <c r="V1012" s="159"/>
      <c r="W1012" s="163">
        <f>SUM(W1013:W1015)</f>
        <v>0</v>
      </c>
      <c r="X1012" s="159"/>
      <c r="Y1012" s="163">
        <f>SUM(Y1013:Y1015)</f>
        <v>0</v>
      </c>
      <c r="Z1012" s="159"/>
      <c r="AA1012" s="164">
        <f>SUM(AA1013:AA1015)</f>
        <v>0</v>
      </c>
      <c r="AR1012" s="165" t="s">
        <v>184</v>
      </c>
      <c r="AT1012" s="166" t="s">
        <v>77</v>
      </c>
      <c r="AU1012" s="166" t="s">
        <v>35</v>
      </c>
      <c r="AY1012" s="165" t="s">
        <v>179</v>
      </c>
      <c r="BK1012" s="167">
        <f>SUM(BK1013:BK1015)</f>
        <v>0</v>
      </c>
    </row>
    <row r="1013" spans="2:65" s="1" customFormat="1" ht="16.5" customHeight="1">
      <c r="B1013" s="140"/>
      <c r="C1013" s="169" t="s">
        <v>906</v>
      </c>
      <c r="D1013" s="169" t="s">
        <v>180</v>
      </c>
      <c r="E1013" s="170" t="s">
        <v>921</v>
      </c>
      <c r="F1013" s="264" t="s">
        <v>922</v>
      </c>
      <c r="G1013" s="264"/>
      <c r="H1013" s="264"/>
      <c r="I1013" s="264"/>
      <c r="J1013" s="171" t="s">
        <v>191</v>
      </c>
      <c r="K1013" s="172">
        <v>1192.5</v>
      </c>
      <c r="L1013" s="265">
        <v>0</v>
      </c>
      <c r="M1013" s="265"/>
      <c r="N1013" s="266">
        <f>ROUND(L1013*K1013,2)</f>
        <v>0</v>
      </c>
      <c r="O1013" s="266"/>
      <c r="P1013" s="266"/>
      <c r="Q1013" s="266"/>
      <c r="R1013" s="143"/>
      <c r="T1013" s="173" t="s">
        <v>5</v>
      </c>
      <c r="U1013" s="47" t="s">
        <v>43</v>
      </c>
      <c r="V1013" s="39"/>
      <c r="W1013" s="174">
        <f>V1013*K1013</f>
        <v>0</v>
      </c>
      <c r="X1013" s="174">
        <v>0</v>
      </c>
      <c r="Y1013" s="174">
        <f>X1013*K1013</f>
        <v>0</v>
      </c>
      <c r="Z1013" s="174">
        <v>0</v>
      </c>
      <c r="AA1013" s="175">
        <f>Z1013*K1013</f>
        <v>0</v>
      </c>
      <c r="AR1013" s="22" t="s">
        <v>915</v>
      </c>
      <c r="AT1013" s="22" t="s">
        <v>180</v>
      </c>
      <c r="AU1013" s="22" t="s">
        <v>89</v>
      </c>
      <c r="AY1013" s="22" t="s">
        <v>179</v>
      </c>
      <c r="BE1013" s="117">
        <f>IF(U1013="základní",N1013,0)</f>
        <v>0</v>
      </c>
      <c r="BF1013" s="117">
        <f>IF(U1013="snížená",N1013,0)</f>
        <v>0</v>
      </c>
      <c r="BG1013" s="117">
        <f>IF(U1013="zákl. přenesená",N1013,0)</f>
        <v>0</v>
      </c>
      <c r="BH1013" s="117">
        <f>IF(U1013="sníž. přenesená",N1013,0)</f>
        <v>0</v>
      </c>
      <c r="BI1013" s="117">
        <f>IF(U1013="nulová",N1013,0)</f>
        <v>0</v>
      </c>
      <c r="BJ1013" s="22" t="s">
        <v>35</v>
      </c>
      <c r="BK1013" s="117">
        <f>ROUND(L1013*K1013,2)</f>
        <v>0</v>
      </c>
      <c r="BL1013" s="22" t="s">
        <v>915</v>
      </c>
      <c r="BM1013" s="22" t="s">
        <v>1696</v>
      </c>
    </row>
    <row r="1014" spans="2:65" s="1" customFormat="1" ht="24" customHeight="1">
      <c r="B1014" s="38"/>
      <c r="C1014" s="39"/>
      <c r="D1014" s="39"/>
      <c r="E1014" s="39"/>
      <c r="F1014" s="271" t="s">
        <v>924</v>
      </c>
      <c r="G1014" s="272"/>
      <c r="H1014" s="272"/>
      <c r="I1014" s="272"/>
      <c r="J1014" s="39"/>
      <c r="K1014" s="39"/>
      <c r="L1014" s="39"/>
      <c r="M1014" s="39"/>
      <c r="N1014" s="39"/>
      <c r="O1014" s="39"/>
      <c r="P1014" s="39"/>
      <c r="Q1014" s="39"/>
      <c r="R1014" s="40"/>
      <c r="T1014" s="203"/>
      <c r="U1014" s="39"/>
      <c r="V1014" s="39"/>
      <c r="W1014" s="39"/>
      <c r="X1014" s="39"/>
      <c r="Y1014" s="39"/>
      <c r="Z1014" s="39"/>
      <c r="AA1014" s="77"/>
      <c r="AT1014" s="22" t="s">
        <v>911</v>
      </c>
      <c r="AU1014" s="22" t="s">
        <v>89</v>
      </c>
    </row>
    <row r="1015" spans="2:65" s="12" customFormat="1" ht="16.5" customHeight="1">
      <c r="B1015" s="183"/>
      <c r="C1015" s="184"/>
      <c r="D1015" s="184"/>
      <c r="E1015" s="185" t="s">
        <v>5</v>
      </c>
      <c r="F1015" s="277" t="s">
        <v>1697</v>
      </c>
      <c r="G1015" s="278"/>
      <c r="H1015" s="278"/>
      <c r="I1015" s="278"/>
      <c r="J1015" s="184"/>
      <c r="K1015" s="186">
        <v>1192.5</v>
      </c>
      <c r="L1015" s="184"/>
      <c r="M1015" s="184"/>
      <c r="N1015" s="184"/>
      <c r="O1015" s="184"/>
      <c r="P1015" s="184"/>
      <c r="Q1015" s="184"/>
      <c r="R1015" s="187"/>
      <c r="T1015" s="188"/>
      <c r="U1015" s="184"/>
      <c r="V1015" s="184"/>
      <c r="W1015" s="184"/>
      <c r="X1015" s="184"/>
      <c r="Y1015" s="184"/>
      <c r="Z1015" s="184"/>
      <c r="AA1015" s="189"/>
      <c r="AT1015" s="190" t="s">
        <v>186</v>
      </c>
      <c r="AU1015" s="190" t="s">
        <v>89</v>
      </c>
      <c r="AV1015" s="12" t="s">
        <v>89</v>
      </c>
      <c r="AW1015" s="12" t="s">
        <v>187</v>
      </c>
      <c r="AX1015" s="12" t="s">
        <v>35</v>
      </c>
      <c r="AY1015" s="190" t="s">
        <v>179</v>
      </c>
    </row>
    <row r="1016" spans="2:65" s="1" customFormat="1" ht="49.9" customHeight="1">
      <c r="B1016" s="38"/>
      <c r="C1016" s="39"/>
      <c r="D1016" s="160" t="s">
        <v>926</v>
      </c>
      <c r="E1016" s="39"/>
      <c r="F1016" s="39"/>
      <c r="G1016" s="39"/>
      <c r="H1016" s="39"/>
      <c r="I1016" s="39"/>
      <c r="J1016" s="39"/>
      <c r="K1016" s="39"/>
      <c r="L1016" s="39"/>
      <c r="M1016" s="39"/>
      <c r="N1016" s="280">
        <f t="shared" ref="N1016:N1021" si="15">BK1016</f>
        <v>0</v>
      </c>
      <c r="O1016" s="281"/>
      <c r="P1016" s="281"/>
      <c r="Q1016" s="281"/>
      <c r="R1016" s="40"/>
      <c r="T1016" s="203"/>
      <c r="U1016" s="39"/>
      <c r="V1016" s="39"/>
      <c r="W1016" s="39"/>
      <c r="X1016" s="39"/>
      <c r="Y1016" s="39"/>
      <c r="Z1016" s="39"/>
      <c r="AA1016" s="77"/>
      <c r="AT1016" s="22" t="s">
        <v>77</v>
      </c>
      <c r="AU1016" s="22" t="s">
        <v>78</v>
      </c>
      <c r="AY1016" s="22" t="s">
        <v>927</v>
      </c>
      <c r="BK1016" s="117">
        <f>SUM(BK1017:BK1021)</f>
        <v>0</v>
      </c>
    </row>
    <row r="1017" spans="2:65" s="1" customFormat="1" ht="22.35" customHeight="1">
      <c r="B1017" s="38"/>
      <c r="C1017" s="204" t="s">
        <v>5</v>
      </c>
      <c r="D1017" s="204" t="s">
        <v>180</v>
      </c>
      <c r="E1017" s="205" t="s">
        <v>5</v>
      </c>
      <c r="F1017" s="257" t="s">
        <v>5</v>
      </c>
      <c r="G1017" s="257"/>
      <c r="H1017" s="257"/>
      <c r="I1017" s="257"/>
      <c r="J1017" s="206" t="s">
        <v>5</v>
      </c>
      <c r="K1017" s="207"/>
      <c r="L1017" s="265"/>
      <c r="M1017" s="279"/>
      <c r="N1017" s="279">
        <f t="shared" si="15"/>
        <v>0</v>
      </c>
      <c r="O1017" s="279"/>
      <c r="P1017" s="279"/>
      <c r="Q1017" s="279"/>
      <c r="R1017" s="40"/>
      <c r="T1017" s="173" t="s">
        <v>5</v>
      </c>
      <c r="U1017" s="208" t="s">
        <v>43</v>
      </c>
      <c r="V1017" s="39"/>
      <c r="W1017" s="39"/>
      <c r="X1017" s="39"/>
      <c r="Y1017" s="39"/>
      <c r="Z1017" s="39"/>
      <c r="AA1017" s="77"/>
      <c r="AT1017" s="22" t="s">
        <v>927</v>
      </c>
      <c r="AU1017" s="22" t="s">
        <v>35</v>
      </c>
      <c r="AY1017" s="22" t="s">
        <v>927</v>
      </c>
      <c r="BE1017" s="117">
        <f>IF(U1017="základní",N1017,0)</f>
        <v>0</v>
      </c>
      <c r="BF1017" s="117">
        <f>IF(U1017="snížená",N1017,0)</f>
        <v>0</v>
      </c>
      <c r="BG1017" s="117">
        <f>IF(U1017="zákl. přenesená",N1017,0)</f>
        <v>0</v>
      </c>
      <c r="BH1017" s="117">
        <f>IF(U1017="sníž. přenesená",N1017,0)</f>
        <v>0</v>
      </c>
      <c r="BI1017" s="117">
        <f>IF(U1017="nulová",N1017,0)</f>
        <v>0</v>
      </c>
      <c r="BJ1017" s="22" t="s">
        <v>35</v>
      </c>
      <c r="BK1017" s="117">
        <f>L1017*K1017</f>
        <v>0</v>
      </c>
    </row>
    <row r="1018" spans="2:65" s="1" customFormat="1" ht="22.35" customHeight="1">
      <c r="B1018" s="38"/>
      <c r="C1018" s="204" t="s">
        <v>5</v>
      </c>
      <c r="D1018" s="204" t="s">
        <v>180</v>
      </c>
      <c r="E1018" s="205" t="s">
        <v>5</v>
      </c>
      <c r="F1018" s="257" t="s">
        <v>5</v>
      </c>
      <c r="G1018" s="257"/>
      <c r="H1018" s="257"/>
      <c r="I1018" s="257"/>
      <c r="J1018" s="206" t="s">
        <v>5</v>
      </c>
      <c r="K1018" s="207"/>
      <c r="L1018" s="265"/>
      <c r="M1018" s="279"/>
      <c r="N1018" s="279">
        <f t="shared" si="15"/>
        <v>0</v>
      </c>
      <c r="O1018" s="279"/>
      <c r="P1018" s="279"/>
      <c r="Q1018" s="279"/>
      <c r="R1018" s="40"/>
      <c r="T1018" s="173" t="s">
        <v>5</v>
      </c>
      <c r="U1018" s="208" t="s">
        <v>43</v>
      </c>
      <c r="V1018" s="39"/>
      <c r="W1018" s="39"/>
      <c r="X1018" s="39"/>
      <c r="Y1018" s="39"/>
      <c r="Z1018" s="39"/>
      <c r="AA1018" s="77"/>
      <c r="AT1018" s="22" t="s">
        <v>927</v>
      </c>
      <c r="AU1018" s="22" t="s">
        <v>35</v>
      </c>
      <c r="AY1018" s="22" t="s">
        <v>927</v>
      </c>
      <c r="BE1018" s="117">
        <f>IF(U1018="základní",N1018,0)</f>
        <v>0</v>
      </c>
      <c r="BF1018" s="117">
        <f>IF(U1018="snížená",N1018,0)</f>
        <v>0</v>
      </c>
      <c r="BG1018" s="117">
        <f>IF(U1018="zákl. přenesená",N1018,0)</f>
        <v>0</v>
      </c>
      <c r="BH1018" s="117">
        <f>IF(U1018="sníž. přenesená",N1018,0)</f>
        <v>0</v>
      </c>
      <c r="BI1018" s="117">
        <f>IF(U1018="nulová",N1018,0)</f>
        <v>0</v>
      </c>
      <c r="BJ1018" s="22" t="s">
        <v>35</v>
      </c>
      <c r="BK1018" s="117">
        <f>L1018*K1018</f>
        <v>0</v>
      </c>
    </row>
    <row r="1019" spans="2:65" s="1" customFormat="1" ht="22.35" customHeight="1">
      <c r="B1019" s="38"/>
      <c r="C1019" s="204" t="s">
        <v>5</v>
      </c>
      <c r="D1019" s="204" t="s">
        <v>180</v>
      </c>
      <c r="E1019" s="205" t="s">
        <v>5</v>
      </c>
      <c r="F1019" s="257" t="s">
        <v>5</v>
      </c>
      <c r="G1019" s="257"/>
      <c r="H1019" s="257"/>
      <c r="I1019" s="257"/>
      <c r="J1019" s="206" t="s">
        <v>5</v>
      </c>
      <c r="K1019" s="207"/>
      <c r="L1019" s="265"/>
      <c r="M1019" s="279"/>
      <c r="N1019" s="279">
        <f t="shared" si="15"/>
        <v>0</v>
      </c>
      <c r="O1019" s="279"/>
      <c r="P1019" s="279"/>
      <c r="Q1019" s="279"/>
      <c r="R1019" s="40"/>
      <c r="T1019" s="173" t="s">
        <v>5</v>
      </c>
      <c r="U1019" s="208" t="s">
        <v>43</v>
      </c>
      <c r="V1019" s="39"/>
      <c r="W1019" s="39"/>
      <c r="X1019" s="39"/>
      <c r="Y1019" s="39"/>
      <c r="Z1019" s="39"/>
      <c r="AA1019" s="77"/>
      <c r="AT1019" s="22" t="s">
        <v>927</v>
      </c>
      <c r="AU1019" s="22" t="s">
        <v>35</v>
      </c>
      <c r="AY1019" s="22" t="s">
        <v>927</v>
      </c>
      <c r="BE1019" s="117">
        <f>IF(U1019="základní",N1019,0)</f>
        <v>0</v>
      </c>
      <c r="BF1019" s="117">
        <f>IF(U1019="snížená",N1019,0)</f>
        <v>0</v>
      </c>
      <c r="BG1019" s="117">
        <f>IF(U1019="zákl. přenesená",N1019,0)</f>
        <v>0</v>
      </c>
      <c r="BH1019" s="117">
        <f>IF(U1019="sníž. přenesená",N1019,0)</f>
        <v>0</v>
      </c>
      <c r="BI1019" s="117">
        <f>IF(U1019="nulová",N1019,0)</f>
        <v>0</v>
      </c>
      <c r="BJ1019" s="22" t="s">
        <v>35</v>
      </c>
      <c r="BK1019" s="117">
        <f>L1019*K1019</f>
        <v>0</v>
      </c>
    </row>
    <row r="1020" spans="2:65" s="1" customFormat="1" ht="22.35" customHeight="1">
      <c r="B1020" s="38"/>
      <c r="C1020" s="204" t="s">
        <v>5</v>
      </c>
      <c r="D1020" s="204" t="s">
        <v>180</v>
      </c>
      <c r="E1020" s="205" t="s">
        <v>5</v>
      </c>
      <c r="F1020" s="257" t="s">
        <v>5</v>
      </c>
      <c r="G1020" s="257"/>
      <c r="H1020" s="257"/>
      <c r="I1020" s="257"/>
      <c r="J1020" s="206" t="s">
        <v>5</v>
      </c>
      <c r="K1020" s="207"/>
      <c r="L1020" s="265"/>
      <c r="M1020" s="279"/>
      <c r="N1020" s="279">
        <f t="shared" si="15"/>
        <v>0</v>
      </c>
      <c r="O1020" s="279"/>
      <c r="P1020" s="279"/>
      <c r="Q1020" s="279"/>
      <c r="R1020" s="40"/>
      <c r="T1020" s="173" t="s">
        <v>5</v>
      </c>
      <c r="U1020" s="208" t="s">
        <v>43</v>
      </c>
      <c r="V1020" s="39"/>
      <c r="W1020" s="39"/>
      <c r="X1020" s="39"/>
      <c r="Y1020" s="39"/>
      <c r="Z1020" s="39"/>
      <c r="AA1020" s="77"/>
      <c r="AT1020" s="22" t="s">
        <v>927</v>
      </c>
      <c r="AU1020" s="22" t="s">
        <v>35</v>
      </c>
      <c r="AY1020" s="22" t="s">
        <v>927</v>
      </c>
      <c r="BE1020" s="117">
        <f>IF(U1020="základní",N1020,0)</f>
        <v>0</v>
      </c>
      <c r="BF1020" s="117">
        <f>IF(U1020="snížená",N1020,0)</f>
        <v>0</v>
      </c>
      <c r="BG1020" s="117">
        <f>IF(U1020="zákl. přenesená",N1020,0)</f>
        <v>0</v>
      </c>
      <c r="BH1020" s="117">
        <f>IF(U1020="sníž. přenesená",N1020,0)</f>
        <v>0</v>
      </c>
      <c r="BI1020" s="117">
        <f>IF(U1020="nulová",N1020,0)</f>
        <v>0</v>
      </c>
      <c r="BJ1020" s="22" t="s">
        <v>35</v>
      </c>
      <c r="BK1020" s="117">
        <f>L1020*K1020</f>
        <v>0</v>
      </c>
    </row>
    <row r="1021" spans="2:65" s="1" customFormat="1" ht="22.35" customHeight="1">
      <c r="B1021" s="38"/>
      <c r="C1021" s="204" t="s">
        <v>5</v>
      </c>
      <c r="D1021" s="204" t="s">
        <v>180</v>
      </c>
      <c r="E1021" s="205" t="s">
        <v>5</v>
      </c>
      <c r="F1021" s="257" t="s">
        <v>5</v>
      </c>
      <c r="G1021" s="257"/>
      <c r="H1021" s="257"/>
      <c r="I1021" s="257"/>
      <c r="J1021" s="206" t="s">
        <v>5</v>
      </c>
      <c r="K1021" s="207"/>
      <c r="L1021" s="265"/>
      <c r="M1021" s="279"/>
      <c r="N1021" s="279">
        <f t="shared" si="15"/>
        <v>0</v>
      </c>
      <c r="O1021" s="279"/>
      <c r="P1021" s="279"/>
      <c r="Q1021" s="279"/>
      <c r="R1021" s="40"/>
      <c r="T1021" s="173" t="s">
        <v>5</v>
      </c>
      <c r="U1021" s="208" t="s">
        <v>43</v>
      </c>
      <c r="V1021" s="59"/>
      <c r="W1021" s="59"/>
      <c r="X1021" s="59"/>
      <c r="Y1021" s="59"/>
      <c r="Z1021" s="59"/>
      <c r="AA1021" s="61"/>
      <c r="AT1021" s="22" t="s">
        <v>927</v>
      </c>
      <c r="AU1021" s="22" t="s">
        <v>35</v>
      </c>
      <c r="AY1021" s="22" t="s">
        <v>927</v>
      </c>
      <c r="BE1021" s="117">
        <f>IF(U1021="základní",N1021,0)</f>
        <v>0</v>
      </c>
      <c r="BF1021" s="117">
        <f>IF(U1021="snížená",N1021,0)</f>
        <v>0</v>
      </c>
      <c r="BG1021" s="117">
        <f>IF(U1021="zákl. přenesená",N1021,0)</f>
        <v>0</v>
      </c>
      <c r="BH1021" s="117">
        <f>IF(U1021="sníž. přenesená",N1021,0)</f>
        <v>0</v>
      </c>
      <c r="BI1021" s="117">
        <f>IF(U1021="nulová",N1021,0)</f>
        <v>0</v>
      </c>
      <c r="BJ1021" s="22" t="s">
        <v>35</v>
      </c>
      <c r="BK1021" s="117">
        <f>L1021*K1021</f>
        <v>0</v>
      </c>
    </row>
    <row r="1022" spans="2:65" s="1" customFormat="1" ht="6.95" customHeight="1">
      <c r="B1022" s="62"/>
      <c r="C1022" s="63"/>
      <c r="D1022" s="63"/>
      <c r="E1022" s="63"/>
      <c r="F1022" s="63"/>
      <c r="G1022" s="63"/>
      <c r="H1022" s="63"/>
      <c r="I1022" s="63"/>
      <c r="J1022" s="63"/>
      <c r="K1022" s="63"/>
      <c r="L1022" s="63"/>
      <c r="M1022" s="63"/>
      <c r="N1022" s="63"/>
      <c r="O1022" s="63"/>
      <c r="P1022" s="63"/>
      <c r="Q1022" s="63"/>
      <c r="R1022" s="64"/>
    </row>
  </sheetData>
  <mergeCells count="1232">
    <mergeCell ref="N637:Q637"/>
    <mergeCell ref="N641:Q641"/>
    <mergeCell ref="N651:Q651"/>
    <mergeCell ref="N551:Q551"/>
    <mergeCell ref="N883:Q883"/>
    <mergeCell ref="N892:Q892"/>
    <mergeCell ref="N888:Q888"/>
    <mergeCell ref="N898:Q898"/>
    <mergeCell ref="N903:Q903"/>
    <mergeCell ref="N908:Q908"/>
    <mergeCell ref="N909:Q909"/>
    <mergeCell ref="N912:Q912"/>
    <mergeCell ref="N915:Q915"/>
    <mergeCell ref="N919:Q919"/>
    <mergeCell ref="N922:Q922"/>
    <mergeCell ref="N907:Q907"/>
    <mergeCell ref="N918:Q918"/>
    <mergeCell ref="N920:Q920"/>
    <mergeCell ref="N921:Q921"/>
    <mergeCell ref="L883:M883"/>
    <mergeCell ref="L892:M892"/>
    <mergeCell ref="L888:M888"/>
    <mergeCell ref="L898:M898"/>
    <mergeCell ref="L903:M903"/>
    <mergeCell ref="L908:M908"/>
    <mergeCell ref="L909:M909"/>
    <mergeCell ref="L912:M912"/>
    <mergeCell ref="L915:M915"/>
    <mergeCell ref="L919:M919"/>
    <mergeCell ref="L922:M922"/>
    <mergeCell ref="L926:M926"/>
    <mergeCell ref="L929:M929"/>
    <mergeCell ref="N929:Q929"/>
    <mergeCell ref="N926:Q926"/>
    <mergeCell ref="L420:M420"/>
    <mergeCell ref="N420:Q420"/>
    <mergeCell ref="N441:Q441"/>
    <mergeCell ref="N444:Q444"/>
    <mergeCell ref="N467:Q467"/>
    <mergeCell ref="N490:Q490"/>
    <mergeCell ref="N493:Q493"/>
    <mergeCell ref="N497:Q497"/>
    <mergeCell ref="N500:Q500"/>
    <mergeCell ref="N504:Q504"/>
    <mergeCell ref="N507:Q507"/>
    <mergeCell ref="N512:Q512"/>
    <mergeCell ref="N516:Q516"/>
    <mergeCell ref="N503:Q503"/>
    <mergeCell ref="N511:Q511"/>
    <mergeCell ref="N529:Q529"/>
    <mergeCell ref="N530:Q530"/>
    <mergeCell ref="N686:Q686"/>
    <mergeCell ref="N742:Q742"/>
    <mergeCell ref="L767:M767"/>
    <mergeCell ref="L779:M779"/>
    <mergeCell ref="L772:M772"/>
    <mergeCell ref="L775:M775"/>
    <mergeCell ref="L778:M778"/>
    <mergeCell ref="L786:M786"/>
    <mergeCell ref="L793:M793"/>
    <mergeCell ref="L797:M797"/>
    <mergeCell ref="L801:M801"/>
    <mergeCell ref="L805:M805"/>
    <mergeCell ref="L829:M829"/>
    <mergeCell ref="L833:M833"/>
    <mergeCell ref="L858:M858"/>
    <mergeCell ref="L862:M862"/>
    <mergeCell ref="N767:Q767"/>
    <mergeCell ref="N779:Q779"/>
    <mergeCell ref="N772:Q772"/>
    <mergeCell ref="N775:Q775"/>
    <mergeCell ref="N778:Q778"/>
    <mergeCell ref="N786:Q786"/>
    <mergeCell ref="N793:Q793"/>
    <mergeCell ref="N797:Q797"/>
    <mergeCell ref="N801:Q801"/>
    <mergeCell ref="N805:Q805"/>
    <mergeCell ref="N829:Q829"/>
    <mergeCell ref="N833:Q833"/>
    <mergeCell ref="N858:Q858"/>
    <mergeCell ref="N862:Q862"/>
    <mergeCell ref="L687:M687"/>
    <mergeCell ref="L702:M702"/>
    <mergeCell ref="L691:M691"/>
    <mergeCell ref="L695:M695"/>
    <mergeCell ref="L699:M699"/>
    <mergeCell ref="L711:M711"/>
    <mergeCell ref="L714:M714"/>
    <mergeCell ref="L719:M719"/>
    <mergeCell ref="L739:M739"/>
    <mergeCell ref="L743:M743"/>
    <mergeCell ref="L746:M746"/>
    <mergeCell ref="L750:M750"/>
    <mergeCell ref="N687:Q687"/>
    <mergeCell ref="N695:Q695"/>
    <mergeCell ref="N691:Q691"/>
    <mergeCell ref="N699:Q699"/>
    <mergeCell ref="N702:Q702"/>
    <mergeCell ref="N711:Q711"/>
    <mergeCell ref="N714:Q714"/>
    <mergeCell ref="N719:Q719"/>
    <mergeCell ref="N739:Q739"/>
    <mergeCell ref="N743:Q743"/>
    <mergeCell ref="N746:Q746"/>
    <mergeCell ref="N750:Q750"/>
    <mergeCell ref="L497:M497"/>
    <mergeCell ref="L500:M500"/>
    <mergeCell ref="L507:M507"/>
    <mergeCell ref="L512:M512"/>
    <mergeCell ref="L516:M516"/>
    <mergeCell ref="L520:M520"/>
    <mergeCell ref="L525:M525"/>
    <mergeCell ref="L530:M530"/>
    <mergeCell ref="L552:M552"/>
    <mergeCell ref="N670:Q670"/>
    <mergeCell ref="N662:Q662"/>
    <mergeCell ref="N669:Q669"/>
    <mergeCell ref="L569:M569"/>
    <mergeCell ref="L585:M585"/>
    <mergeCell ref="L588:M588"/>
    <mergeCell ref="L598:M598"/>
    <mergeCell ref="L599:M599"/>
    <mergeCell ref="L603:M603"/>
    <mergeCell ref="L620:M620"/>
    <mergeCell ref="L637:M637"/>
    <mergeCell ref="L641:M641"/>
    <mergeCell ref="L651:M651"/>
    <mergeCell ref="L662:M662"/>
    <mergeCell ref="L670:M670"/>
    <mergeCell ref="N552:Q552"/>
    <mergeCell ref="N569:Q569"/>
    <mergeCell ref="N585:Q585"/>
    <mergeCell ref="N588:Q588"/>
    <mergeCell ref="N598:Q598"/>
    <mergeCell ref="N599:Q599"/>
    <mergeCell ref="N603:Q603"/>
    <mergeCell ref="N620:Q620"/>
    <mergeCell ref="F805:I805"/>
    <mergeCell ref="F806:I806"/>
    <mergeCell ref="F807:I807"/>
    <mergeCell ref="F808:I808"/>
    <mergeCell ref="F809:I809"/>
    <mergeCell ref="F810:I810"/>
    <mergeCell ref="F811:I811"/>
    <mergeCell ref="F812:I812"/>
    <mergeCell ref="F813:I813"/>
    <mergeCell ref="L372:M372"/>
    <mergeCell ref="L378:M378"/>
    <mergeCell ref="L375:M375"/>
    <mergeCell ref="N375:Q375"/>
    <mergeCell ref="N378:Q378"/>
    <mergeCell ref="L381:M381"/>
    <mergeCell ref="N381:Q381"/>
    <mergeCell ref="L385:M385"/>
    <mergeCell ref="N385:Q385"/>
    <mergeCell ref="L388:M388"/>
    <mergeCell ref="N388:Q388"/>
    <mergeCell ref="L391:M391"/>
    <mergeCell ref="N391:Q391"/>
    <mergeCell ref="L394:M394"/>
    <mergeCell ref="N394:Q394"/>
    <mergeCell ref="N525:Q525"/>
    <mergeCell ref="N520:Q520"/>
    <mergeCell ref="L441:M441"/>
    <mergeCell ref="L504:M504"/>
    <mergeCell ref="L444:M444"/>
    <mergeCell ref="L467:M467"/>
    <mergeCell ref="L490:M490"/>
    <mergeCell ref="L493:M493"/>
    <mergeCell ref="F788:I788"/>
    <mergeCell ref="F789:I789"/>
    <mergeCell ref="F790:I790"/>
    <mergeCell ref="F791:I791"/>
    <mergeCell ref="F792:I792"/>
    <mergeCell ref="F793:I793"/>
    <mergeCell ref="F794:I794"/>
    <mergeCell ref="F795:I795"/>
    <mergeCell ref="F796:I796"/>
    <mergeCell ref="F797:I797"/>
    <mergeCell ref="F798:I798"/>
    <mergeCell ref="F799:I799"/>
    <mergeCell ref="F800:I800"/>
    <mergeCell ref="F801:I801"/>
    <mergeCell ref="F802:I802"/>
    <mergeCell ref="F803:I803"/>
    <mergeCell ref="F804:I804"/>
    <mergeCell ref="F771:I771"/>
    <mergeCell ref="F772:I772"/>
    <mergeCell ref="F773:I773"/>
    <mergeCell ref="F774:I774"/>
    <mergeCell ref="F775:I775"/>
    <mergeCell ref="F776:I776"/>
    <mergeCell ref="F777:I777"/>
    <mergeCell ref="F778:I778"/>
    <mergeCell ref="F779:I779"/>
    <mergeCell ref="F780:I780"/>
    <mergeCell ref="F781:I781"/>
    <mergeCell ref="F782:I782"/>
    <mergeCell ref="F783:I783"/>
    <mergeCell ref="F784:I784"/>
    <mergeCell ref="F785:I785"/>
    <mergeCell ref="F786:I786"/>
    <mergeCell ref="F787:I787"/>
    <mergeCell ref="F754:I754"/>
    <mergeCell ref="F755:I755"/>
    <mergeCell ref="F756:I756"/>
    <mergeCell ref="F757:I757"/>
    <mergeCell ref="F758:I758"/>
    <mergeCell ref="F759:I759"/>
    <mergeCell ref="F760:I760"/>
    <mergeCell ref="F761:I761"/>
    <mergeCell ref="F762:I762"/>
    <mergeCell ref="F763:I763"/>
    <mergeCell ref="F764:I764"/>
    <mergeCell ref="F765:I765"/>
    <mergeCell ref="F766:I766"/>
    <mergeCell ref="F767:I767"/>
    <mergeCell ref="F768:I768"/>
    <mergeCell ref="F769:I769"/>
    <mergeCell ref="F770:I770"/>
    <mergeCell ref="F736:I736"/>
    <mergeCell ref="F737:I737"/>
    <mergeCell ref="F738:I738"/>
    <mergeCell ref="F739:I739"/>
    <mergeCell ref="F740:I740"/>
    <mergeCell ref="F741:I741"/>
    <mergeCell ref="F743:I743"/>
    <mergeCell ref="F744:I744"/>
    <mergeCell ref="F745:I745"/>
    <mergeCell ref="F746:I746"/>
    <mergeCell ref="F747:I747"/>
    <mergeCell ref="F748:I748"/>
    <mergeCell ref="F749:I749"/>
    <mergeCell ref="F750:I750"/>
    <mergeCell ref="F751:I751"/>
    <mergeCell ref="F752:I752"/>
    <mergeCell ref="F753:I753"/>
    <mergeCell ref="F719:I719"/>
    <mergeCell ref="F720:I720"/>
    <mergeCell ref="F721:I721"/>
    <mergeCell ref="F722:I722"/>
    <mergeCell ref="F723:I723"/>
    <mergeCell ref="F724:I724"/>
    <mergeCell ref="F725:I725"/>
    <mergeCell ref="F726:I726"/>
    <mergeCell ref="F727:I727"/>
    <mergeCell ref="F728:I728"/>
    <mergeCell ref="F729:I729"/>
    <mergeCell ref="F730:I730"/>
    <mergeCell ref="F731:I731"/>
    <mergeCell ref="F732:I732"/>
    <mergeCell ref="F733:I733"/>
    <mergeCell ref="F734:I734"/>
    <mergeCell ref="F735:I735"/>
    <mergeCell ref="F702:I702"/>
    <mergeCell ref="F703:I703"/>
    <mergeCell ref="F704:I704"/>
    <mergeCell ref="F705:I705"/>
    <mergeCell ref="F706:I706"/>
    <mergeCell ref="F707:I707"/>
    <mergeCell ref="F708:I708"/>
    <mergeCell ref="F709:I709"/>
    <mergeCell ref="F710:I710"/>
    <mergeCell ref="F711:I711"/>
    <mergeCell ref="F712:I712"/>
    <mergeCell ref="F713:I713"/>
    <mergeCell ref="F714:I714"/>
    <mergeCell ref="F715:I715"/>
    <mergeCell ref="F716:I716"/>
    <mergeCell ref="F717:I717"/>
    <mergeCell ref="F718:I718"/>
    <mergeCell ref="F684:I684"/>
    <mergeCell ref="F685:I685"/>
    <mergeCell ref="F687:I687"/>
    <mergeCell ref="F688:I688"/>
    <mergeCell ref="F689:I689"/>
    <mergeCell ref="F690:I690"/>
    <mergeCell ref="F691:I691"/>
    <mergeCell ref="F692:I692"/>
    <mergeCell ref="F693:I693"/>
    <mergeCell ref="F694:I694"/>
    <mergeCell ref="F695:I695"/>
    <mergeCell ref="F696:I696"/>
    <mergeCell ref="F697:I697"/>
    <mergeCell ref="F698:I698"/>
    <mergeCell ref="F699:I699"/>
    <mergeCell ref="F700:I700"/>
    <mergeCell ref="F701:I701"/>
    <mergeCell ref="F666:I666"/>
    <mergeCell ref="F667:I667"/>
    <mergeCell ref="F668:I668"/>
    <mergeCell ref="F670:I670"/>
    <mergeCell ref="F671:I671"/>
    <mergeCell ref="F672:I672"/>
    <mergeCell ref="F673:I673"/>
    <mergeCell ref="F674:I674"/>
    <mergeCell ref="F675:I675"/>
    <mergeCell ref="F676:I676"/>
    <mergeCell ref="F677:I677"/>
    <mergeCell ref="F678:I678"/>
    <mergeCell ref="F679:I679"/>
    <mergeCell ref="F680:I680"/>
    <mergeCell ref="F681:I681"/>
    <mergeCell ref="F682:I682"/>
    <mergeCell ref="F683:I683"/>
    <mergeCell ref="F649:I649"/>
    <mergeCell ref="F650:I650"/>
    <mergeCell ref="F651:I651"/>
    <mergeCell ref="F652:I652"/>
    <mergeCell ref="F653:I653"/>
    <mergeCell ref="F654:I654"/>
    <mergeCell ref="F655:I655"/>
    <mergeCell ref="F656:I656"/>
    <mergeCell ref="F657:I657"/>
    <mergeCell ref="F658:I658"/>
    <mergeCell ref="F659:I659"/>
    <mergeCell ref="F660:I660"/>
    <mergeCell ref="F661:I661"/>
    <mergeCell ref="F662:I662"/>
    <mergeCell ref="F663:I663"/>
    <mergeCell ref="F664:I664"/>
    <mergeCell ref="F665:I665"/>
    <mergeCell ref="F632:I632"/>
    <mergeCell ref="F633:I633"/>
    <mergeCell ref="F634:I634"/>
    <mergeCell ref="F635:I635"/>
    <mergeCell ref="F636:I636"/>
    <mergeCell ref="F637:I637"/>
    <mergeCell ref="F638:I638"/>
    <mergeCell ref="F639:I639"/>
    <mergeCell ref="F640:I640"/>
    <mergeCell ref="F641:I641"/>
    <mergeCell ref="F642:I642"/>
    <mergeCell ref="F643:I643"/>
    <mergeCell ref="F644:I644"/>
    <mergeCell ref="F645:I645"/>
    <mergeCell ref="F646:I646"/>
    <mergeCell ref="F647:I647"/>
    <mergeCell ref="F648:I648"/>
    <mergeCell ref="F615:I615"/>
    <mergeCell ref="F616:I616"/>
    <mergeCell ref="F617:I617"/>
    <mergeCell ref="F618:I618"/>
    <mergeCell ref="F619:I619"/>
    <mergeCell ref="F620:I620"/>
    <mergeCell ref="F621:I621"/>
    <mergeCell ref="F622:I622"/>
    <mergeCell ref="F623:I623"/>
    <mergeCell ref="F624:I624"/>
    <mergeCell ref="F625:I625"/>
    <mergeCell ref="F626:I626"/>
    <mergeCell ref="F627:I627"/>
    <mergeCell ref="F628:I628"/>
    <mergeCell ref="F629:I629"/>
    <mergeCell ref="F630:I630"/>
    <mergeCell ref="F631:I631"/>
    <mergeCell ref="F598:I598"/>
    <mergeCell ref="F599:I599"/>
    <mergeCell ref="F600:I600"/>
    <mergeCell ref="F601:I601"/>
    <mergeCell ref="F602:I602"/>
    <mergeCell ref="F603:I603"/>
    <mergeCell ref="F604:I604"/>
    <mergeCell ref="F605:I605"/>
    <mergeCell ref="F606:I606"/>
    <mergeCell ref="F607:I607"/>
    <mergeCell ref="F608:I608"/>
    <mergeCell ref="F609:I609"/>
    <mergeCell ref="F610:I610"/>
    <mergeCell ref="F611:I611"/>
    <mergeCell ref="F612:I612"/>
    <mergeCell ref="F613:I613"/>
    <mergeCell ref="F614:I614"/>
    <mergeCell ref="F581:I581"/>
    <mergeCell ref="F582:I582"/>
    <mergeCell ref="F583:I583"/>
    <mergeCell ref="F584:I584"/>
    <mergeCell ref="F585:I585"/>
    <mergeCell ref="F586:I586"/>
    <mergeCell ref="F587:I587"/>
    <mergeCell ref="F588:I588"/>
    <mergeCell ref="F589:I589"/>
    <mergeCell ref="F590:I590"/>
    <mergeCell ref="F591:I591"/>
    <mergeCell ref="F592:I592"/>
    <mergeCell ref="F593:I593"/>
    <mergeCell ref="F594:I594"/>
    <mergeCell ref="F595:I595"/>
    <mergeCell ref="F596:I596"/>
    <mergeCell ref="F597:I597"/>
    <mergeCell ref="F564:I564"/>
    <mergeCell ref="F565:I565"/>
    <mergeCell ref="F566:I566"/>
    <mergeCell ref="F567:I567"/>
    <mergeCell ref="F568:I568"/>
    <mergeCell ref="F569:I569"/>
    <mergeCell ref="F570:I570"/>
    <mergeCell ref="F571:I571"/>
    <mergeCell ref="F572:I572"/>
    <mergeCell ref="F573:I573"/>
    <mergeCell ref="F574:I574"/>
    <mergeCell ref="F575:I575"/>
    <mergeCell ref="F576:I576"/>
    <mergeCell ref="F577:I577"/>
    <mergeCell ref="F578:I578"/>
    <mergeCell ref="F579:I579"/>
    <mergeCell ref="F580:I580"/>
    <mergeCell ref="F546:I546"/>
    <mergeCell ref="F547:I547"/>
    <mergeCell ref="F548:I548"/>
    <mergeCell ref="F549:I549"/>
    <mergeCell ref="F550:I550"/>
    <mergeCell ref="F552:I552"/>
    <mergeCell ref="F553:I553"/>
    <mergeCell ref="F554:I554"/>
    <mergeCell ref="F555:I555"/>
    <mergeCell ref="F556:I556"/>
    <mergeCell ref="F557:I557"/>
    <mergeCell ref="F558:I558"/>
    <mergeCell ref="F559:I559"/>
    <mergeCell ref="F560:I560"/>
    <mergeCell ref="F561:I561"/>
    <mergeCell ref="F562:I562"/>
    <mergeCell ref="F563:I563"/>
    <mergeCell ref="F528:I528"/>
    <mergeCell ref="F530:I530"/>
    <mergeCell ref="F531:I531"/>
    <mergeCell ref="F532:I532"/>
    <mergeCell ref="F533:I533"/>
    <mergeCell ref="F534:I534"/>
    <mergeCell ref="F535:I535"/>
    <mergeCell ref="F536:I536"/>
    <mergeCell ref="F537:I537"/>
    <mergeCell ref="F538:I538"/>
    <mergeCell ref="F539:I539"/>
    <mergeCell ref="F540:I540"/>
    <mergeCell ref="F541:I541"/>
    <mergeCell ref="F542:I542"/>
    <mergeCell ref="F543:I543"/>
    <mergeCell ref="F544:I544"/>
    <mergeCell ref="F545:I545"/>
    <mergeCell ref="F510:I510"/>
    <mergeCell ref="F512:I512"/>
    <mergeCell ref="F513:I513"/>
    <mergeCell ref="F514:I514"/>
    <mergeCell ref="F515:I515"/>
    <mergeCell ref="F516:I516"/>
    <mergeCell ref="F517:I517"/>
    <mergeCell ref="F518:I518"/>
    <mergeCell ref="F519:I519"/>
    <mergeCell ref="F520:I520"/>
    <mergeCell ref="F521:I521"/>
    <mergeCell ref="F522:I522"/>
    <mergeCell ref="F523:I523"/>
    <mergeCell ref="F524:I524"/>
    <mergeCell ref="F525:I525"/>
    <mergeCell ref="F526:I526"/>
    <mergeCell ref="F527:I527"/>
    <mergeCell ref="F492:I492"/>
    <mergeCell ref="F493:I493"/>
    <mergeCell ref="F494:I494"/>
    <mergeCell ref="F495:I495"/>
    <mergeCell ref="F496:I496"/>
    <mergeCell ref="F497:I497"/>
    <mergeCell ref="F498:I498"/>
    <mergeCell ref="F499:I499"/>
    <mergeCell ref="F500:I500"/>
    <mergeCell ref="F501:I501"/>
    <mergeCell ref="F502:I502"/>
    <mergeCell ref="F504:I504"/>
    <mergeCell ref="F505:I505"/>
    <mergeCell ref="F506:I506"/>
    <mergeCell ref="F507:I507"/>
    <mergeCell ref="F508:I508"/>
    <mergeCell ref="F509:I509"/>
    <mergeCell ref="F475:I475"/>
    <mergeCell ref="F476:I476"/>
    <mergeCell ref="F477:I477"/>
    <mergeCell ref="F478:I478"/>
    <mergeCell ref="F479:I479"/>
    <mergeCell ref="F480:I480"/>
    <mergeCell ref="F481:I481"/>
    <mergeCell ref="F482:I482"/>
    <mergeCell ref="F483:I483"/>
    <mergeCell ref="F484:I484"/>
    <mergeCell ref="F485:I485"/>
    <mergeCell ref="F486:I486"/>
    <mergeCell ref="F487:I487"/>
    <mergeCell ref="F488:I488"/>
    <mergeCell ref="F489:I489"/>
    <mergeCell ref="F490:I490"/>
    <mergeCell ref="F491:I491"/>
    <mergeCell ref="F458:I458"/>
    <mergeCell ref="F459:I459"/>
    <mergeCell ref="F460:I460"/>
    <mergeCell ref="F461:I461"/>
    <mergeCell ref="F462:I462"/>
    <mergeCell ref="F463:I463"/>
    <mergeCell ref="F464:I464"/>
    <mergeCell ref="F465:I465"/>
    <mergeCell ref="F466:I466"/>
    <mergeCell ref="F467:I467"/>
    <mergeCell ref="F468:I468"/>
    <mergeCell ref="F469:I469"/>
    <mergeCell ref="F470:I470"/>
    <mergeCell ref="F471:I471"/>
    <mergeCell ref="F472:I472"/>
    <mergeCell ref="F473:I473"/>
    <mergeCell ref="F474:I474"/>
    <mergeCell ref="F441:I441"/>
    <mergeCell ref="F442:I442"/>
    <mergeCell ref="F443:I443"/>
    <mergeCell ref="F444:I444"/>
    <mergeCell ref="F445:I445"/>
    <mergeCell ref="F446:I446"/>
    <mergeCell ref="F447:I447"/>
    <mergeCell ref="F448:I448"/>
    <mergeCell ref="F449:I449"/>
    <mergeCell ref="F450:I450"/>
    <mergeCell ref="F451:I451"/>
    <mergeCell ref="F452:I452"/>
    <mergeCell ref="F453:I453"/>
    <mergeCell ref="F454:I454"/>
    <mergeCell ref="F455:I455"/>
    <mergeCell ref="F456:I456"/>
    <mergeCell ref="F457:I457"/>
    <mergeCell ref="F424:I424"/>
    <mergeCell ref="F425:I425"/>
    <mergeCell ref="F426:I426"/>
    <mergeCell ref="F427:I427"/>
    <mergeCell ref="F428:I428"/>
    <mergeCell ref="F429:I429"/>
    <mergeCell ref="F430:I430"/>
    <mergeCell ref="F431:I431"/>
    <mergeCell ref="F432:I432"/>
    <mergeCell ref="F433:I433"/>
    <mergeCell ref="F434:I434"/>
    <mergeCell ref="F435:I435"/>
    <mergeCell ref="F436:I436"/>
    <mergeCell ref="F437:I437"/>
    <mergeCell ref="F438:I438"/>
    <mergeCell ref="F439:I439"/>
    <mergeCell ref="F440:I440"/>
    <mergeCell ref="F407:I407"/>
    <mergeCell ref="F408:I408"/>
    <mergeCell ref="F409:I409"/>
    <mergeCell ref="F410:I410"/>
    <mergeCell ref="F411:I411"/>
    <mergeCell ref="F412:I412"/>
    <mergeCell ref="F413:I413"/>
    <mergeCell ref="F414:I414"/>
    <mergeCell ref="F415:I415"/>
    <mergeCell ref="F416:I416"/>
    <mergeCell ref="F417:I417"/>
    <mergeCell ref="F418:I418"/>
    <mergeCell ref="F419:I419"/>
    <mergeCell ref="F420:I420"/>
    <mergeCell ref="F421:I421"/>
    <mergeCell ref="F422:I422"/>
    <mergeCell ref="F423:I423"/>
    <mergeCell ref="F390:I390"/>
    <mergeCell ref="F391:I391"/>
    <mergeCell ref="F392:I392"/>
    <mergeCell ref="F393:I393"/>
    <mergeCell ref="F394:I394"/>
    <mergeCell ref="F395:I395"/>
    <mergeCell ref="F396:I396"/>
    <mergeCell ref="F397:I397"/>
    <mergeCell ref="F398:I398"/>
    <mergeCell ref="F399:I399"/>
    <mergeCell ref="F400:I400"/>
    <mergeCell ref="F401:I401"/>
    <mergeCell ref="F402:I402"/>
    <mergeCell ref="F403:I403"/>
    <mergeCell ref="F404:I404"/>
    <mergeCell ref="F405:I405"/>
    <mergeCell ref="F406:I406"/>
    <mergeCell ref="F375:I375"/>
    <mergeCell ref="F373:I373"/>
    <mergeCell ref="F374:I374"/>
    <mergeCell ref="F376:I376"/>
    <mergeCell ref="F377:I377"/>
    <mergeCell ref="F378:I378"/>
    <mergeCell ref="F379:I379"/>
    <mergeCell ref="F380:I380"/>
    <mergeCell ref="F381:I381"/>
    <mergeCell ref="F382:I382"/>
    <mergeCell ref="F383:I383"/>
    <mergeCell ref="F384:I384"/>
    <mergeCell ref="F385:I385"/>
    <mergeCell ref="F386:I386"/>
    <mergeCell ref="F387:I387"/>
    <mergeCell ref="F388:I388"/>
    <mergeCell ref="F389:I389"/>
    <mergeCell ref="F369:I369"/>
    <mergeCell ref="L369:M369"/>
    <mergeCell ref="N369:Q369"/>
    <mergeCell ref="F370:I370"/>
    <mergeCell ref="F371:I371"/>
    <mergeCell ref="N372:Q372"/>
    <mergeCell ref="F337:I337"/>
    <mergeCell ref="F340:I340"/>
    <mergeCell ref="F338:I338"/>
    <mergeCell ref="F339:I339"/>
    <mergeCell ref="F341:I341"/>
    <mergeCell ref="F342:I342"/>
    <mergeCell ref="F343:I343"/>
    <mergeCell ref="F344:I344"/>
    <mergeCell ref="F345:I345"/>
    <mergeCell ref="F346:I346"/>
    <mergeCell ref="F347:I347"/>
    <mergeCell ref="F348:I348"/>
    <mergeCell ref="F349:I349"/>
    <mergeCell ref="F372:I372"/>
    <mergeCell ref="L356:M356"/>
    <mergeCell ref="N356:Q356"/>
    <mergeCell ref="F356:I356"/>
    <mergeCell ref="F359:I359"/>
    <mergeCell ref="F357:I357"/>
    <mergeCell ref="F358:I358"/>
    <mergeCell ref="L359:M359"/>
    <mergeCell ref="N359:Q359"/>
    <mergeCell ref="F360:I360"/>
    <mergeCell ref="F361:I361"/>
    <mergeCell ref="F362:I362"/>
    <mergeCell ref="F363:I363"/>
    <mergeCell ref="F364:I364"/>
    <mergeCell ref="F365:I365"/>
    <mergeCell ref="F368:I368"/>
    <mergeCell ref="F366:I366"/>
    <mergeCell ref="L366:M366"/>
    <mergeCell ref="N366:Q366"/>
    <mergeCell ref="F367:I367"/>
    <mergeCell ref="F330:I330"/>
    <mergeCell ref="F331:I331"/>
    <mergeCell ref="F332:I332"/>
    <mergeCell ref="F333:I333"/>
    <mergeCell ref="F334:I334"/>
    <mergeCell ref="F335:I335"/>
    <mergeCell ref="F336:I336"/>
    <mergeCell ref="F350:I350"/>
    <mergeCell ref="F351:I351"/>
    <mergeCell ref="L350:M350"/>
    <mergeCell ref="N350:Q350"/>
    <mergeCell ref="F352:I352"/>
    <mergeCell ref="F353:I353"/>
    <mergeCell ref="L353:M353"/>
    <mergeCell ref="N353:Q353"/>
    <mergeCell ref="F354:I354"/>
    <mergeCell ref="F355:I355"/>
    <mergeCell ref="F319:I319"/>
    <mergeCell ref="F320:I320"/>
    <mergeCell ref="F321:I321"/>
    <mergeCell ref="F322:I322"/>
    <mergeCell ref="L322:M322"/>
    <mergeCell ref="N322:Q322"/>
    <mergeCell ref="F323:I323"/>
    <mergeCell ref="F324:I324"/>
    <mergeCell ref="F325:I325"/>
    <mergeCell ref="L325:M325"/>
    <mergeCell ref="N325:Q325"/>
    <mergeCell ref="L326:M326"/>
    <mergeCell ref="N326:Q326"/>
    <mergeCell ref="F326:I326"/>
    <mergeCell ref="F329:I329"/>
    <mergeCell ref="F327:I327"/>
    <mergeCell ref="F328:I328"/>
    <mergeCell ref="L329:M329"/>
    <mergeCell ref="N329:Q329"/>
    <mergeCell ref="F302:I302"/>
    <mergeCell ref="F303:I303"/>
    <mergeCell ref="F304:I304"/>
    <mergeCell ref="F305:I305"/>
    <mergeCell ref="F306:I306"/>
    <mergeCell ref="F307:I307"/>
    <mergeCell ref="F310:I310"/>
    <mergeCell ref="F308:I308"/>
    <mergeCell ref="F309:I309"/>
    <mergeCell ref="F311:I311"/>
    <mergeCell ref="F312:I312"/>
    <mergeCell ref="F313:I313"/>
    <mergeCell ref="F314:I314"/>
    <mergeCell ref="F315:I315"/>
    <mergeCell ref="F316:I316"/>
    <mergeCell ref="F317:I317"/>
    <mergeCell ref="F318:I318"/>
    <mergeCell ref="F287:I287"/>
    <mergeCell ref="F288:I288"/>
    <mergeCell ref="F289:I289"/>
    <mergeCell ref="F290:I290"/>
    <mergeCell ref="F291:I291"/>
    <mergeCell ref="F292:I292"/>
    <mergeCell ref="F293:I293"/>
    <mergeCell ref="F294:I294"/>
    <mergeCell ref="F295:I295"/>
    <mergeCell ref="F296:I296"/>
    <mergeCell ref="F297:I297"/>
    <mergeCell ref="F298:I298"/>
    <mergeCell ref="F299:I299"/>
    <mergeCell ref="F300:I300"/>
    <mergeCell ref="F301:I301"/>
    <mergeCell ref="L301:M301"/>
    <mergeCell ref="N301:Q301"/>
    <mergeCell ref="N273:Q273"/>
    <mergeCell ref="F274:I274"/>
    <mergeCell ref="F275:I275"/>
    <mergeCell ref="F277:I277"/>
    <mergeCell ref="L277:M277"/>
    <mergeCell ref="N277:Q277"/>
    <mergeCell ref="F278:I278"/>
    <mergeCell ref="F279:I279"/>
    <mergeCell ref="F280:I280"/>
    <mergeCell ref="L280:M280"/>
    <mergeCell ref="N280:Q280"/>
    <mergeCell ref="F281:I281"/>
    <mergeCell ref="F284:I284"/>
    <mergeCell ref="F282:I282"/>
    <mergeCell ref="F283:I283"/>
    <mergeCell ref="F285:I285"/>
    <mergeCell ref="F286:I286"/>
    <mergeCell ref="F259:I259"/>
    <mergeCell ref="F260:I260"/>
    <mergeCell ref="F261:I261"/>
    <mergeCell ref="F262:I262"/>
    <mergeCell ref="F265:I265"/>
    <mergeCell ref="F263:I263"/>
    <mergeCell ref="F264:I264"/>
    <mergeCell ref="F266:I266"/>
    <mergeCell ref="F267:I267"/>
    <mergeCell ref="F268:I268"/>
    <mergeCell ref="F269:I269"/>
    <mergeCell ref="F270:I270"/>
    <mergeCell ref="F271:I271"/>
    <mergeCell ref="F272:I272"/>
    <mergeCell ref="F273:I273"/>
    <mergeCell ref="L273:M273"/>
    <mergeCell ref="F276:I276"/>
    <mergeCell ref="F244:I244"/>
    <mergeCell ref="F245:I245"/>
    <mergeCell ref="F246:I246"/>
    <mergeCell ref="F247:I247"/>
    <mergeCell ref="F248:I248"/>
    <mergeCell ref="F249:I249"/>
    <mergeCell ref="F250:I250"/>
    <mergeCell ref="L250:M250"/>
    <mergeCell ref="F253:I253"/>
    <mergeCell ref="N250:Q250"/>
    <mergeCell ref="F251:I251"/>
    <mergeCell ref="F252:I252"/>
    <mergeCell ref="F254:I254"/>
    <mergeCell ref="F255:I255"/>
    <mergeCell ref="F256:I256"/>
    <mergeCell ref="F257:I257"/>
    <mergeCell ref="F258:I258"/>
    <mergeCell ref="F231:I231"/>
    <mergeCell ref="F229:I229"/>
    <mergeCell ref="F230:I230"/>
    <mergeCell ref="F232:I232"/>
    <mergeCell ref="F233:I233"/>
    <mergeCell ref="F234:I234"/>
    <mergeCell ref="F235:I235"/>
    <mergeCell ref="L235:M235"/>
    <mergeCell ref="N235:Q235"/>
    <mergeCell ref="F236:I236"/>
    <mergeCell ref="F237:I237"/>
    <mergeCell ref="F238:I238"/>
    <mergeCell ref="F239:I239"/>
    <mergeCell ref="F242:I242"/>
    <mergeCell ref="F240:I240"/>
    <mergeCell ref="F241:I241"/>
    <mergeCell ref="F243:I243"/>
    <mergeCell ref="N1006:Q1006"/>
    <mergeCell ref="N1010:Q1010"/>
    <mergeCell ref="N1011:Q1011"/>
    <mergeCell ref="N1013:Q1013"/>
    <mergeCell ref="N1008:Q1008"/>
    <mergeCell ref="N1009:Q1009"/>
    <mergeCell ref="N1012:Q1012"/>
    <mergeCell ref="F210:I210"/>
    <mergeCell ref="F213:I213"/>
    <mergeCell ref="F211:I211"/>
    <mergeCell ref="L211:M211"/>
    <mergeCell ref="N211:Q211"/>
    <mergeCell ref="F212:I212"/>
    <mergeCell ref="F214:I214"/>
    <mergeCell ref="F215:I215"/>
    <mergeCell ref="L215:M215"/>
    <mergeCell ref="N215:Q215"/>
    <mergeCell ref="F216:I216"/>
    <mergeCell ref="F217:I217"/>
    <mergeCell ref="F220:I220"/>
    <mergeCell ref="F218:I218"/>
    <mergeCell ref="F219:I219"/>
    <mergeCell ref="L219:M219"/>
    <mergeCell ref="N219:Q219"/>
    <mergeCell ref="F221:I221"/>
    <mergeCell ref="F222:I222"/>
    <mergeCell ref="F223:I223"/>
    <mergeCell ref="F224:I224"/>
    <mergeCell ref="F225:I225"/>
    <mergeCell ref="F226:I226"/>
    <mergeCell ref="F227:I227"/>
    <mergeCell ref="F228:I228"/>
    <mergeCell ref="L1018:M1018"/>
    <mergeCell ref="L1019:M1019"/>
    <mergeCell ref="L1020:M1020"/>
    <mergeCell ref="L1021:M1021"/>
    <mergeCell ref="N1021:Q1021"/>
    <mergeCell ref="N1017:Q1017"/>
    <mergeCell ref="N1018:Q1018"/>
    <mergeCell ref="N1019:Q1019"/>
    <mergeCell ref="N1020:Q1020"/>
    <mergeCell ref="N1016:Q1016"/>
    <mergeCell ref="L953:M953"/>
    <mergeCell ref="L966:M966"/>
    <mergeCell ref="L960:M960"/>
    <mergeCell ref="L963:M963"/>
    <mergeCell ref="L968:M968"/>
    <mergeCell ref="L971:M971"/>
    <mergeCell ref="L977:M977"/>
    <mergeCell ref="L980:M980"/>
    <mergeCell ref="L983:M983"/>
    <mergeCell ref="L987:M987"/>
    <mergeCell ref="L990:M990"/>
    <mergeCell ref="L991:M991"/>
    <mergeCell ref="L995:M995"/>
    <mergeCell ref="L998:M998"/>
    <mergeCell ref="N999:Q999"/>
    <mergeCell ref="N995:Q995"/>
    <mergeCell ref="N998:Q998"/>
    <mergeCell ref="N1000:Q1000"/>
    <mergeCell ref="N953:Q953"/>
    <mergeCell ref="N966:Q966"/>
    <mergeCell ref="N960:Q960"/>
    <mergeCell ref="N963:Q963"/>
    <mergeCell ref="F205:I205"/>
    <mergeCell ref="F206:I206"/>
    <mergeCell ref="F207:I207"/>
    <mergeCell ref="F208:I208"/>
    <mergeCell ref="L208:M208"/>
    <mergeCell ref="N208:Q208"/>
    <mergeCell ref="F209:I209"/>
    <mergeCell ref="L1003:M1003"/>
    <mergeCell ref="L1001:M1001"/>
    <mergeCell ref="L1002:M1002"/>
    <mergeCell ref="L1004:M1004"/>
    <mergeCell ref="L1005:M1005"/>
    <mergeCell ref="L1006:M1006"/>
    <mergeCell ref="L1010:M1010"/>
    <mergeCell ref="L1011:M1011"/>
    <mergeCell ref="L1013:M1013"/>
    <mergeCell ref="L1017:M1017"/>
    <mergeCell ref="N968:Q968"/>
    <mergeCell ref="N971:Q971"/>
    <mergeCell ref="N977:Q977"/>
    <mergeCell ref="N980:Q980"/>
    <mergeCell ref="N983:Q983"/>
    <mergeCell ref="N987:Q987"/>
    <mergeCell ref="N990:Q990"/>
    <mergeCell ref="N991:Q991"/>
    <mergeCell ref="N967:Q967"/>
    <mergeCell ref="N976:Q976"/>
    <mergeCell ref="N1001:Q1001"/>
    <mergeCell ref="N1003:Q1003"/>
    <mergeCell ref="N1002:Q1002"/>
    <mergeCell ref="N1004:Q1004"/>
    <mergeCell ref="N1005:Q1005"/>
    <mergeCell ref="F188:I188"/>
    <mergeCell ref="F189:I189"/>
    <mergeCell ref="F190:I190"/>
    <mergeCell ref="F193:I193"/>
    <mergeCell ref="F191:I191"/>
    <mergeCell ref="F192:I192"/>
    <mergeCell ref="L193:M193"/>
    <mergeCell ref="N193:Q193"/>
    <mergeCell ref="F194:I194"/>
    <mergeCell ref="F195:I195"/>
    <mergeCell ref="F196:I196"/>
    <mergeCell ref="F197:I197"/>
    <mergeCell ref="F198:I198"/>
    <mergeCell ref="F199:I199"/>
    <mergeCell ref="F200:I200"/>
    <mergeCell ref="F201:I201"/>
    <mergeCell ref="F204:I204"/>
    <mergeCell ref="F202:I202"/>
    <mergeCell ref="F203:I203"/>
    <mergeCell ref="F175:I175"/>
    <mergeCell ref="F176:I176"/>
    <mergeCell ref="F177:I177"/>
    <mergeCell ref="F178:I178"/>
    <mergeCell ref="L178:M178"/>
    <mergeCell ref="N178:Q178"/>
    <mergeCell ref="F179:I179"/>
    <mergeCell ref="F180:I180"/>
    <mergeCell ref="F183:I183"/>
    <mergeCell ref="F181:I181"/>
    <mergeCell ref="F182:I182"/>
    <mergeCell ref="F184:I184"/>
    <mergeCell ref="F185:I185"/>
    <mergeCell ref="L185:M185"/>
    <mergeCell ref="N185:Q185"/>
    <mergeCell ref="F186:I186"/>
    <mergeCell ref="F187:I187"/>
    <mergeCell ref="L164:M164"/>
    <mergeCell ref="N164:Q164"/>
    <mergeCell ref="L171:M171"/>
    <mergeCell ref="N171:Q171"/>
    <mergeCell ref="F158:I158"/>
    <mergeCell ref="F161:I161"/>
    <mergeCell ref="F159:I159"/>
    <mergeCell ref="F160:I160"/>
    <mergeCell ref="F162:I162"/>
    <mergeCell ref="F163:I163"/>
    <mergeCell ref="F164:I164"/>
    <mergeCell ref="F165:I165"/>
    <mergeCell ref="F166:I166"/>
    <mergeCell ref="F167:I167"/>
    <mergeCell ref="F168:I168"/>
    <mergeCell ref="F169:I169"/>
    <mergeCell ref="F174:I174"/>
    <mergeCell ref="F170:I170"/>
    <mergeCell ref="F171:I171"/>
    <mergeCell ref="F172:I172"/>
    <mergeCell ref="F173:I173"/>
    <mergeCell ref="F146:I146"/>
    <mergeCell ref="N138:Q138"/>
    <mergeCell ref="N139:Q139"/>
    <mergeCell ref="N140:Q140"/>
    <mergeCell ref="F147:I147"/>
    <mergeCell ref="F150:I150"/>
    <mergeCell ref="F148:I148"/>
    <mergeCell ref="F149:I149"/>
    <mergeCell ref="F151:I151"/>
    <mergeCell ref="F152:I152"/>
    <mergeCell ref="F153:I153"/>
    <mergeCell ref="F154:I154"/>
    <mergeCell ref="F155:I155"/>
    <mergeCell ref="F156:I156"/>
    <mergeCell ref="F157:I157"/>
    <mergeCell ref="L157:M157"/>
    <mergeCell ref="N157:Q157"/>
    <mergeCell ref="C126:Q126"/>
    <mergeCell ref="F128:P128"/>
    <mergeCell ref="F129:P129"/>
    <mergeCell ref="F130:P130"/>
    <mergeCell ref="M132:P132"/>
    <mergeCell ref="M134:Q134"/>
    <mergeCell ref="M135:Q135"/>
    <mergeCell ref="F137:I137"/>
    <mergeCell ref="F141:I141"/>
    <mergeCell ref="L137:M137"/>
    <mergeCell ref="N137:Q137"/>
    <mergeCell ref="L141:M141"/>
    <mergeCell ref="N141:Q141"/>
    <mergeCell ref="F142:I142"/>
    <mergeCell ref="F143:I143"/>
    <mergeCell ref="F144:I144"/>
    <mergeCell ref="F145:I145"/>
    <mergeCell ref="L145:M145"/>
    <mergeCell ref="N145:Q145"/>
    <mergeCell ref="N104:Q104"/>
    <mergeCell ref="N105:Q105"/>
    <mergeCell ref="N106:Q106"/>
    <mergeCell ref="N107:Q107"/>
    <mergeCell ref="N108:Q108"/>
    <mergeCell ref="N109:Q109"/>
    <mergeCell ref="N110:Q110"/>
    <mergeCell ref="N112:Q112"/>
    <mergeCell ref="N113:Q113"/>
    <mergeCell ref="N114:Q114"/>
    <mergeCell ref="N115:Q115"/>
    <mergeCell ref="N116:Q116"/>
    <mergeCell ref="N117:Q117"/>
    <mergeCell ref="N118:Q118"/>
    <mergeCell ref="L120:Q120"/>
    <mergeCell ref="D113:H113"/>
    <mergeCell ref="D117:H117"/>
    <mergeCell ref="D114:H114"/>
    <mergeCell ref="D115:H115"/>
    <mergeCell ref="D116:H116"/>
    <mergeCell ref="C87:G87"/>
    <mergeCell ref="N87:Q87"/>
    <mergeCell ref="N89:Q89"/>
    <mergeCell ref="N96:Q96"/>
    <mergeCell ref="N94:Q94"/>
    <mergeCell ref="N90:Q90"/>
    <mergeCell ref="N91:Q91"/>
    <mergeCell ref="N92:Q92"/>
    <mergeCell ref="N93:Q93"/>
    <mergeCell ref="N95:Q95"/>
    <mergeCell ref="N97:Q97"/>
    <mergeCell ref="N98:Q98"/>
    <mergeCell ref="N99:Q99"/>
    <mergeCell ref="N100:Q100"/>
    <mergeCell ref="N101:Q101"/>
    <mergeCell ref="N102:Q102"/>
    <mergeCell ref="N103:Q103"/>
    <mergeCell ref="H1:K1"/>
    <mergeCell ref="S2:AC2"/>
    <mergeCell ref="O21:P21"/>
    <mergeCell ref="M28:P28"/>
    <mergeCell ref="O22:P22"/>
    <mergeCell ref="E25:L25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F1005:I1005"/>
    <mergeCell ref="F1006:I1006"/>
    <mergeCell ref="F1007:I1007"/>
    <mergeCell ref="F1010:I1010"/>
    <mergeCell ref="F1011:I1011"/>
    <mergeCell ref="F1013:I1013"/>
    <mergeCell ref="F1014:I1014"/>
    <mergeCell ref="F1015:I1015"/>
    <mergeCell ref="F1017:I1017"/>
    <mergeCell ref="F1018:I1018"/>
    <mergeCell ref="F1019:I1019"/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L39:P39"/>
    <mergeCell ref="C76:Q76"/>
    <mergeCell ref="F78:P78"/>
    <mergeCell ref="F79:P79"/>
    <mergeCell ref="F80:P80"/>
    <mergeCell ref="M82:P82"/>
    <mergeCell ref="M84:Q84"/>
    <mergeCell ref="M85:Q85"/>
    <mergeCell ref="F986:I986"/>
    <mergeCell ref="F987:I987"/>
    <mergeCell ref="F988:I988"/>
    <mergeCell ref="F989:I989"/>
    <mergeCell ref="F990:I990"/>
    <mergeCell ref="F991:I991"/>
    <mergeCell ref="F992:I992"/>
    <mergeCell ref="F993:I993"/>
    <mergeCell ref="F994:I994"/>
    <mergeCell ref="F995:I995"/>
    <mergeCell ref="F996:I996"/>
    <mergeCell ref="F997:I997"/>
    <mergeCell ref="F998:I998"/>
    <mergeCell ref="F1001:I1001"/>
    <mergeCell ref="F1002:I1002"/>
    <mergeCell ref="F1003:I1003"/>
    <mergeCell ref="F1004:I1004"/>
    <mergeCell ref="F968:I968"/>
    <mergeCell ref="F969:I969"/>
    <mergeCell ref="F970:I970"/>
    <mergeCell ref="F971:I971"/>
    <mergeCell ref="F972:I972"/>
    <mergeCell ref="F973:I973"/>
    <mergeCell ref="F974:I974"/>
    <mergeCell ref="F975:I975"/>
    <mergeCell ref="F977:I977"/>
    <mergeCell ref="F978:I978"/>
    <mergeCell ref="F979:I979"/>
    <mergeCell ref="F980:I980"/>
    <mergeCell ref="F981:I981"/>
    <mergeCell ref="F982:I982"/>
    <mergeCell ref="F983:I983"/>
    <mergeCell ref="F984:I984"/>
    <mergeCell ref="F985:I985"/>
    <mergeCell ref="F950:I950"/>
    <mergeCell ref="F951:I951"/>
    <mergeCell ref="F952:I952"/>
    <mergeCell ref="F953:I953"/>
    <mergeCell ref="F954:I954"/>
    <mergeCell ref="F955:I955"/>
    <mergeCell ref="F956:I956"/>
    <mergeCell ref="F957:I957"/>
    <mergeCell ref="F958:I958"/>
    <mergeCell ref="F959:I959"/>
    <mergeCell ref="F960:I960"/>
    <mergeCell ref="F961:I961"/>
    <mergeCell ref="F962:I962"/>
    <mergeCell ref="F963:I963"/>
    <mergeCell ref="F964:I964"/>
    <mergeCell ref="F965:I965"/>
    <mergeCell ref="F966:I966"/>
    <mergeCell ref="F933:I933"/>
    <mergeCell ref="F934:I934"/>
    <mergeCell ref="F935:I935"/>
    <mergeCell ref="F936:I936"/>
    <mergeCell ref="F937:I937"/>
    <mergeCell ref="F938:I938"/>
    <mergeCell ref="F939:I939"/>
    <mergeCell ref="F940:I940"/>
    <mergeCell ref="F941:I941"/>
    <mergeCell ref="F942:I942"/>
    <mergeCell ref="F943:I943"/>
    <mergeCell ref="F944:I944"/>
    <mergeCell ref="F945:I945"/>
    <mergeCell ref="F946:I946"/>
    <mergeCell ref="F947:I947"/>
    <mergeCell ref="F948:I948"/>
    <mergeCell ref="F949:I949"/>
    <mergeCell ref="F913:I913"/>
    <mergeCell ref="F914:I914"/>
    <mergeCell ref="F915:I915"/>
    <mergeCell ref="F916:I916"/>
    <mergeCell ref="F917:I917"/>
    <mergeCell ref="F919:I919"/>
    <mergeCell ref="F922:I922"/>
    <mergeCell ref="F924:I924"/>
    <mergeCell ref="F923:I923"/>
    <mergeCell ref="F925:I925"/>
    <mergeCell ref="F926:I926"/>
    <mergeCell ref="F927:I927"/>
    <mergeCell ref="F928:I928"/>
    <mergeCell ref="F929:I929"/>
    <mergeCell ref="F930:I930"/>
    <mergeCell ref="F931:I931"/>
    <mergeCell ref="F932:I932"/>
    <mergeCell ref="F895:I895"/>
    <mergeCell ref="F896:I896"/>
    <mergeCell ref="F897:I897"/>
    <mergeCell ref="F898:I898"/>
    <mergeCell ref="F899:I899"/>
    <mergeCell ref="F900:I900"/>
    <mergeCell ref="F901:I901"/>
    <mergeCell ref="F902:I902"/>
    <mergeCell ref="F903:I903"/>
    <mergeCell ref="F904:I904"/>
    <mergeCell ref="F905:I905"/>
    <mergeCell ref="F906:I906"/>
    <mergeCell ref="F908:I908"/>
    <mergeCell ref="F909:I909"/>
    <mergeCell ref="F910:I910"/>
    <mergeCell ref="F911:I911"/>
    <mergeCell ref="F912:I912"/>
    <mergeCell ref="F878:I878"/>
    <mergeCell ref="F879:I879"/>
    <mergeCell ref="F880:I880"/>
    <mergeCell ref="F881:I881"/>
    <mergeCell ref="F882:I882"/>
    <mergeCell ref="F883:I883"/>
    <mergeCell ref="F884:I884"/>
    <mergeCell ref="F885:I885"/>
    <mergeCell ref="F886:I886"/>
    <mergeCell ref="F887:I887"/>
    <mergeCell ref="F888:I888"/>
    <mergeCell ref="F889:I889"/>
    <mergeCell ref="F890:I890"/>
    <mergeCell ref="F891:I891"/>
    <mergeCell ref="F892:I892"/>
    <mergeCell ref="F893:I893"/>
    <mergeCell ref="F894:I894"/>
    <mergeCell ref="F861:I861"/>
    <mergeCell ref="F862:I862"/>
    <mergeCell ref="F863:I863"/>
    <mergeCell ref="F864:I864"/>
    <mergeCell ref="F865:I865"/>
    <mergeCell ref="F866:I866"/>
    <mergeCell ref="F867:I867"/>
    <mergeCell ref="F868:I868"/>
    <mergeCell ref="F869:I869"/>
    <mergeCell ref="F870:I870"/>
    <mergeCell ref="F871:I871"/>
    <mergeCell ref="F872:I872"/>
    <mergeCell ref="F873:I873"/>
    <mergeCell ref="F874:I874"/>
    <mergeCell ref="F875:I875"/>
    <mergeCell ref="F876:I876"/>
    <mergeCell ref="F877:I877"/>
    <mergeCell ref="F844:I844"/>
    <mergeCell ref="F845:I845"/>
    <mergeCell ref="F846:I846"/>
    <mergeCell ref="F847:I847"/>
    <mergeCell ref="F848:I848"/>
    <mergeCell ref="F849:I849"/>
    <mergeCell ref="F850:I850"/>
    <mergeCell ref="F851:I851"/>
    <mergeCell ref="F852:I852"/>
    <mergeCell ref="F853:I853"/>
    <mergeCell ref="F854:I854"/>
    <mergeCell ref="F855:I855"/>
    <mergeCell ref="F856:I856"/>
    <mergeCell ref="F857:I857"/>
    <mergeCell ref="F858:I858"/>
    <mergeCell ref="F859:I859"/>
    <mergeCell ref="F860:I860"/>
    <mergeCell ref="F1021:I1021"/>
    <mergeCell ref="F1020:I1020"/>
    <mergeCell ref="F814:I814"/>
    <mergeCell ref="F815:I815"/>
    <mergeCell ref="F816:I816"/>
    <mergeCell ref="F817:I817"/>
    <mergeCell ref="F818:I818"/>
    <mergeCell ref="F819:I819"/>
    <mergeCell ref="F820:I820"/>
    <mergeCell ref="F821:I821"/>
    <mergeCell ref="F822:I822"/>
    <mergeCell ref="F823:I823"/>
    <mergeCell ref="F824:I824"/>
    <mergeCell ref="F825:I825"/>
    <mergeCell ref="F826:I826"/>
    <mergeCell ref="F827:I827"/>
    <mergeCell ref="F828:I828"/>
    <mergeCell ref="F829:I829"/>
    <mergeCell ref="F830:I830"/>
    <mergeCell ref="F831:I831"/>
    <mergeCell ref="F832:I832"/>
    <mergeCell ref="F833:I833"/>
    <mergeCell ref="F834:I834"/>
    <mergeCell ref="F835:I835"/>
    <mergeCell ref="F836:I836"/>
    <mergeCell ref="F837:I837"/>
    <mergeCell ref="F838:I838"/>
    <mergeCell ref="F839:I839"/>
    <mergeCell ref="F840:I840"/>
    <mergeCell ref="F841:I841"/>
    <mergeCell ref="F842:I842"/>
    <mergeCell ref="F843:I843"/>
  </mergeCells>
  <dataValidations count="2">
    <dataValidation type="list" allowBlank="1" showInputMessage="1" showErrorMessage="1" error="Povoleny jsou hodnoty K, M." sqref="D1017:D1022" xr:uid="{00000000-0002-0000-0500-000000000000}">
      <formula1>"K, M"</formula1>
    </dataValidation>
    <dataValidation type="list" allowBlank="1" showInputMessage="1" showErrorMessage="1" error="Povoleny jsou hodnoty základní, snížená, zákl. přenesená, sníž. přenesená, nulová." sqref="U1017:U1022" xr:uid="{00000000-0002-0000-05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500-000000000000}"/>
    <hyperlink ref="H1:K1" location="C87" display="2) Rekapitulace rozpočtu" xr:uid="{00000000-0004-0000-0500-000001000000}"/>
    <hyperlink ref="L1" location="C137" display="3) Rozpočet" xr:uid="{00000000-0004-0000-0500-000002000000}"/>
    <hyperlink ref="S1:T1" location="'Rekapitulace stavby'!C2" display="Rekapitulace stavby" xr:uid="{00000000-0004-0000-05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BN200"/>
  <sheetViews>
    <sheetView showGridLines="0" workbookViewId="0">
      <pane ySplit="1" topLeftCell="A175" activePane="bottomLeft" state="frozen"/>
      <selection pane="bottomLeft" activeCell="AE149" sqref="AE149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107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1181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s="1" customFormat="1" ht="32.85" customHeight="1">
      <c r="B8" s="38"/>
      <c r="C8" s="39"/>
      <c r="D8" s="32" t="s">
        <v>129</v>
      </c>
      <c r="E8" s="39"/>
      <c r="F8" s="234" t="s">
        <v>1698</v>
      </c>
      <c r="G8" s="284"/>
      <c r="H8" s="284"/>
      <c r="I8" s="284"/>
      <c r="J8" s="284"/>
      <c r="K8" s="284"/>
      <c r="L8" s="284"/>
      <c r="M8" s="284"/>
      <c r="N8" s="284"/>
      <c r="O8" s="284"/>
      <c r="P8" s="284"/>
      <c r="Q8" s="39"/>
      <c r="R8" s="40"/>
    </row>
    <row r="9" spans="1:66" s="1" customFormat="1" ht="14.45" customHeight="1">
      <c r="B9" s="38"/>
      <c r="C9" s="39"/>
      <c r="D9" s="33" t="s">
        <v>21</v>
      </c>
      <c r="E9" s="39"/>
      <c r="F9" s="31" t="s">
        <v>5</v>
      </c>
      <c r="G9" s="39"/>
      <c r="H9" s="39"/>
      <c r="I9" s="39"/>
      <c r="J9" s="39"/>
      <c r="K9" s="39"/>
      <c r="L9" s="39"/>
      <c r="M9" s="33" t="s">
        <v>22</v>
      </c>
      <c r="N9" s="39"/>
      <c r="O9" s="31" t="s">
        <v>5</v>
      </c>
      <c r="P9" s="39"/>
      <c r="Q9" s="39"/>
      <c r="R9" s="40"/>
    </row>
    <row r="10" spans="1:66" s="1" customFormat="1" ht="14.45" customHeight="1">
      <c r="B10" s="38"/>
      <c r="C10" s="39"/>
      <c r="D10" s="33" t="s">
        <v>23</v>
      </c>
      <c r="E10" s="39"/>
      <c r="F10" s="31" t="s">
        <v>37</v>
      </c>
      <c r="G10" s="39"/>
      <c r="H10" s="39"/>
      <c r="I10" s="39"/>
      <c r="J10" s="39"/>
      <c r="K10" s="39"/>
      <c r="L10" s="39"/>
      <c r="M10" s="33" t="s">
        <v>25</v>
      </c>
      <c r="N10" s="39"/>
      <c r="O10" s="285" t="str">
        <f>'Rekapitulace stavby'!AN8</f>
        <v>24. 8. 2017</v>
      </c>
      <c r="P10" s="286"/>
      <c r="Q10" s="39"/>
      <c r="R10" s="40"/>
    </row>
    <row r="11" spans="1:66" s="1" customFormat="1" ht="10.9" customHeight="1">
      <c r="B11" s="38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40"/>
    </row>
    <row r="12" spans="1:66" s="1" customFormat="1" ht="14.45" customHeight="1">
      <c r="B12" s="38"/>
      <c r="C12" s="39"/>
      <c r="D12" s="33" t="s">
        <v>27</v>
      </c>
      <c r="E12" s="39"/>
      <c r="F12" s="39"/>
      <c r="G12" s="39"/>
      <c r="H12" s="39"/>
      <c r="I12" s="39"/>
      <c r="J12" s="39"/>
      <c r="K12" s="39"/>
      <c r="L12" s="39"/>
      <c r="M12" s="33" t="s">
        <v>28</v>
      </c>
      <c r="N12" s="39"/>
      <c r="O12" s="227" t="str">
        <f>IF('Rekapitulace stavby'!AN10="","",'Rekapitulace stavby'!AN10)</f>
        <v/>
      </c>
      <c r="P12" s="227"/>
      <c r="Q12" s="39"/>
      <c r="R12" s="40"/>
    </row>
    <row r="13" spans="1:66" s="1" customFormat="1" ht="18" customHeight="1">
      <c r="B13" s="38"/>
      <c r="C13" s="39"/>
      <c r="D13" s="39"/>
      <c r="E13" s="31" t="str">
        <f>IF('Rekapitulace stavby'!E11="","",'Rekapitulace stavby'!E11)</f>
        <v>Elektrárny Opatovice, a.s.</v>
      </c>
      <c r="F13" s="39"/>
      <c r="G13" s="39"/>
      <c r="H13" s="39"/>
      <c r="I13" s="39"/>
      <c r="J13" s="39"/>
      <c r="K13" s="39"/>
      <c r="L13" s="39"/>
      <c r="M13" s="33" t="s">
        <v>30</v>
      </c>
      <c r="N13" s="39"/>
      <c r="O13" s="227" t="str">
        <f>IF('Rekapitulace stavby'!AN11="","",'Rekapitulace stavby'!AN11)</f>
        <v/>
      </c>
      <c r="P13" s="227"/>
      <c r="Q13" s="39"/>
      <c r="R13" s="40"/>
    </row>
    <row r="14" spans="1:66" s="1" customFormat="1" ht="6.95" customHeight="1">
      <c r="B14" s="38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40"/>
    </row>
    <row r="15" spans="1:66" s="1" customFormat="1" ht="14.45" customHeight="1">
      <c r="B15" s="38"/>
      <c r="C15" s="39"/>
      <c r="D15" s="33" t="s">
        <v>31</v>
      </c>
      <c r="E15" s="39"/>
      <c r="F15" s="39"/>
      <c r="G15" s="39"/>
      <c r="H15" s="39"/>
      <c r="I15" s="39"/>
      <c r="J15" s="39"/>
      <c r="K15" s="39"/>
      <c r="L15" s="39"/>
      <c r="M15" s="33" t="s">
        <v>28</v>
      </c>
      <c r="N15" s="39"/>
      <c r="O15" s="287" t="str">
        <f>IF('Rekapitulace stavby'!AN13="","",'Rekapitulace stavby'!AN13)</f>
        <v>Vyplň údaj</v>
      </c>
      <c r="P15" s="227"/>
      <c r="Q15" s="39"/>
      <c r="R15" s="40"/>
    </row>
    <row r="16" spans="1:66" s="1" customFormat="1" ht="18" customHeight="1">
      <c r="B16" s="38"/>
      <c r="C16" s="39"/>
      <c r="D16" s="39"/>
      <c r="E16" s="287" t="str">
        <f>IF('Rekapitulace stavby'!E14="","",'Rekapitulace stavby'!E14)</f>
        <v>Vyplň údaj</v>
      </c>
      <c r="F16" s="288"/>
      <c r="G16" s="288"/>
      <c r="H16" s="288"/>
      <c r="I16" s="288"/>
      <c r="J16" s="288"/>
      <c r="K16" s="288"/>
      <c r="L16" s="288"/>
      <c r="M16" s="33" t="s">
        <v>30</v>
      </c>
      <c r="N16" s="39"/>
      <c r="O16" s="287" t="str">
        <f>IF('Rekapitulace stavby'!AN14="","",'Rekapitulace stavby'!AN14)</f>
        <v>Vyplň údaj</v>
      </c>
      <c r="P16" s="227"/>
      <c r="Q16" s="39"/>
      <c r="R16" s="40"/>
    </row>
    <row r="17" spans="2:18" s="1" customFormat="1" ht="6.95" customHeight="1">
      <c r="B17" s="38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40"/>
    </row>
    <row r="18" spans="2:18" s="1" customFormat="1" ht="14.45" customHeight="1">
      <c r="B18" s="38"/>
      <c r="C18" s="39"/>
      <c r="D18" s="33" t="s">
        <v>33</v>
      </c>
      <c r="E18" s="39"/>
      <c r="F18" s="39"/>
      <c r="G18" s="39"/>
      <c r="H18" s="39"/>
      <c r="I18" s="39"/>
      <c r="J18" s="39"/>
      <c r="K18" s="39"/>
      <c r="L18" s="39"/>
      <c r="M18" s="33" t="s">
        <v>28</v>
      </c>
      <c r="N18" s="39"/>
      <c r="O18" s="227" t="str">
        <f>IF('Rekapitulace stavby'!AN16="","",'Rekapitulace stavby'!AN16)</f>
        <v/>
      </c>
      <c r="P18" s="227"/>
      <c r="Q18" s="39"/>
      <c r="R18" s="40"/>
    </row>
    <row r="19" spans="2:18" s="1" customFormat="1" ht="18" customHeight="1">
      <c r="B19" s="38"/>
      <c r="C19" s="39"/>
      <c r="D19" s="39"/>
      <c r="E19" s="31" t="str">
        <f>IF('Rekapitulace stavby'!E17="","",'Rekapitulace stavby'!E17)</f>
        <v>EVČ s.r.o.</v>
      </c>
      <c r="F19" s="39"/>
      <c r="G19" s="39"/>
      <c r="H19" s="39"/>
      <c r="I19" s="39"/>
      <c r="J19" s="39"/>
      <c r="K19" s="39"/>
      <c r="L19" s="39"/>
      <c r="M19" s="33" t="s">
        <v>30</v>
      </c>
      <c r="N19" s="39"/>
      <c r="O19" s="227" t="str">
        <f>IF('Rekapitulace stavby'!AN17="","",'Rekapitulace stavby'!AN17)</f>
        <v/>
      </c>
      <c r="P19" s="227"/>
      <c r="Q19" s="39"/>
      <c r="R19" s="40"/>
    </row>
    <row r="20" spans="2:18" s="1" customFormat="1" ht="6.95" customHeight="1">
      <c r="B20" s="38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40"/>
    </row>
    <row r="21" spans="2:18" s="1" customFormat="1" ht="14.45" customHeight="1">
      <c r="B21" s="38"/>
      <c r="C21" s="39"/>
      <c r="D21" s="33" t="s">
        <v>36</v>
      </c>
      <c r="E21" s="39"/>
      <c r="F21" s="39"/>
      <c r="G21" s="39"/>
      <c r="H21" s="39"/>
      <c r="I21" s="39"/>
      <c r="J21" s="39"/>
      <c r="K21" s="39"/>
      <c r="L21" s="39"/>
      <c r="M21" s="33" t="s">
        <v>28</v>
      </c>
      <c r="N21" s="39"/>
      <c r="O21" s="227" t="str">
        <f>IF('Rekapitulace stavby'!AN19="","",'Rekapitulace stavby'!AN19)</f>
        <v/>
      </c>
      <c r="P21" s="227"/>
      <c r="Q21" s="39"/>
      <c r="R21" s="40"/>
    </row>
    <row r="22" spans="2:18" s="1" customFormat="1" ht="18" customHeight="1">
      <c r="B22" s="38"/>
      <c r="C22" s="39"/>
      <c r="D22" s="39"/>
      <c r="E22" s="31" t="str">
        <f>IF('Rekapitulace stavby'!E20="","",'Rekapitulace stavby'!E20)</f>
        <v xml:space="preserve"> </v>
      </c>
      <c r="F22" s="39"/>
      <c r="G22" s="39"/>
      <c r="H22" s="39"/>
      <c r="I22" s="39"/>
      <c r="J22" s="39"/>
      <c r="K22" s="39"/>
      <c r="L22" s="39"/>
      <c r="M22" s="33" t="s">
        <v>30</v>
      </c>
      <c r="N22" s="39"/>
      <c r="O22" s="227" t="str">
        <f>IF('Rekapitulace stavby'!AN20="","",'Rekapitulace stavby'!AN20)</f>
        <v/>
      </c>
      <c r="P22" s="227"/>
      <c r="Q22" s="39"/>
      <c r="R22" s="40"/>
    </row>
    <row r="23" spans="2:18" s="1" customFormat="1" ht="6.95" customHeight="1">
      <c r="B23" s="38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40"/>
    </row>
    <row r="24" spans="2:18" s="1" customFormat="1" ht="14.45" customHeight="1">
      <c r="B24" s="38"/>
      <c r="C24" s="39"/>
      <c r="D24" s="33" t="s">
        <v>38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6.5" customHeight="1">
      <c r="B25" s="38"/>
      <c r="C25" s="39"/>
      <c r="D25" s="39"/>
      <c r="E25" s="215" t="s">
        <v>5</v>
      </c>
      <c r="F25" s="215"/>
      <c r="G25" s="215"/>
      <c r="H25" s="215"/>
      <c r="I25" s="215"/>
      <c r="J25" s="215"/>
      <c r="K25" s="215"/>
      <c r="L25" s="215"/>
      <c r="M25" s="39"/>
      <c r="N25" s="39"/>
      <c r="O25" s="39"/>
      <c r="P25" s="39"/>
      <c r="Q25" s="39"/>
      <c r="R25" s="40"/>
    </row>
    <row r="26" spans="2:18" s="1" customFormat="1" ht="6.95" customHeight="1">
      <c r="B26" s="38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39"/>
      <c r="R27" s="40"/>
    </row>
    <row r="28" spans="2:18" s="1" customFormat="1" ht="14.45" customHeight="1">
      <c r="B28" s="38"/>
      <c r="C28" s="39"/>
      <c r="D28" s="125" t="s">
        <v>131</v>
      </c>
      <c r="E28" s="39"/>
      <c r="F28" s="39"/>
      <c r="G28" s="39"/>
      <c r="H28" s="39"/>
      <c r="I28" s="39"/>
      <c r="J28" s="39"/>
      <c r="K28" s="39"/>
      <c r="L28" s="39"/>
      <c r="M28" s="216">
        <f>N89</f>
        <v>0</v>
      </c>
      <c r="N28" s="216"/>
      <c r="O28" s="216"/>
      <c r="P28" s="216"/>
      <c r="Q28" s="39"/>
      <c r="R28" s="40"/>
    </row>
    <row r="29" spans="2:18" s="1" customFormat="1" ht="14.45" customHeight="1">
      <c r="B29" s="38"/>
      <c r="C29" s="39"/>
      <c r="D29" s="37" t="s">
        <v>115</v>
      </c>
      <c r="E29" s="39"/>
      <c r="F29" s="39"/>
      <c r="G29" s="39"/>
      <c r="H29" s="39"/>
      <c r="I29" s="39"/>
      <c r="J29" s="39"/>
      <c r="K29" s="39"/>
      <c r="L29" s="39"/>
      <c r="M29" s="216">
        <f>N99</f>
        <v>0</v>
      </c>
      <c r="N29" s="216"/>
      <c r="O29" s="216"/>
      <c r="P29" s="216"/>
      <c r="Q29" s="39"/>
      <c r="R29" s="40"/>
    </row>
    <row r="30" spans="2:18" s="1" customFormat="1" ht="6.95" customHeight="1">
      <c r="B30" s="38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40"/>
    </row>
    <row r="31" spans="2:18" s="1" customFormat="1" ht="25.35" customHeight="1">
      <c r="B31" s="38"/>
      <c r="C31" s="39"/>
      <c r="D31" s="126" t="s">
        <v>41</v>
      </c>
      <c r="E31" s="39"/>
      <c r="F31" s="39"/>
      <c r="G31" s="39"/>
      <c r="H31" s="39"/>
      <c r="I31" s="39"/>
      <c r="J31" s="39"/>
      <c r="K31" s="39"/>
      <c r="L31" s="39"/>
      <c r="M31" s="290">
        <f>ROUND(M28+M29,0)</f>
        <v>0</v>
      </c>
      <c r="N31" s="284"/>
      <c r="O31" s="284"/>
      <c r="P31" s="284"/>
      <c r="Q31" s="39"/>
      <c r="R31" s="40"/>
    </row>
    <row r="32" spans="2:18" s="1" customFormat="1" ht="6.95" customHeight="1">
      <c r="B32" s="38"/>
      <c r="C32" s="39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39"/>
      <c r="R32" s="40"/>
    </row>
    <row r="33" spans="2:18" s="1" customFormat="1" ht="14.45" customHeight="1">
      <c r="B33" s="38"/>
      <c r="C33" s="39"/>
      <c r="D33" s="45" t="s">
        <v>42</v>
      </c>
      <c r="E33" s="45" t="s">
        <v>43</v>
      </c>
      <c r="F33" s="46">
        <v>0.2</v>
      </c>
      <c r="G33" s="127" t="s">
        <v>44</v>
      </c>
      <c r="H33" s="291">
        <f>ROUND((((SUM(BE99:BE106)+SUM(BE125:BE193))+SUM(BE195:BE199))),0)</f>
        <v>0</v>
      </c>
      <c r="I33" s="284"/>
      <c r="J33" s="284"/>
      <c r="K33" s="39"/>
      <c r="L33" s="39"/>
      <c r="M33" s="291">
        <f>ROUND(((ROUND((SUM(BE99:BE106)+SUM(BE125:BE193)), 0)*F33)+SUM(BE195:BE199)*F33),0)</f>
        <v>0</v>
      </c>
      <c r="N33" s="284"/>
      <c r="O33" s="284"/>
      <c r="P33" s="284"/>
      <c r="Q33" s="39"/>
      <c r="R33" s="40"/>
    </row>
    <row r="34" spans="2:18" s="1" customFormat="1" ht="14.45" customHeight="1">
      <c r="B34" s="38"/>
      <c r="C34" s="39"/>
      <c r="D34" s="39"/>
      <c r="E34" s="45" t="s">
        <v>45</v>
      </c>
      <c r="F34" s="46">
        <v>0.14000000000000001</v>
      </c>
      <c r="G34" s="127" t="s">
        <v>44</v>
      </c>
      <c r="H34" s="291">
        <f>ROUND((((SUM(BF99:BF106)+SUM(BF125:BF193))+SUM(BF195:BF199))),0)</f>
        <v>0</v>
      </c>
      <c r="I34" s="284"/>
      <c r="J34" s="284"/>
      <c r="K34" s="39"/>
      <c r="L34" s="39"/>
      <c r="M34" s="291">
        <f>ROUND(((ROUND((SUM(BF99:BF106)+SUM(BF125:BF193)), 0)*F34)+SUM(BF195:BF199)*F34),0)</f>
        <v>0</v>
      </c>
      <c r="N34" s="284"/>
      <c r="O34" s="284"/>
      <c r="P34" s="284"/>
      <c r="Q34" s="39"/>
      <c r="R34" s="40"/>
    </row>
    <row r="35" spans="2:18" s="1" customFormat="1" ht="14.45" hidden="1" customHeight="1">
      <c r="B35" s="38"/>
      <c r="C35" s="39"/>
      <c r="D35" s="39"/>
      <c r="E35" s="45" t="s">
        <v>46</v>
      </c>
      <c r="F35" s="46">
        <v>0.2</v>
      </c>
      <c r="G35" s="127" t="s">
        <v>44</v>
      </c>
      <c r="H35" s="291">
        <f>ROUND((((SUM(BG99:BG106)+SUM(BG125:BG193))+SUM(BG195:BG199))),0)</f>
        <v>0</v>
      </c>
      <c r="I35" s="284"/>
      <c r="J35" s="284"/>
      <c r="K35" s="39"/>
      <c r="L35" s="39"/>
      <c r="M35" s="291"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47</v>
      </c>
      <c r="F36" s="46">
        <v>0.14000000000000001</v>
      </c>
      <c r="G36" s="127" t="s">
        <v>44</v>
      </c>
      <c r="H36" s="291">
        <f>ROUND((((SUM(BH99:BH106)+SUM(BH125:BH193))+SUM(BH195:BH199))),0)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48</v>
      </c>
      <c r="F37" s="46">
        <v>0</v>
      </c>
      <c r="G37" s="127" t="s">
        <v>44</v>
      </c>
      <c r="H37" s="291">
        <f>ROUND((((SUM(BI99:BI106)+SUM(BI125:BI193))+SUM(BI195:BI199))),0)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6.95" customHeight="1">
      <c r="B38" s="38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40"/>
    </row>
    <row r="39" spans="2:18" s="1" customFormat="1" ht="25.35" customHeight="1">
      <c r="B39" s="38"/>
      <c r="C39" s="123"/>
      <c r="D39" s="128" t="s">
        <v>49</v>
      </c>
      <c r="E39" s="78"/>
      <c r="F39" s="78"/>
      <c r="G39" s="129" t="s">
        <v>50</v>
      </c>
      <c r="H39" s="130" t="s">
        <v>51</v>
      </c>
      <c r="I39" s="78"/>
      <c r="J39" s="78"/>
      <c r="K39" s="78"/>
      <c r="L39" s="292">
        <f>SUM(M31:M37)</f>
        <v>0</v>
      </c>
      <c r="M39" s="292"/>
      <c r="N39" s="292"/>
      <c r="O39" s="292"/>
      <c r="P39" s="293"/>
      <c r="Q39" s="123"/>
      <c r="R39" s="40"/>
    </row>
    <row r="40" spans="2:18" s="1" customFormat="1" ht="14.45" customHeight="1">
      <c r="B40" s="38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ht="13.5">
      <c r="B42" s="26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7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1181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s="1" customFormat="1" ht="36.950000000000003" customHeight="1">
      <c r="B80" s="38"/>
      <c r="C80" s="72" t="s">
        <v>129</v>
      </c>
      <c r="D80" s="39"/>
      <c r="E80" s="39"/>
      <c r="F80" s="239" t="str">
        <f>F8</f>
        <v>STR - Strojní - II. ETAPA</v>
      </c>
      <c r="G80" s="284"/>
      <c r="H80" s="284"/>
      <c r="I80" s="284"/>
      <c r="J80" s="284"/>
      <c r="K80" s="284"/>
      <c r="L80" s="284"/>
      <c r="M80" s="284"/>
      <c r="N80" s="284"/>
      <c r="O80" s="284"/>
      <c r="P80" s="284"/>
      <c r="Q80" s="39"/>
      <c r="R80" s="40"/>
    </row>
    <row r="81" spans="2:47" s="1" customFormat="1" ht="6.95" customHeight="1">
      <c r="B81" s="38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40"/>
    </row>
    <row r="82" spans="2:47" s="1" customFormat="1" ht="18" customHeight="1">
      <c r="B82" s="38"/>
      <c r="C82" s="33" t="s">
        <v>23</v>
      </c>
      <c r="D82" s="39"/>
      <c r="E82" s="39"/>
      <c r="F82" s="31" t="str">
        <f>F10</f>
        <v xml:space="preserve"> </v>
      </c>
      <c r="G82" s="39"/>
      <c r="H82" s="39"/>
      <c r="I82" s="39"/>
      <c r="J82" s="39"/>
      <c r="K82" s="33" t="s">
        <v>25</v>
      </c>
      <c r="L82" s="39"/>
      <c r="M82" s="286" t="str">
        <f>IF(O10="","",O10)</f>
        <v>24. 8. 2017</v>
      </c>
      <c r="N82" s="286"/>
      <c r="O82" s="286"/>
      <c r="P82" s="286"/>
      <c r="Q82" s="39"/>
      <c r="R82" s="40"/>
    </row>
    <row r="83" spans="2:47" s="1" customFormat="1" ht="6.95" customHeight="1">
      <c r="B83" s="38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40"/>
    </row>
    <row r="84" spans="2:47" s="1" customFormat="1">
      <c r="B84" s="38"/>
      <c r="C84" s="33" t="s">
        <v>27</v>
      </c>
      <c r="D84" s="39"/>
      <c r="E84" s="39"/>
      <c r="F84" s="31" t="str">
        <f>E13</f>
        <v>Elektrárny Opatovice, a.s.</v>
      </c>
      <c r="G84" s="39"/>
      <c r="H84" s="39"/>
      <c r="I84" s="39"/>
      <c r="J84" s="39"/>
      <c r="K84" s="33" t="s">
        <v>33</v>
      </c>
      <c r="L84" s="39"/>
      <c r="M84" s="227" t="str">
        <f>E19</f>
        <v>EVČ s.r.o.</v>
      </c>
      <c r="N84" s="227"/>
      <c r="O84" s="227"/>
      <c r="P84" s="227"/>
      <c r="Q84" s="227"/>
      <c r="R84" s="40"/>
    </row>
    <row r="85" spans="2:47" s="1" customFormat="1" ht="14.45" customHeight="1">
      <c r="B85" s="38"/>
      <c r="C85" s="33" t="s">
        <v>31</v>
      </c>
      <c r="D85" s="39"/>
      <c r="E85" s="39"/>
      <c r="F85" s="31" t="str">
        <f>IF(E16="","",E16)</f>
        <v>Vyplň údaj</v>
      </c>
      <c r="G85" s="39"/>
      <c r="H85" s="39"/>
      <c r="I85" s="39"/>
      <c r="J85" s="39"/>
      <c r="K85" s="33" t="s">
        <v>36</v>
      </c>
      <c r="L85" s="39"/>
      <c r="M85" s="227" t="str">
        <f>E22</f>
        <v xml:space="preserve"> </v>
      </c>
      <c r="N85" s="227"/>
      <c r="O85" s="227"/>
      <c r="P85" s="227"/>
      <c r="Q85" s="227"/>
      <c r="R85" s="40"/>
    </row>
    <row r="86" spans="2:47" s="1" customFormat="1" ht="10.35" customHeight="1">
      <c r="B86" s="38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40"/>
    </row>
    <row r="87" spans="2:47" s="1" customFormat="1" ht="29.25" customHeight="1">
      <c r="B87" s="38"/>
      <c r="C87" s="294" t="s">
        <v>133</v>
      </c>
      <c r="D87" s="295"/>
      <c r="E87" s="295"/>
      <c r="F87" s="295"/>
      <c r="G87" s="295"/>
      <c r="H87" s="123"/>
      <c r="I87" s="123"/>
      <c r="J87" s="123"/>
      <c r="K87" s="123"/>
      <c r="L87" s="123"/>
      <c r="M87" s="123"/>
      <c r="N87" s="294" t="s">
        <v>134</v>
      </c>
      <c r="O87" s="295"/>
      <c r="P87" s="295"/>
      <c r="Q87" s="295"/>
      <c r="R87" s="40"/>
    </row>
    <row r="88" spans="2:47" s="1" customFormat="1" ht="10.35" customHeight="1">
      <c r="B88" s="38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40"/>
    </row>
    <row r="89" spans="2:47" s="1" customFormat="1" ht="29.25" customHeight="1">
      <c r="B89" s="38"/>
      <c r="C89" s="131" t="s">
        <v>135</v>
      </c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232">
        <f>N125</f>
        <v>0</v>
      </c>
      <c r="O89" s="296"/>
      <c r="P89" s="296"/>
      <c r="Q89" s="296"/>
      <c r="R89" s="40"/>
      <c r="AU89" s="22" t="s">
        <v>136</v>
      </c>
    </row>
    <row r="90" spans="2:47" s="7" customFormat="1" ht="24.95" customHeight="1">
      <c r="B90" s="132"/>
      <c r="C90" s="133"/>
      <c r="D90" s="134" t="s">
        <v>929</v>
      </c>
      <c r="E90" s="133"/>
      <c r="F90" s="133"/>
      <c r="G90" s="133"/>
      <c r="H90" s="133"/>
      <c r="I90" s="133"/>
      <c r="J90" s="133"/>
      <c r="K90" s="133"/>
      <c r="L90" s="133"/>
      <c r="M90" s="133"/>
      <c r="N90" s="274">
        <f>N126</f>
        <v>0</v>
      </c>
      <c r="O90" s="297"/>
      <c r="P90" s="297"/>
      <c r="Q90" s="297"/>
      <c r="R90" s="135"/>
    </row>
    <row r="91" spans="2:47" s="7" customFormat="1" ht="24.95" customHeight="1">
      <c r="B91" s="132"/>
      <c r="C91" s="133"/>
      <c r="D91" s="134" t="s">
        <v>930</v>
      </c>
      <c r="E91" s="133"/>
      <c r="F91" s="133"/>
      <c r="G91" s="133"/>
      <c r="H91" s="133"/>
      <c r="I91" s="133"/>
      <c r="J91" s="133"/>
      <c r="K91" s="133"/>
      <c r="L91" s="133"/>
      <c r="M91" s="133"/>
      <c r="N91" s="274">
        <f>N142</f>
        <v>0</v>
      </c>
      <c r="O91" s="297"/>
      <c r="P91" s="297"/>
      <c r="Q91" s="297"/>
      <c r="R91" s="135"/>
    </row>
    <row r="92" spans="2:47" s="7" customFormat="1" ht="24.95" customHeight="1">
      <c r="B92" s="132"/>
      <c r="C92" s="133"/>
      <c r="D92" s="134" t="s">
        <v>148</v>
      </c>
      <c r="E92" s="133"/>
      <c r="F92" s="133"/>
      <c r="G92" s="133"/>
      <c r="H92" s="133"/>
      <c r="I92" s="133"/>
      <c r="J92" s="133"/>
      <c r="K92" s="133"/>
      <c r="L92" s="133"/>
      <c r="M92" s="133"/>
      <c r="N92" s="274">
        <f>N155</f>
        <v>0</v>
      </c>
      <c r="O92" s="297"/>
      <c r="P92" s="297"/>
      <c r="Q92" s="297"/>
      <c r="R92" s="135"/>
    </row>
    <row r="93" spans="2:47" s="8" customFormat="1" ht="19.899999999999999" customHeight="1">
      <c r="B93" s="136"/>
      <c r="C93" s="102"/>
      <c r="D93" s="113" t="s">
        <v>931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N156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932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N166</f>
        <v>0</v>
      </c>
      <c r="O94" s="229"/>
      <c r="P94" s="229"/>
      <c r="Q94" s="229"/>
      <c r="R94" s="137"/>
    </row>
    <row r="95" spans="2:47" s="8" customFormat="1" ht="19.899999999999999" customHeight="1">
      <c r="B95" s="136"/>
      <c r="C95" s="102"/>
      <c r="D95" s="113" t="s">
        <v>933</v>
      </c>
      <c r="E95" s="102"/>
      <c r="F95" s="102"/>
      <c r="G95" s="102"/>
      <c r="H95" s="102"/>
      <c r="I95" s="102"/>
      <c r="J95" s="102"/>
      <c r="K95" s="102"/>
      <c r="L95" s="102"/>
      <c r="M95" s="102"/>
      <c r="N95" s="228">
        <f>N180</f>
        <v>0</v>
      </c>
      <c r="O95" s="229"/>
      <c r="P95" s="229"/>
      <c r="Q95" s="229"/>
      <c r="R95" s="137"/>
    </row>
    <row r="96" spans="2:47" s="8" customFormat="1" ht="19.899999999999999" customHeight="1">
      <c r="B96" s="136"/>
      <c r="C96" s="102"/>
      <c r="D96" s="113" t="s">
        <v>934</v>
      </c>
      <c r="E96" s="102"/>
      <c r="F96" s="102"/>
      <c r="G96" s="102"/>
      <c r="H96" s="102"/>
      <c r="I96" s="102"/>
      <c r="J96" s="102"/>
      <c r="K96" s="102"/>
      <c r="L96" s="102"/>
      <c r="M96" s="102"/>
      <c r="N96" s="228">
        <f>N185</f>
        <v>0</v>
      </c>
      <c r="O96" s="229"/>
      <c r="P96" s="229"/>
      <c r="Q96" s="229"/>
      <c r="R96" s="137"/>
    </row>
    <row r="97" spans="2:65" s="7" customFormat="1" ht="21.75" customHeight="1">
      <c r="B97" s="132"/>
      <c r="C97" s="133"/>
      <c r="D97" s="134" t="s">
        <v>155</v>
      </c>
      <c r="E97" s="133"/>
      <c r="F97" s="133"/>
      <c r="G97" s="133"/>
      <c r="H97" s="133"/>
      <c r="I97" s="133"/>
      <c r="J97" s="133"/>
      <c r="K97" s="133"/>
      <c r="L97" s="133"/>
      <c r="M97" s="133"/>
      <c r="N97" s="273">
        <f>N194</f>
        <v>0</v>
      </c>
      <c r="O97" s="297"/>
      <c r="P97" s="297"/>
      <c r="Q97" s="297"/>
      <c r="R97" s="135"/>
    </row>
    <row r="98" spans="2:65" s="1" customFormat="1" ht="21.75" customHeight="1">
      <c r="B98" s="38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40"/>
    </row>
    <row r="99" spans="2:65" s="1" customFormat="1" ht="29.25" customHeight="1">
      <c r="B99" s="38"/>
      <c r="C99" s="131" t="s">
        <v>156</v>
      </c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296">
        <f>ROUND(N100+N101+N102+N103+N104+N105,0)</f>
        <v>0</v>
      </c>
      <c r="O99" s="298"/>
      <c r="P99" s="298"/>
      <c r="Q99" s="298"/>
      <c r="R99" s="40"/>
      <c r="T99" s="138"/>
      <c r="U99" s="139" t="s">
        <v>42</v>
      </c>
    </row>
    <row r="100" spans="2:65" s="1" customFormat="1" ht="18" customHeight="1">
      <c r="B100" s="140"/>
      <c r="C100" s="141"/>
      <c r="D100" s="251" t="s">
        <v>157</v>
      </c>
      <c r="E100" s="299"/>
      <c r="F100" s="299"/>
      <c r="G100" s="299"/>
      <c r="H100" s="299"/>
      <c r="I100" s="141"/>
      <c r="J100" s="141"/>
      <c r="K100" s="141"/>
      <c r="L100" s="141"/>
      <c r="M100" s="141"/>
      <c r="N100" s="252">
        <f>ROUND(N89*T100,0)</f>
        <v>0</v>
      </c>
      <c r="O100" s="300"/>
      <c r="P100" s="300"/>
      <c r="Q100" s="300"/>
      <c r="R100" s="143"/>
      <c r="S100" s="144"/>
      <c r="T100" s="145"/>
      <c r="U100" s="146" t="s">
        <v>43</v>
      </c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7" t="s">
        <v>158</v>
      </c>
      <c r="AZ100" s="144"/>
      <c r="BA100" s="144"/>
      <c r="BB100" s="144"/>
      <c r="BC100" s="144"/>
      <c r="BD100" s="144"/>
      <c r="BE100" s="148">
        <f t="shared" ref="BE100:BE105" si="0">IF(U100="základní",N100,0)</f>
        <v>0</v>
      </c>
      <c r="BF100" s="148">
        <f t="shared" ref="BF100:BF105" si="1">IF(U100="snížená",N100,0)</f>
        <v>0</v>
      </c>
      <c r="BG100" s="148">
        <f t="shared" ref="BG100:BG105" si="2">IF(U100="zákl. přenesená",N100,0)</f>
        <v>0</v>
      </c>
      <c r="BH100" s="148">
        <f t="shared" ref="BH100:BH105" si="3">IF(U100="sníž. přenesená",N100,0)</f>
        <v>0</v>
      </c>
      <c r="BI100" s="148">
        <f t="shared" ref="BI100:BI105" si="4">IF(U100="nulová",N100,0)</f>
        <v>0</v>
      </c>
      <c r="BJ100" s="147" t="s">
        <v>35</v>
      </c>
      <c r="BK100" s="144"/>
      <c r="BL100" s="144"/>
      <c r="BM100" s="144"/>
    </row>
    <row r="101" spans="2:65" s="1" customFormat="1" ht="18" customHeight="1">
      <c r="B101" s="140"/>
      <c r="C101" s="141"/>
      <c r="D101" s="251" t="s">
        <v>159</v>
      </c>
      <c r="E101" s="299"/>
      <c r="F101" s="299"/>
      <c r="G101" s="299"/>
      <c r="H101" s="299"/>
      <c r="I101" s="141"/>
      <c r="J101" s="141"/>
      <c r="K101" s="141"/>
      <c r="L101" s="141"/>
      <c r="M101" s="141"/>
      <c r="N101" s="252">
        <f>ROUND(N89*T101,0)</f>
        <v>0</v>
      </c>
      <c r="O101" s="300"/>
      <c r="P101" s="300"/>
      <c r="Q101" s="300"/>
      <c r="R101" s="143"/>
      <c r="S101" s="144"/>
      <c r="T101" s="145"/>
      <c r="U101" s="146" t="s">
        <v>43</v>
      </c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7" t="s">
        <v>158</v>
      </c>
      <c r="AZ101" s="144"/>
      <c r="BA101" s="144"/>
      <c r="BB101" s="144"/>
      <c r="BC101" s="144"/>
      <c r="BD101" s="144"/>
      <c r="BE101" s="148">
        <f t="shared" si="0"/>
        <v>0</v>
      </c>
      <c r="BF101" s="148">
        <f t="shared" si="1"/>
        <v>0</v>
      </c>
      <c r="BG101" s="148">
        <f t="shared" si="2"/>
        <v>0</v>
      </c>
      <c r="BH101" s="148">
        <f t="shared" si="3"/>
        <v>0</v>
      </c>
      <c r="BI101" s="148">
        <f t="shared" si="4"/>
        <v>0</v>
      </c>
      <c r="BJ101" s="147" t="s">
        <v>35</v>
      </c>
      <c r="BK101" s="144"/>
      <c r="BL101" s="144"/>
      <c r="BM101" s="144"/>
    </row>
    <row r="102" spans="2:65" s="1" customFormat="1" ht="18" customHeight="1">
      <c r="B102" s="140"/>
      <c r="C102" s="141"/>
      <c r="D102" s="251" t="s">
        <v>160</v>
      </c>
      <c r="E102" s="299"/>
      <c r="F102" s="299"/>
      <c r="G102" s="299"/>
      <c r="H102" s="299"/>
      <c r="I102" s="141"/>
      <c r="J102" s="141"/>
      <c r="K102" s="141"/>
      <c r="L102" s="141"/>
      <c r="M102" s="141"/>
      <c r="N102" s="252">
        <f>ROUND(N89*T102,0)</f>
        <v>0</v>
      </c>
      <c r="O102" s="300"/>
      <c r="P102" s="300"/>
      <c r="Q102" s="300"/>
      <c r="R102" s="143"/>
      <c r="S102" s="144"/>
      <c r="T102" s="145"/>
      <c r="U102" s="146" t="s">
        <v>43</v>
      </c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7" t="s">
        <v>158</v>
      </c>
      <c r="AZ102" s="144"/>
      <c r="BA102" s="144"/>
      <c r="BB102" s="144"/>
      <c r="BC102" s="144"/>
      <c r="BD102" s="144"/>
      <c r="BE102" s="148">
        <f t="shared" si="0"/>
        <v>0</v>
      </c>
      <c r="BF102" s="148">
        <f t="shared" si="1"/>
        <v>0</v>
      </c>
      <c r="BG102" s="148">
        <f t="shared" si="2"/>
        <v>0</v>
      </c>
      <c r="BH102" s="148">
        <f t="shared" si="3"/>
        <v>0</v>
      </c>
      <c r="BI102" s="148">
        <f t="shared" si="4"/>
        <v>0</v>
      </c>
      <c r="BJ102" s="147" t="s">
        <v>35</v>
      </c>
      <c r="BK102" s="144"/>
      <c r="BL102" s="144"/>
      <c r="BM102" s="144"/>
    </row>
    <row r="103" spans="2:65" s="1" customFormat="1" ht="18" customHeight="1">
      <c r="B103" s="140"/>
      <c r="C103" s="141"/>
      <c r="D103" s="251" t="s">
        <v>161</v>
      </c>
      <c r="E103" s="299"/>
      <c r="F103" s="299"/>
      <c r="G103" s="299"/>
      <c r="H103" s="299"/>
      <c r="I103" s="141"/>
      <c r="J103" s="141"/>
      <c r="K103" s="141"/>
      <c r="L103" s="141"/>
      <c r="M103" s="141"/>
      <c r="N103" s="252">
        <f>ROUND(N89*T103,0)</f>
        <v>0</v>
      </c>
      <c r="O103" s="300"/>
      <c r="P103" s="300"/>
      <c r="Q103" s="300"/>
      <c r="R103" s="143"/>
      <c r="S103" s="144"/>
      <c r="T103" s="145"/>
      <c r="U103" s="146" t="s">
        <v>43</v>
      </c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7" t="s">
        <v>158</v>
      </c>
      <c r="AZ103" s="144"/>
      <c r="BA103" s="144"/>
      <c r="BB103" s="144"/>
      <c r="BC103" s="144"/>
      <c r="BD103" s="144"/>
      <c r="BE103" s="148">
        <f t="shared" si="0"/>
        <v>0</v>
      </c>
      <c r="BF103" s="148">
        <f t="shared" si="1"/>
        <v>0</v>
      </c>
      <c r="BG103" s="148">
        <f t="shared" si="2"/>
        <v>0</v>
      </c>
      <c r="BH103" s="148">
        <f t="shared" si="3"/>
        <v>0</v>
      </c>
      <c r="BI103" s="148">
        <f t="shared" si="4"/>
        <v>0</v>
      </c>
      <c r="BJ103" s="147" t="s">
        <v>35</v>
      </c>
      <c r="BK103" s="144"/>
      <c r="BL103" s="144"/>
      <c r="BM103" s="144"/>
    </row>
    <row r="104" spans="2:65" s="1" customFormat="1" ht="18" customHeight="1">
      <c r="B104" s="140"/>
      <c r="C104" s="141"/>
      <c r="D104" s="251" t="s">
        <v>162</v>
      </c>
      <c r="E104" s="299"/>
      <c r="F104" s="299"/>
      <c r="G104" s="299"/>
      <c r="H104" s="299"/>
      <c r="I104" s="141"/>
      <c r="J104" s="141"/>
      <c r="K104" s="141"/>
      <c r="L104" s="141"/>
      <c r="M104" s="141"/>
      <c r="N104" s="252">
        <f>ROUND(N89*T104,0)</f>
        <v>0</v>
      </c>
      <c r="O104" s="300"/>
      <c r="P104" s="300"/>
      <c r="Q104" s="300"/>
      <c r="R104" s="143"/>
      <c r="S104" s="144"/>
      <c r="T104" s="145"/>
      <c r="U104" s="146" t="s">
        <v>43</v>
      </c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7" t="s">
        <v>158</v>
      </c>
      <c r="AZ104" s="144"/>
      <c r="BA104" s="144"/>
      <c r="BB104" s="144"/>
      <c r="BC104" s="144"/>
      <c r="BD104" s="144"/>
      <c r="BE104" s="148">
        <f t="shared" si="0"/>
        <v>0</v>
      </c>
      <c r="BF104" s="148">
        <f t="shared" si="1"/>
        <v>0</v>
      </c>
      <c r="BG104" s="148">
        <f t="shared" si="2"/>
        <v>0</v>
      </c>
      <c r="BH104" s="148">
        <f t="shared" si="3"/>
        <v>0</v>
      </c>
      <c r="BI104" s="148">
        <f t="shared" si="4"/>
        <v>0</v>
      </c>
      <c r="BJ104" s="147" t="s">
        <v>35</v>
      </c>
      <c r="BK104" s="144"/>
      <c r="BL104" s="144"/>
      <c r="BM104" s="144"/>
    </row>
    <row r="105" spans="2:65" s="1" customFormat="1" ht="18" customHeight="1">
      <c r="B105" s="140"/>
      <c r="C105" s="141"/>
      <c r="D105" s="142" t="s">
        <v>163</v>
      </c>
      <c r="E105" s="141"/>
      <c r="F105" s="141"/>
      <c r="G105" s="141"/>
      <c r="H105" s="141"/>
      <c r="I105" s="141"/>
      <c r="J105" s="141"/>
      <c r="K105" s="141"/>
      <c r="L105" s="141"/>
      <c r="M105" s="141"/>
      <c r="N105" s="252">
        <f>ROUND(N89*T105,0)</f>
        <v>0</v>
      </c>
      <c r="O105" s="300"/>
      <c r="P105" s="300"/>
      <c r="Q105" s="300"/>
      <c r="R105" s="143"/>
      <c r="S105" s="144"/>
      <c r="T105" s="149"/>
      <c r="U105" s="150" t="s">
        <v>43</v>
      </c>
      <c r="V105" s="144"/>
      <c r="W105" s="144"/>
      <c r="X105" s="144"/>
      <c r="Y105" s="144"/>
      <c r="Z105" s="144"/>
      <c r="AA105" s="144"/>
      <c r="AB105" s="144"/>
      <c r="AC105" s="144"/>
      <c r="AD105" s="144"/>
      <c r="AE105" s="144"/>
      <c r="AF105" s="144"/>
      <c r="AG105" s="144"/>
      <c r="AH105" s="144"/>
      <c r="AI105" s="144"/>
      <c r="AJ105" s="144"/>
      <c r="AK105" s="144"/>
      <c r="AL105" s="144"/>
      <c r="AM105" s="144"/>
      <c r="AN105" s="144"/>
      <c r="AO105" s="144"/>
      <c r="AP105" s="144"/>
      <c r="AQ105" s="144"/>
      <c r="AR105" s="144"/>
      <c r="AS105" s="144"/>
      <c r="AT105" s="144"/>
      <c r="AU105" s="144"/>
      <c r="AV105" s="144"/>
      <c r="AW105" s="144"/>
      <c r="AX105" s="144"/>
      <c r="AY105" s="147" t="s">
        <v>164</v>
      </c>
      <c r="AZ105" s="144"/>
      <c r="BA105" s="144"/>
      <c r="BB105" s="144"/>
      <c r="BC105" s="144"/>
      <c r="BD105" s="144"/>
      <c r="BE105" s="148">
        <f t="shared" si="0"/>
        <v>0</v>
      </c>
      <c r="BF105" s="148">
        <f t="shared" si="1"/>
        <v>0</v>
      </c>
      <c r="BG105" s="148">
        <f t="shared" si="2"/>
        <v>0</v>
      </c>
      <c r="BH105" s="148">
        <f t="shared" si="3"/>
        <v>0</v>
      </c>
      <c r="BI105" s="148">
        <f t="shared" si="4"/>
        <v>0</v>
      </c>
      <c r="BJ105" s="147" t="s">
        <v>35</v>
      </c>
      <c r="BK105" s="144"/>
      <c r="BL105" s="144"/>
      <c r="BM105" s="144"/>
    </row>
    <row r="106" spans="2:65" s="1" customFormat="1" ht="13.5">
      <c r="B106" s="38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40"/>
    </row>
    <row r="107" spans="2:65" s="1" customFormat="1" ht="29.25" customHeight="1">
      <c r="B107" s="38"/>
      <c r="C107" s="122" t="s">
        <v>120</v>
      </c>
      <c r="D107" s="123"/>
      <c r="E107" s="123"/>
      <c r="F107" s="123"/>
      <c r="G107" s="123"/>
      <c r="H107" s="123"/>
      <c r="I107" s="123"/>
      <c r="J107" s="123"/>
      <c r="K107" s="123"/>
      <c r="L107" s="233">
        <f>ROUND(SUM(N89+N99),0)</f>
        <v>0</v>
      </c>
      <c r="M107" s="233"/>
      <c r="N107" s="233"/>
      <c r="O107" s="233"/>
      <c r="P107" s="233"/>
      <c r="Q107" s="233"/>
      <c r="R107" s="40"/>
    </row>
    <row r="108" spans="2:65" s="1" customFormat="1" ht="6.95" customHeight="1">
      <c r="B108" s="62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4"/>
    </row>
    <row r="112" spans="2:65" s="1" customFormat="1" ht="6.95" customHeight="1">
      <c r="B112" s="65"/>
      <c r="C112" s="66"/>
      <c r="D112" s="66"/>
      <c r="E112" s="66"/>
      <c r="F112" s="66"/>
      <c r="G112" s="66"/>
      <c r="H112" s="66"/>
      <c r="I112" s="66"/>
      <c r="J112" s="66"/>
      <c r="K112" s="66"/>
      <c r="L112" s="66"/>
      <c r="M112" s="66"/>
      <c r="N112" s="66"/>
      <c r="O112" s="66"/>
      <c r="P112" s="66"/>
      <c r="Q112" s="66"/>
      <c r="R112" s="67"/>
    </row>
    <row r="113" spans="2:65" s="1" customFormat="1" ht="36.950000000000003" customHeight="1">
      <c r="B113" s="38"/>
      <c r="C113" s="223" t="s">
        <v>165</v>
      </c>
      <c r="D113" s="284"/>
      <c r="E113" s="284"/>
      <c r="F113" s="284"/>
      <c r="G113" s="284"/>
      <c r="H113" s="284"/>
      <c r="I113" s="284"/>
      <c r="J113" s="284"/>
      <c r="K113" s="284"/>
      <c r="L113" s="284"/>
      <c r="M113" s="284"/>
      <c r="N113" s="284"/>
      <c r="O113" s="284"/>
      <c r="P113" s="284"/>
      <c r="Q113" s="284"/>
      <c r="R113" s="40"/>
    </row>
    <row r="114" spans="2:65" s="1" customFormat="1" ht="6.95" customHeight="1">
      <c r="B114" s="38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39"/>
      <c r="R114" s="40"/>
    </row>
    <row r="115" spans="2:65" s="1" customFormat="1" ht="30" customHeight="1">
      <c r="B115" s="38"/>
      <c r="C115" s="33" t="s">
        <v>19</v>
      </c>
      <c r="D115" s="39"/>
      <c r="E115" s="39"/>
      <c r="F115" s="282" t="str">
        <f>F6</f>
        <v>Pce, A016 - Rekonstrukce sekundárních rozvodů</v>
      </c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39"/>
      <c r="R115" s="40"/>
    </row>
    <row r="116" spans="2:65" ht="30" customHeight="1">
      <c r="B116" s="26"/>
      <c r="C116" s="33" t="s">
        <v>127</v>
      </c>
      <c r="D116" s="29"/>
      <c r="E116" s="29"/>
      <c r="F116" s="282" t="s">
        <v>1181</v>
      </c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9"/>
      <c r="R116" s="27"/>
    </row>
    <row r="117" spans="2:65" s="1" customFormat="1" ht="36.950000000000003" customHeight="1">
      <c r="B117" s="38"/>
      <c r="C117" s="72" t="s">
        <v>129</v>
      </c>
      <c r="D117" s="39"/>
      <c r="E117" s="39"/>
      <c r="F117" s="239" t="str">
        <f>F8</f>
        <v>STR - Strojní - II. ETAPA</v>
      </c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39"/>
      <c r="R117" s="40"/>
    </row>
    <row r="118" spans="2:65" s="1" customFormat="1" ht="6.95" customHeight="1">
      <c r="B118" s="38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40"/>
    </row>
    <row r="119" spans="2:65" s="1" customFormat="1" ht="18" customHeight="1">
      <c r="B119" s="38"/>
      <c r="C119" s="33" t="s">
        <v>23</v>
      </c>
      <c r="D119" s="39"/>
      <c r="E119" s="39"/>
      <c r="F119" s="31" t="str">
        <f>F10</f>
        <v xml:space="preserve"> </v>
      </c>
      <c r="G119" s="39"/>
      <c r="H119" s="39"/>
      <c r="I119" s="39"/>
      <c r="J119" s="39"/>
      <c r="K119" s="33" t="s">
        <v>25</v>
      </c>
      <c r="L119" s="39"/>
      <c r="M119" s="286" t="str">
        <f>IF(O10="","",O10)</f>
        <v>24. 8. 2017</v>
      </c>
      <c r="N119" s="286"/>
      <c r="O119" s="286"/>
      <c r="P119" s="286"/>
      <c r="Q119" s="39"/>
      <c r="R119" s="40"/>
    </row>
    <row r="120" spans="2:65" s="1" customFormat="1" ht="6.95" customHeight="1"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40"/>
    </row>
    <row r="121" spans="2:65" s="1" customFormat="1">
      <c r="B121" s="38"/>
      <c r="C121" s="33" t="s">
        <v>27</v>
      </c>
      <c r="D121" s="39"/>
      <c r="E121" s="39"/>
      <c r="F121" s="31" t="str">
        <f>E13</f>
        <v>Elektrárny Opatovice, a.s.</v>
      </c>
      <c r="G121" s="39"/>
      <c r="H121" s="39"/>
      <c r="I121" s="39"/>
      <c r="J121" s="39"/>
      <c r="K121" s="33" t="s">
        <v>33</v>
      </c>
      <c r="L121" s="39"/>
      <c r="M121" s="227" t="str">
        <f>E19</f>
        <v>EVČ s.r.o.</v>
      </c>
      <c r="N121" s="227"/>
      <c r="O121" s="227"/>
      <c r="P121" s="227"/>
      <c r="Q121" s="227"/>
      <c r="R121" s="40"/>
    </row>
    <row r="122" spans="2:65" s="1" customFormat="1" ht="14.45" customHeight="1">
      <c r="B122" s="38"/>
      <c r="C122" s="33" t="s">
        <v>31</v>
      </c>
      <c r="D122" s="39"/>
      <c r="E122" s="39"/>
      <c r="F122" s="31" t="str">
        <f>IF(E16="","",E16)</f>
        <v>Vyplň údaj</v>
      </c>
      <c r="G122" s="39"/>
      <c r="H122" s="39"/>
      <c r="I122" s="39"/>
      <c r="J122" s="39"/>
      <c r="K122" s="33" t="s">
        <v>36</v>
      </c>
      <c r="L122" s="39"/>
      <c r="M122" s="227" t="str">
        <f>E22</f>
        <v xml:space="preserve"> </v>
      </c>
      <c r="N122" s="227"/>
      <c r="O122" s="227"/>
      <c r="P122" s="227"/>
      <c r="Q122" s="227"/>
      <c r="R122" s="40"/>
    </row>
    <row r="123" spans="2:65" s="1" customFormat="1" ht="10.35" customHeight="1">
      <c r="B123" s="38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40"/>
    </row>
    <row r="124" spans="2:65" s="9" customFormat="1" ht="29.25" customHeight="1">
      <c r="B124" s="151"/>
      <c r="C124" s="152" t="s">
        <v>166</v>
      </c>
      <c r="D124" s="153" t="s">
        <v>167</v>
      </c>
      <c r="E124" s="153" t="s">
        <v>60</v>
      </c>
      <c r="F124" s="301" t="s">
        <v>168</v>
      </c>
      <c r="G124" s="301"/>
      <c r="H124" s="301"/>
      <c r="I124" s="301"/>
      <c r="J124" s="153" t="s">
        <v>169</v>
      </c>
      <c r="K124" s="153" t="s">
        <v>170</v>
      </c>
      <c r="L124" s="301" t="s">
        <v>171</v>
      </c>
      <c r="M124" s="301"/>
      <c r="N124" s="301" t="s">
        <v>134</v>
      </c>
      <c r="O124" s="301"/>
      <c r="P124" s="301"/>
      <c r="Q124" s="302"/>
      <c r="R124" s="154"/>
      <c r="T124" s="79" t="s">
        <v>172</v>
      </c>
      <c r="U124" s="80" t="s">
        <v>42</v>
      </c>
      <c r="V124" s="80" t="s">
        <v>173</v>
      </c>
      <c r="W124" s="80" t="s">
        <v>174</v>
      </c>
      <c r="X124" s="80" t="s">
        <v>175</v>
      </c>
      <c r="Y124" s="80" t="s">
        <v>176</v>
      </c>
      <c r="Z124" s="80" t="s">
        <v>177</v>
      </c>
      <c r="AA124" s="81" t="s">
        <v>178</v>
      </c>
    </row>
    <row r="125" spans="2:65" s="1" customFormat="1" ht="29.25" customHeight="1">
      <c r="B125" s="38"/>
      <c r="C125" s="83" t="s">
        <v>131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05">
        <f>BK125</f>
        <v>0</v>
      </c>
      <c r="O125" s="306"/>
      <c r="P125" s="306"/>
      <c r="Q125" s="306"/>
      <c r="R125" s="40"/>
      <c r="T125" s="82"/>
      <c r="U125" s="54"/>
      <c r="V125" s="54"/>
      <c r="W125" s="155">
        <f>W126+W142+W155+W194</f>
        <v>0</v>
      </c>
      <c r="X125" s="54"/>
      <c r="Y125" s="155">
        <f>Y126+Y142+Y155+Y194</f>
        <v>1.7202300000000001</v>
      </c>
      <c r="Z125" s="54"/>
      <c r="AA125" s="156">
        <f>AA126+AA142+AA155+AA194</f>
        <v>0</v>
      </c>
      <c r="AT125" s="22" t="s">
        <v>77</v>
      </c>
      <c r="AU125" s="22" t="s">
        <v>136</v>
      </c>
      <c r="BK125" s="157">
        <f>BK126+BK142+BK155+BK194</f>
        <v>0</v>
      </c>
    </row>
    <row r="126" spans="2:65" s="10" customFormat="1" ht="37.35" customHeight="1">
      <c r="B126" s="158"/>
      <c r="C126" s="159"/>
      <c r="D126" s="160" t="s">
        <v>929</v>
      </c>
      <c r="E126" s="160"/>
      <c r="F126" s="160"/>
      <c r="G126" s="160"/>
      <c r="H126" s="160"/>
      <c r="I126" s="160"/>
      <c r="J126" s="160"/>
      <c r="K126" s="160"/>
      <c r="L126" s="160"/>
      <c r="M126" s="160"/>
      <c r="N126" s="280">
        <f>BK126</f>
        <v>0</v>
      </c>
      <c r="O126" s="281"/>
      <c r="P126" s="281"/>
      <c r="Q126" s="281"/>
      <c r="R126" s="161"/>
      <c r="T126" s="162"/>
      <c r="U126" s="159"/>
      <c r="V126" s="159"/>
      <c r="W126" s="163">
        <f>SUM(W127:W141)</f>
        <v>0</v>
      </c>
      <c r="X126" s="159"/>
      <c r="Y126" s="163">
        <f>SUM(Y127:Y141)</f>
        <v>0.45949999999999996</v>
      </c>
      <c r="Z126" s="159"/>
      <c r="AA126" s="164">
        <f>SUM(AA127:AA141)</f>
        <v>0</v>
      </c>
      <c r="AR126" s="165" t="s">
        <v>89</v>
      </c>
      <c r="AT126" s="166" t="s">
        <v>77</v>
      </c>
      <c r="AU126" s="166" t="s">
        <v>78</v>
      </c>
      <c r="AY126" s="165" t="s">
        <v>179</v>
      </c>
      <c r="BK126" s="167">
        <f>SUM(BK127:BK141)</f>
        <v>0</v>
      </c>
    </row>
    <row r="127" spans="2:65" s="1" customFormat="1" ht="25.5" customHeight="1">
      <c r="B127" s="140"/>
      <c r="C127" s="169" t="s">
        <v>383</v>
      </c>
      <c r="D127" s="169" t="s">
        <v>180</v>
      </c>
      <c r="E127" s="170" t="s">
        <v>1699</v>
      </c>
      <c r="F127" s="264" t="s">
        <v>1700</v>
      </c>
      <c r="G127" s="264"/>
      <c r="H127" s="264"/>
      <c r="I127" s="264"/>
      <c r="J127" s="171" t="s">
        <v>183</v>
      </c>
      <c r="K127" s="172">
        <v>2</v>
      </c>
      <c r="L127" s="265">
        <v>0</v>
      </c>
      <c r="M127" s="265"/>
      <c r="N127" s="266">
        <f t="shared" ref="N127:N141" si="5">ROUND(L127*K127,2)</f>
        <v>0</v>
      </c>
      <c r="O127" s="266"/>
      <c r="P127" s="266"/>
      <c r="Q127" s="266"/>
      <c r="R127" s="143"/>
      <c r="T127" s="173" t="s">
        <v>5</v>
      </c>
      <c r="U127" s="47" t="s">
        <v>43</v>
      </c>
      <c r="V127" s="39"/>
      <c r="W127" s="174">
        <f t="shared" ref="W127:W141" si="6">V127*K127</f>
        <v>0</v>
      </c>
      <c r="X127" s="174">
        <v>0</v>
      </c>
      <c r="Y127" s="174">
        <f t="shared" ref="Y127:Y141" si="7">X127*K127</f>
        <v>0</v>
      </c>
      <c r="Z127" s="174">
        <v>0</v>
      </c>
      <c r="AA127" s="175">
        <f t="shared" ref="AA127:AA141" si="8">Z127*K127</f>
        <v>0</v>
      </c>
      <c r="AR127" s="22" t="s">
        <v>225</v>
      </c>
      <c r="AT127" s="22" t="s">
        <v>180</v>
      </c>
      <c r="AU127" s="22" t="s">
        <v>35</v>
      </c>
      <c r="AY127" s="22" t="s">
        <v>179</v>
      </c>
      <c r="BE127" s="117">
        <f t="shared" ref="BE127:BE141" si="9">IF(U127="základní",N127,0)</f>
        <v>0</v>
      </c>
      <c r="BF127" s="117">
        <f t="shared" ref="BF127:BF141" si="10">IF(U127="snížená",N127,0)</f>
        <v>0</v>
      </c>
      <c r="BG127" s="117">
        <f t="shared" ref="BG127:BG141" si="11">IF(U127="zákl. přenesená",N127,0)</f>
        <v>0</v>
      </c>
      <c r="BH127" s="117">
        <f t="shared" ref="BH127:BH141" si="12">IF(U127="sníž. přenesená",N127,0)</f>
        <v>0</v>
      </c>
      <c r="BI127" s="117">
        <f t="shared" ref="BI127:BI141" si="13">IF(U127="nulová",N127,0)</f>
        <v>0</v>
      </c>
      <c r="BJ127" s="22" t="s">
        <v>35</v>
      </c>
      <c r="BK127" s="117">
        <f t="shared" ref="BK127:BK141" si="14">ROUND(L127*K127,2)</f>
        <v>0</v>
      </c>
      <c r="BL127" s="22" t="s">
        <v>225</v>
      </c>
      <c r="BM127" s="22" t="s">
        <v>1701</v>
      </c>
    </row>
    <row r="128" spans="2:65" s="1" customFormat="1" ht="25.5" customHeight="1">
      <c r="B128" s="140"/>
      <c r="C128" s="169" t="s">
        <v>517</v>
      </c>
      <c r="D128" s="169" t="s">
        <v>180</v>
      </c>
      <c r="E128" s="170" t="s">
        <v>1702</v>
      </c>
      <c r="F128" s="264" t="s">
        <v>1703</v>
      </c>
      <c r="G128" s="264"/>
      <c r="H128" s="264"/>
      <c r="I128" s="264"/>
      <c r="J128" s="171" t="s">
        <v>183</v>
      </c>
      <c r="K128" s="172">
        <v>2</v>
      </c>
      <c r="L128" s="265">
        <v>0</v>
      </c>
      <c r="M128" s="265"/>
      <c r="N128" s="266">
        <f t="shared" si="5"/>
        <v>0</v>
      </c>
      <c r="O128" s="266"/>
      <c r="P128" s="266"/>
      <c r="Q128" s="266"/>
      <c r="R128" s="143"/>
      <c r="T128" s="173" t="s">
        <v>5</v>
      </c>
      <c r="U128" s="47" t="s">
        <v>43</v>
      </c>
      <c r="V128" s="39"/>
      <c r="W128" s="174">
        <f t="shared" si="6"/>
        <v>0</v>
      </c>
      <c r="X128" s="174">
        <v>0</v>
      </c>
      <c r="Y128" s="174">
        <f t="shared" si="7"/>
        <v>0</v>
      </c>
      <c r="Z128" s="174">
        <v>0</v>
      </c>
      <c r="AA128" s="175">
        <f t="shared" si="8"/>
        <v>0</v>
      </c>
      <c r="AR128" s="22" t="s">
        <v>225</v>
      </c>
      <c r="AT128" s="22" t="s">
        <v>180</v>
      </c>
      <c r="AU128" s="22" t="s">
        <v>35</v>
      </c>
      <c r="AY128" s="22" t="s">
        <v>179</v>
      </c>
      <c r="BE128" s="117">
        <f t="shared" si="9"/>
        <v>0</v>
      </c>
      <c r="BF128" s="117">
        <f t="shared" si="10"/>
        <v>0</v>
      </c>
      <c r="BG128" s="117">
        <f t="shared" si="11"/>
        <v>0</v>
      </c>
      <c r="BH128" s="117">
        <f t="shared" si="12"/>
        <v>0</v>
      </c>
      <c r="BI128" s="117">
        <f t="shared" si="13"/>
        <v>0</v>
      </c>
      <c r="BJ128" s="22" t="s">
        <v>35</v>
      </c>
      <c r="BK128" s="117">
        <f t="shared" si="14"/>
        <v>0</v>
      </c>
      <c r="BL128" s="22" t="s">
        <v>225</v>
      </c>
      <c r="BM128" s="22" t="s">
        <v>1704</v>
      </c>
    </row>
    <row r="129" spans="2:65" s="1" customFormat="1" ht="25.5" customHeight="1">
      <c r="B129" s="140"/>
      <c r="C129" s="169" t="s">
        <v>35</v>
      </c>
      <c r="D129" s="169" t="s">
        <v>180</v>
      </c>
      <c r="E129" s="170" t="s">
        <v>935</v>
      </c>
      <c r="F129" s="264" t="s">
        <v>936</v>
      </c>
      <c r="G129" s="264"/>
      <c r="H129" s="264"/>
      <c r="I129" s="264"/>
      <c r="J129" s="171" t="s">
        <v>183</v>
      </c>
      <c r="K129" s="172">
        <v>12</v>
      </c>
      <c r="L129" s="265">
        <v>0</v>
      </c>
      <c r="M129" s="265"/>
      <c r="N129" s="266">
        <f t="shared" si="5"/>
        <v>0</v>
      </c>
      <c r="O129" s="266"/>
      <c r="P129" s="266"/>
      <c r="Q129" s="266"/>
      <c r="R129" s="143"/>
      <c r="T129" s="173" t="s">
        <v>5</v>
      </c>
      <c r="U129" s="47" t="s">
        <v>43</v>
      </c>
      <c r="V129" s="39"/>
      <c r="W129" s="174">
        <f t="shared" si="6"/>
        <v>0</v>
      </c>
      <c r="X129" s="174">
        <v>0</v>
      </c>
      <c r="Y129" s="174">
        <f t="shared" si="7"/>
        <v>0</v>
      </c>
      <c r="Z129" s="174">
        <v>0</v>
      </c>
      <c r="AA129" s="175">
        <f t="shared" si="8"/>
        <v>0</v>
      </c>
      <c r="AR129" s="22" t="s">
        <v>225</v>
      </c>
      <c r="AT129" s="22" t="s">
        <v>180</v>
      </c>
      <c r="AU129" s="22" t="s">
        <v>35</v>
      </c>
      <c r="AY129" s="22" t="s">
        <v>179</v>
      </c>
      <c r="BE129" s="117">
        <f t="shared" si="9"/>
        <v>0</v>
      </c>
      <c r="BF129" s="117">
        <f t="shared" si="10"/>
        <v>0</v>
      </c>
      <c r="BG129" s="117">
        <f t="shared" si="11"/>
        <v>0</v>
      </c>
      <c r="BH129" s="117">
        <f t="shared" si="12"/>
        <v>0</v>
      </c>
      <c r="BI129" s="117">
        <f t="shared" si="13"/>
        <v>0</v>
      </c>
      <c r="BJ129" s="22" t="s">
        <v>35</v>
      </c>
      <c r="BK129" s="117">
        <f t="shared" si="14"/>
        <v>0</v>
      </c>
      <c r="BL129" s="22" t="s">
        <v>225</v>
      </c>
      <c r="BM129" s="22" t="s">
        <v>1705</v>
      </c>
    </row>
    <row r="130" spans="2:65" s="1" customFormat="1" ht="25.5" customHeight="1">
      <c r="B130" s="140"/>
      <c r="C130" s="169" t="s">
        <v>89</v>
      </c>
      <c r="D130" s="169" t="s">
        <v>180</v>
      </c>
      <c r="E130" s="170" t="s">
        <v>938</v>
      </c>
      <c r="F130" s="264" t="s">
        <v>939</v>
      </c>
      <c r="G130" s="264"/>
      <c r="H130" s="264"/>
      <c r="I130" s="264"/>
      <c r="J130" s="171" t="s">
        <v>183</v>
      </c>
      <c r="K130" s="172">
        <v>10</v>
      </c>
      <c r="L130" s="265">
        <v>0</v>
      </c>
      <c r="M130" s="265"/>
      <c r="N130" s="266">
        <f t="shared" si="5"/>
        <v>0</v>
      </c>
      <c r="O130" s="266"/>
      <c r="P130" s="266"/>
      <c r="Q130" s="266"/>
      <c r="R130" s="143"/>
      <c r="T130" s="173" t="s">
        <v>5</v>
      </c>
      <c r="U130" s="47" t="s">
        <v>43</v>
      </c>
      <c r="V130" s="39"/>
      <c r="W130" s="174">
        <f t="shared" si="6"/>
        <v>0</v>
      </c>
      <c r="X130" s="174">
        <v>0</v>
      </c>
      <c r="Y130" s="174">
        <f t="shared" si="7"/>
        <v>0</v>
      </c>
      <c r="Z130" s="174">
        <v>0</v>
      </c>
      <c r="AA130" s="175">
        <f t="shared" si="8"/>
        <v>0</v>
      </c>
      <c r="AR130" s="22" t="s">
        <v>225</v>
      </c>
      <c r="AT130" s="22" t="s">
        <v>180</v>
      </c>
      <c r="AU130" s="22" t="s">
        <v>35</v>
      </c>
      <c r="AY130" s="22" t="s">
        <v>179</v>
      </c>
      <c r="BE130" s="117">
        <f t="shared" si="9"/>
        <v>0</v>
      </c>
      <c r="BF130" s="117">
        <f t="shared" si="10"/>
        <v>0</v>
      </c>
      <c r="BG130" s="117">
        <f t="shared" si="11"/>
        <v>0</v>
      </c>
      <c r="BH130" s="117">
        <f t="shared" si="12"/>
        <v>0</v>
      </c>
      <c r="BI130" s="117">
        <f t="shared" si="13"/>
        <v>0</v>
      </c>
      <c r="BJ130" s="22" t="s">
        <v>35</v>
      </c>
      <c r="BK130" s="117">
        <f t="shared" si="14"/>
        <v>0</v>
      </c>
      <c r="BL130" s="22" t="s">
        <v>225</v>
      </c>
      <c r="BM130" s="22" t="s">
        <v>1706</v>
      </c>
    </row>
    <row r="131" spans="2:65" s="1" customFormat="1" ht="25.5" customHeight="1">
      <c r="B131" s="140"/>
      <c r="C131" s="169" t="s">
        <v>389</v>
      </c>
      <c r="D131" s="169" t="s">
        <v>180</v>
      </c>
      <c r="E131" s="170" t="s">
        <v>1707</v>
      </c>
      <c r="F131" s="264" t="s">
        <v>1708</v>
      </c>
      <c r="G131" s="264"/>
      <c r="H131" s="264"/>
      <c r="I131" s="264"/>
      <c r="J131" s="171" t="s">
        <v>183</v>
      </c>
      <c r="K131" s="172">
        <v>12</v>
      </c>
      <c r="L131" s="265">
        <v>0</v>
      </c>
      <c r="M131" s="265"/>
      <c r="N131" s="266">
        <f t="shared" si="5"/>
        <v>0</v>
      </c>
      <c r="O131" s="266"/>
      <c r="P131" s="266"/>
      <c r="Q131" s="266"/>
      <c r="R131" s="143"/>
      <c r="T131" s="173" t="s">
        <v>5</v>
      </c>
      <c r="U131" s="47" t="s">
        <v>43</v>
      </c>
      <c r="V131" s="39"/>
      <c r="W131" s="174">
        <f t="shared" si="6"/>
        <v>0</v>
      </c>
      <c r="X131" s="174">
        <v>0</v>
      </c>
      <c r="Y131" s="174">
        <f t="shared" si="7"/>
        <v>0</v>
      </c>
      <c r="Z131" s="174">
        <v>0</v>
      </c>
      <c r="AA131" s="175">
        <f t="shared" si="8"/>
        <v>0</v>
      </c>
      <c r="AR131" s="22" t="s">
        <v>225</v>
      </c>
      <c r="AT131" s="22" t="s">
        <v>180</v>
      </c>
      <c r="AU131" s="22" t="s">
        <v>35</v>
      </c>
      <c r="AY131" s="22" t="s">
        <v>179</v>
      </c>
      <c r="BE131" s="117">
        <f t="shared" si="9"/>
        <v>0</v>
      </c>
      <c r="BF131" s="117">
        <f t="shared" si="10"/>
        <v>0</v>
      </c>
      <c r="BG131" s="117">
        <f t="shared" si="11"/>
        <v>0</v>
      </c>
      <c r="BH131" s="117">
        <f t="shared" si="12"/>
        <v>0</v>
      </c>
      <c r="BI131" s="117">
        <f t="shared" si="13"/>
        <v>0</v>
      </c>
      <c r="BJ131" s="22" t="s">
        <v>35</v>
      </c>
      <c r="BK131" s="117">
        <f t="shared" si="14"/>
        <v>0</v>
      </c>
      <c r="BL131" s="22" t="s">
        <v>225</v>
      </c>
      <c r="BM131" s="22" t="s">
        <v>1709</v>
      </c>
    </row>
    <row r="132" spans="2:65" s="1" customFormat="1" ht="25.5" customHeight="1">
      <c r="B132" s="140"/>
      <c r="C132" s="169" t="s">
        <v>525</v>
      </c>
      <c r="D132" s="169" t="s">
        <v>180</v>
      </c>
      <c r="E132" s="170" t="s">
        <v>1710</v>
      </c>
      <c r="F132" s="264" t="s">
        <v>1711</v>
      </c>
      <c r="G132" s="264"/>
      <c r="H132" s="264"/>
      <c r="I132" s="264"/>
      <c r="J132" s="171" t="s">
        <v>183</v>
      </c>
      <c r="K132" s="172">
        <v>4</v>
      </c>
      <c r="L132" s="265">
        <v>0</v>
      </c>
      <c r="M132" s="265"/>
      <c r="N132" s="266">
        <f t="shared" si="5"/>
        <v>0</v>
      </c>
      <c r="O132" s="266"/>
      <c r="P132" s="266"/>
      <c r="Q132" s="266"/>
      <c r="R132" s="143"/>
      <c r="T132" s="173" t="s">
        <v>5</v>
      </c>
      <c r="U132" s="47" t="s">
        <v>43</v>
      </c>
      <c r="V132" s="39"/>
      <c r="W132" s="174">
        <f t="shared" si="6"/>
        <v>0</v>
      </c>
      <c r="X132" s="174">
        <v>0</v>
      </c>
      <c r="Y132" s="174">
        <f t="shared" si="7"/>
        <v>0</v>
      </c>
      <c r="Z132" s="174">
        <v>0</v>
      </c>
      <c r="AA132" s="175">
        <f t="shared" si="8"/>
        <v>0</v>
      </c>
      <c r="AR132" s="22" t="s">
        <v>225</v>
      </c>
      <c r="AT132" s="22" t="s">
        <v>180</v>
      </c>
      <c r="AU132" s="22" t="s">
        <v>35</v>
      </c>
      <c r="AY132" s="22" t="s">
        <v>179</v>
      </c>
      <c r="BE132" s="117">
        <f t="shared" si="9"/>
        <v>0</v>
      </c>
      <c r="BF132" s="117">
        <f t="shared" si="10"/>
        <v>0</v>
      </c>
      <c r="BG132" s="117">
        <f t="shared" si="11"/>
        <v>0</v>
      </c>
      <c r="BH132" s="117">
        <f t="shared" si="12"/>
        <v>0</v>
      </c>
      <c r="BI132" s="117">
        <f t="shared" si="13"/>
        <v>0</v>
      </c>
      <c r="BJ132" s="22" t="s">
        <v>35</v>
      </c>
      <c r="BK132" s="117">
        <f t="shared" si="14"/>
        <v>0</v>
      </c>
      <c r="BL132" s="22" t="s">
        <v>225</v>
      </c>
      <c r="BM132" s="22" t="s">
        <v>1712</v>
      </c>
    </row>
    <row r="133" spans="2:65" s="1" customFormat="1" ht="25.5" customHeight="1">
      <c r="B133" s="140"/>
      <c r="C133" s="169" t="s">
        <v>394</v>
      </c>
      <c r="D133" s="169" t="s">
        <v>180</v>
      </c>
      <c r="E133" s="170" t="s">
        <v>1713</v>
      </c>
      <c r="F133" s="264" t="s">
        <v>1714</v>
      </c>
      <c r="G133" s="264"/>
      <c r="H133" s="264"/>
      <c r="I133" s="264"/>
      <c r="J133" s="171" t="s">
        <v>183</v>
      </c>
      <c r="K133" s="172">
        <v>2</v>
      </c>
      <c r="L133" s="265">
        <v>0</v>
      </c>
      <c r="M133" s="265"/>
      <c r="N133" s="266">
        <f t="shared" si="5"/>
        <v>0</v>
      </c>
      <c r="O133" s="266"/>
      <c r="P133" s="266"/>
      <c r="Q133" s="266"/>
      <c r="R133" s="143"/>
      <c r="T133" s="173" t="s">
        <v>5</v>
      </c>
      <c r="U133" s="47" t="s">
        <v>43</v>
      </c>
      <c r="V133" s="39"/>
      <c r="W133" s="174">
        <f t="shared" si="6"/>
        <v>0</v>
      </c>
      <c r="X133" s="174">
        <v>3.5999999999999999E-3</v>
      </c>
      <c r="Y133" s="174">
        <f t="shared" si="7"/>
        <v>7.1999999999999998E-3</v>
      </c>
      <c r="Z133" s="174">
        <v>0</v>
      </c>
      <c r="AA133" s="175">
        <f t="shared" si="8"/>
        <v>0</v>
      </c>
      <c r="AR133" s="22" t="s">
        <v>225</v>
      </c>
      <c r="AT133" s="22" t="s">
        <v>180</v>
      </c>
      <c r="AU133" s="22" t="s">
        <v>35</v>
      </c>
      <c r="AY133" s="22" t="s">
        <v>179</v>
      </c>
      <c r="BE133" s="117">
        <f t="shared" si="9"/>
        <v>0</v>
      </c>
      <c r="BF133" s="117">
        <f t="shared" si="10"/>
        <v>0</v>
      </c>
      <c r="BG133" s="117">
        <f t="shared" si="11"/>
        <v>0</v>
      </c>
      <c r="BH133" s="117">
        <f t="shared" si="12"/>
        <v>0</v>
      </c>
      <c r="BI133" s="117">
        <f t="shared" si="13"/>
        <v>0</v>
      </c>
      <c r="BJ133" s="22" t="s">
        <v>35</v>
      </c>
      <c r="BK133" s="117">
        <f t="shared" si="14"/>
        <v>0</v>
      </c>
      <c r="BL133" s="22" t="s">
        <v>225</v>
      </c>
      <c r="BM133" s="22" t="s">
        <v>1715</v>
      </c>
    </row>
    <row r="134" spans="2:65" s="1" customFormat="1" ht="25.5" customHeight="1">
      <c r="B134" s="140"/>
      <c r="C134" s="169" t="s">
        <v>541</v>
      </c>
      <c r="D134" s="169" t="s">
        <v>180</v>
      </c>
      <c r="E134" s="170" t="s">
        <v>1716</v>
      </c>
      <c r="F134" s="264" t="s">
        <v>1717</v>
      </c>
      <c r="G134" s="264"/>
      <c r="H134" s="264"/>
      <c r="I134" s="264"/>
      <c r="J134" s="171" t="s">
        <v>183</v>
      </c>
      <c r="K134" s="172">
        <v>2</v>
      </c>
      <c r="L134" s="265">
        <v>0</v>
      </c>
      <c r="M134" s="265"/>
      <c r="N134" s="266">
        <f t="shared" si="5"/>
        <v>0</v>
      </c>
      <c r="O134" s="266"/>
      <c r="P134" s="266"/>
      <c r="Q134" s="266"/>
      <c r="R134" s="143"/>
      <c r="T134" s="173" t="s">
        <v>5</v>
      </c>
      <c r="U134" s="47" t="s">
        <v>43</v>
      </c>
      <c r="V134" s="39"/>
      <c r="W134" s="174">
        <f t="shared" si="6"/>
        <v>0</v>
      </c>
      <c r="X134" s="174">
        <v>6.0600000000000003E-3</v>
      </c>
      <c r="Y134" s="174">
        <f t="shared" si="7"/>
        <v>1.2120000000000001E-2</v>
      </c>
      <c r="Z134" s="174">
        <v>0</v>
      </c>
      <c r="AA134" s="175">
        <f t="shared" si="8"/>
        <v>0</v>
      </c>
      <c r="AR134" s="22" t="s">
        <v>225</v>
      </c>
      <c r="AT134" s="22" t="s">
        <v>180</v>
      </c>
      <c r="AU134" s="22" t="s">
        <v>35</v>
      </c>
      <c r="AY134" s="22" t="s">
        <v>179</v>
      </c>
      <c r="BE134" s="117">
        <f t="shared" si="9"/>
        <v>0</v>
      </c>
      <c r="BF134" s="117">
        <f t="shared" si="10"/>
        <v>0</v>
      </c>
      <c r="BG134" s="117">
        <f t="shared" si="11"/>
        <v>0</v>
      </c>
      <c r="BH134" s="117">
        <f t="shared" si="12"/>
        <v>0</v>
      </c>
      <c r="BI134" s="117">
        <f t="shared" si="13"/>
        <v>0</v>
      </c>
      <c r="BJ134" s="22" t="s">
        <v>35</v>
      </c>
      <c r="BK134" s="117">
        <f t="shared" si="14"/>
        <v>0</v>
      </c>
      <c r="BL134" s="22" t="s">
        <v>225</v>
      </c>
      <c r="BM134" s="22" t="s">
        <v>1718</v>
      </c>
    </row>
    <row r="135" spans="2:65" s="1" customFormat="1" ht="25.5" customHeight="1">
      <c r="B135" s="140"/>
      <c r="C135" s="169" t="s">
        <v>94</v>
      </c>
      <c r="D135" s="169" t="s">
        <v>180</v>
      </c>
      <c r="E135" s="170" t="s">
        <v>941</v>
      </c>
      <c r="F135" s="264" t="s">
        <v>942</v>
      </c>
      <c r="G135" s="264"/>
      <c r="H135" s="264"/>
      <c r="I135" s="264"/>
      <c r="J135" s="171" t="s">
        <v>183</v>
      </c>
      <c r="K135" s="172">
        <v>12</v>
      </c>
      <c r="L135" s="265">
        <v>0</v>
      </c>
      <c r="M135" s="265"/>
      <c r="N135" s="266">
        <f t="shared" si="5"/>
        <v>0</v>
      </c>
      <c r="O135" s="266"/>
      <c r="P135" s="266"/>
      <c r="Q135" s="266"/>
      <c r="R135" s="143"/>
      <c r="T135" s="173" t="s">
        <v>5</v>
      </c>
      <c r="U135" s="47" t="s">
        <v>43</v>
      </c>
      <c r="V135" s="39"/>
      <c r="W135" s="174">
        <f t="shared" si="6"/>
        <v>0</v>
      </c>
      <c r="X135" s="174">
        <v>7.6499999999999997E-3</v>
      </c>
      <c r="Y135" s="174">
        <f t="shared" si="7"/>
        <v>9.1799999999999993E-2</v>
      </c>
      <c r="Z135" s="174">
        <v>0</v>
      </c>
      <c r="AA135" s="175">
        <f t="shared" si="8"/>
        <v>0</v>
      </c>
      <c r="AR135" s="22" t="s">
        <v>225</v>
      </c>
      <c r="AT135" s="22" t="s">
        <v>180</v>
      </c>
      <c r="AU135" s="22" t="s">
        <v>35</v>
      </c>
      <c r="AY135" s="22" t="s">
        <v>179</v>
      </c>
      <c r="BE135" s="117">
        <f t="shared" si="9"/>
        <v>0</v>
      </c>
      <c r="BF135" s="117">
        <f t="shared" si="10"/>
        <v>0</v>
      </c>
      <c r="BG135" s="117">
        <f t="shared" si="11"/>
        <v>0</v>
      </c>
      <c r="BH135" s="117">
        <f t="shared" si="12"/>
        <v>0</v>
      </c>
      <c r="BI135" s="117">
        <f t="shared" si="13"/>
        <v>0</v>
      </c>
      <c r="BJ135" s="22" t="s">
        <v>35</v>
      </c>
      <c r="BK135" s="117">
        <f t="shared" si="14"/>
        <v>0</v>
      </c>
      <c r="BL135" s="22" t="s">
        <v>225</v>
      </c>
      <c r="BM135" s="22" t="s">
        <v>1719</v>
      </c>
    </row>
    <row r="136" spans="2:65" s="1" customFormat="1" ht="25.5" customHeight="1">
      <c r="B136" s="140"/>
      <c r="C136" s="169" t="s">
        <v>184</v>
      </c>
      <c r="D136" s="169" t="s">
        <v>180</v>
      </c>
      <c r="E136" s="170" t="s">
        <v>944</v>
      </c>
      <c r="F136" s="264" t="s">
        <v>945</v>
      </c>
      <c r="G136" s="264"/>
      <c r="H136" s="264"/>
      <c r="I136" s="264"/>
      <c r="J136" s="171" t="s">
        <v>183</v>
      </c>
      <c r="K136" s="172">
        <v>10</v>
      </c>
      <c r="L136" s="265">
        <v>0</v>
      </c>
      <c r="M136" s="265"/>
      <c r="N136" s="266">
        <f t="shared" si="5"/>
        <v>0</v>
      </c>
      <c r="O136" s="266"/>
      <c r="P136" s="266"/>
      <c r="Q136" s="266"/>
      <c r="R136" s="143"/>
      <c r="T136" s="173" t="s">
        <v>5</v>
      </c>
      <c r="U136" s="47" t="s">
        <v>43</v>
      </c>
      <c r="V136" s="39"/>
      <c r="W136" s="174">
        <f t="shared" si="6"/>
        <v>0</v>
      </c>
      <c r="X136" s="174">
        <v>1.073E-2</v>
      </c>
      <c r="Y136" s="174">
        <f t="shared" si="7"/>
        <v>0.10730000000000001</v>
      </c>
      <c r="Z136" s="174">
        <v>0</v>
      </c>
      <c r="AA136" s="175">
        <f t="shared" si="8"/>
        <v>0</v>
      </c>
      <c r="AR136" s="22" t="s">
        <v>225</v>
      </c>
      <c r="AT136" s="22" t="s">
        <v>180</v>
      </c>
      <c r="AU136" s="22" t="s">
        <v>35</v>
      </c>
      <c r="AY136" s="22" t="s">
        <v>179</v>
      </c>
      <c r="BE136" s="117">
        <f t="shared" si="9"/>
        <v>0</v>
      </c>
      <c r="BF136" s="117">
        <f t="shared" si="10"/>
        <v>0</v>
      </c>
      <c r="BG136" s="117">
        <f t="shared" si="11"/>
        <v>0</v>
      </c>
      <c r="BH136" s="117">
        <f t="shared" si="12"/>
        <v>0</v>
      </c>
      <c r="BI136" s="117">
        <f t="shared" si="13"/>
        <v>0</v>
      </c>
      <c r="BJ136" s="22" t="s">
        <v>35</v>
      </c>
      <c r="BK136" s="117">
        <f t="shared" si="14"/>
        <v>0</v>
      </c>
      <c r="BL136" s="22" t="s">
        <v>225</v>
      </c>
      <c r="BM136" s="22" t="s">
        <v>1720</v>
      </c>
    </row>
    <row r="137" spans="2:65" s="1" customFormat="1" ht="25.5" customHeight="1">
      <c r="B137" s="140"/>
      <c r="C137" s="169" t="s">
        <v>399</v>
      </c>
      <c r="D137" s="169" t="s">
        <v>180</v>
      </c>
      <c r="E137" s="170" t="s">
        <v>1721</v>
      </c>
      <c r="F137" s="264" t="s">
        <v>1722</v>
      </c>
      <c r="G137" s="264"/>
      <c r="H137" s="264"/>
      <c r="I137" s="264"/>
      <c r="J137" s="171" t="s">
        <v>183</v>
      </c>
      <c r="K137" s="172">
        <v>12</v>
      </c>
      <c r="L137" s="265">
        <v>0</v>
      </c>
      <c r="M137" s="265"/>
      <c r="N137" s="266">
        <f t="shared" si="5"/>
        <v>0</v>
      </c>
      <c r="O137" s="266"/>
      <c r="P137" s="266"/>
      <c r="Q137" s="266"/>
      <c r="R137" s="143"/>
      <c r="T137" s="173" t="s">
        <v>5</v>
      </c>
      <c r="U137" s="47" t="s">
        <v>43</v>
      </c>
      <c r="V137" s="39"/>
      <c r="W137" s="174">
        <f t="shared" si="6"/>
        <v>0</v>
      </c>
      <c r="X137" s="174">
        <v>1.3509999999999999E-2</v>
      </c>
      <c r="Y137" s="174">
        <f t="shared" si="7"/>
        <v>0.16211999999999999</v>
      </c>
      <c r="Z137" s="174">
        <v>0</v>
      </c>
      <c r="AA137" s="175">
        <f t="shared" si="8"/>
        <v>0</v>
      </c>
      <c r="AR137" s="22" t="s">
        <v>225</v>
      </c>
      <c r="AT137" s="22" t="s">
        <v>180</v>
      </c>
      <c r="AU137" s="22" t="s">
        <v>35</v>
      </c>
      <c r="AY137" s="22" t="s">
        <v>179</v>
      </c>
      <c r="BE137" s="117">
        <f t="shared" si="9"/>
        <v>0</v>
      </c>
      <c r="BF137" s="117">
        <f t="shared" si="10"/>
        <v>0</v>
      </c>
      <c r="BG137" s="117">
        <f t="shared" si="11"/>
        <v>0</v>
      </c>
      <c r="BH137" s="117">
        <f t="shared" si="12"/>
        <v>0</v>
      </c>
      <c r="BI137" s="117">
        <f t="shared" si="13"/>
        <v>0</v>
      </c>
      <c r="BJ137" s="22" t="s">
        <v>35</v>
      </c>
      <c r="BK137" s="117">
        <f t="shared" si="14"/>
        <v>0</v>
      </c>
      <c r="BL137" s="22" t="s">
        <v>225</v>
      </c>
      <c r="BM137" s="22" t="s">
        <v>1723</v>
      </c>
    </row>
    <row r="138" spans="2:65" s="1" customFormat="1" ht="25.5" customHeight="1">
      <c r="B138" s="140"/>
      <c r="C138" s="169" t="s">
        <v>554</v>
      </c>
      <c r="D138" s="169" t="s">
        <v>180</v>
      </c>
      <c r="E138" s="170" t="s">
        <v>1724</v>
      </c>
      <c r="F138" s="264" t="s">
        <v>1725</v>
      </c>
      <c r="G138" s="264"/>
      <c r="H138" s="264"/>
      <c r="I138" s="264"/>
      <c r="J138" s="171" t="s">
        <v>183</v>
      </c>
      <c r="K138" s="172">
        <v>4</v>
      </c>
      <c r="L138" s="265">
        <v>0</v>
      </c>
      <c r="M138" s="265"/>
      <c r="N138" s="266">
        <f t="shared" si="5"/>
        <v>0</v>
      </c>
      <c r="O138" s="266"/>
      <c r="P138" s="266"/>
      <c r="Q138" s="266"/>
      <c r="R138" s="143"/>
      <c r="T138" s="173" t="s">
        <v>5</v>
      </c>
      <c r="U138" s="47" t="s">
        <v>43</v>
      </c>
      <c r="V138" s="39"/>
      <c r="W138" s="174">
        <f t="shared" si="6"/>
        <v>0</v>
      </c>
      <c r="X138" s="174">
        <v>1.9290000000000002E-2</v>
      </c>
      <c r="Y138" s="174">
        <f t="shared" si="7"/>
        <v>7.7160000000000006E-2</v>
      </c>
      <c r="Z138" s="174">
        <v>0</v>
      </c>
      <c r="AA138" s="175">
        <f t="shared" si="8"/>
        <v>0</v>
      </c>
      <c r="AR138" s="22" t="s">
        <v>225</v>
      </c>
      <c r="AT138" s="22" t="s">
        <v>180</v>
      </c>
      <c r="AU138" s="22" t="s">
        <v>35</v>
      </c>
      <c r="AY138" s="22" t="s">
        <v>179</v>
      </c>
      <c r="BE138" s="117">
        <f t="shared" si="9"/>
        <v>0</v>
      </c>
      <c r="BF138" s="117">
        <f t="shared" si="10"/>
        <v>0</v>
      </c>
      <c r="BG138" s="117">
        <f t="shared" si="11"/>
        <v>0</v>
      </c>
      <c r="BH138" s="117">
        <f t="shared" si="12"/>
        <v>0</v>
      </c>
      <c r="BI138" s="117">
        <f t="shared" si="13"/>
        <v>0</v>
      </c>
      <c r="BJ138" s="22" t="s">
        <v>35</v>
      </c>
      <c r="BK138" s="117">
        <f t="shared" si="14"/>
        <v>0</v>
      </c>
      <c r="BL138" s="22" t="s">
        <v>225</v>
      </c>
      <c r="BM138" s="22" t="s">
        <v>1726</v>
      </c>
    </row>
    <row r="139" spans="2:65" s="1" customFormat="1" ht="25.5" customHeight="1">
      <c r="B139" s="140"/>
      <c r="C139" s="169" t="s">
        <v>403</v>
      </c>
      <c r="D139" s="169" t="s">
        <v>180</v>
      </c>
      <c r="E139" s="170" t="s">
        <v>1727</v>
      </c>
      <c r="F139" s="264" t="s">
        <v>1728</v>
      </c>
      <c r="G139" s="264"/>
      <c r="H139" s="264"/>
      <c r="I139" s="264"/>
      <c r="J139" s="171" t="s">
        <v>183</v>
      </c>
      <c r="K139" s="172">
        <v>2</v>
      </c>
      <c r="L139" s="265">
        <v>0</v>
      </c>
      <c r="M139" s="265"/>
      <c r="N139" s="266">
        <f t="shared" si="5"/>
        <v>0</v>
      </c>
      <c r="O139" s="266"/>
      <c r="P139" s="266"/>
      <c r="Q139" s="266"/>
      <c r="R139" s="143"/>
      <c r="T139" s="173" t="s">
        <v>5</v>
      </c>
      <c r="U139" s="47" t="s">
        <v>43</v>
      </c>
      <c r="V139" s="39"/>
      <c r="W139" s="174">
        <f t="shared" si="6"/>
        <v>0</v>
      </c>
      <c r="X139" s="174">
        <v>2.4000000000000001E-4</v>
      </c>
      <c r="Y139" s="174">
        <f t="shared" si="7"/>
        <v>4.8000000000000001E-4</v>
      </c>
      <c r="Z139" s="174">
        <v>0</v>
      </c>
      <c r="AA139" s="175">
        <f t="shared" si="8"/>
        <v>0</v>
      </c>
      <c r="AR139" s="22" t="s">
        <v>225</v>
      </c>
      <c r="AT139" s="22" t="s">
        <v>180</v>
      </c>
      <c r="AU139" s="22" t="s">
        <v>35</v>
      </c>
      <c r="AY139" s="22" t="s">
        <v>179</v>
      </c>
      <c r="BE139" s="117">
        <f t="shared" si="9"/>
        <v>0</v>
      </c>
      <c r="BF139" s="117">
        <f t="shared" si="10"/>
        <v>0</v>
      </c>
      <c r="BG139" s="117">
        <f t="shared" si="11"/>
        <v>0</v>
      </c>
      <c r="BH139" s="117">
        <f t="shared" si="12"/>
        <v>0</v>
      </c>
      <c r="BI139" s="117">
        <f t="shared" si="13"/>
        <v>0</v>
      </c>
      <c r="BJ139" s="22" t="s">
        <v>35</v>
      </c>
      <c r="BK139" s="117">
        <f t="shared" si="14"/>
        <v>0</v>
      </c>
      <c r="BL139" s="22" t="s">
        <v>225</v>
      </c>
      <c r="BM139" s="22" t="s">
        <v>1729</v>
      </c>
    </row>
    <row r="140" spans="2:65" s="1" customFormat="1" ht="25.5" customHeight="1">
      <c r="B140" s="140"/>
      <c r="C140" s="169" t="s">
        <v>210</v>
      </c>
      <c r="D140" s="169" t="s">
        <v>180</v>
      </c>
      <c r="E140" s="170" t="s">
        <v>947</v>
      </c>
      <c r="F140" s="264" t="s">
        <v>948</v>
      </c>
      <c r="G140" s="264"/>
      <c r="H140" s="264"/>
      <c r="I140" s="264"/>
      <c r="J140" s="171" t="s">
        <v>183</v>
      </c>
      <c r="K140" s="172">
        <v>6</v>
      </c>
      <c r="L140" s="265">
        <v>0</v>
      </c>
      <c r="M140" s="265"/>
      <c r="N140" s="266">
        <f t="shared" si="5"/>
        <v>0</v>
      </c>
      <c r="O140" s="266"/>
      <c r="P140" s="266"/>
      <c r="Q140" s="266"/>
      <c r="R140" s="143"/>
      <c r="T140" s="173" t="s">
        <v>5</v>
      </c>
      <c r="U140" s="47" t="s">
        <v>43</v>
      </c>
      <c r="V140" s="39"/>
      <c r="W140" s="174">
        <f t="shared" si="6"/>
        <v>0</v>
      </c>
      <c r="X140" s="174">
        <v>2.2000000000000001E-4</v>
      </c>
      <c r="Y140" s="174">
        <f t="shared" si="7"/>
        <v>1.32E-3</v>
      </c>
      <c r="Z140" s="174">
        <v>0</v>
      </c>
      <c r="AA140" s="175">
        <f t="shared" si="8"/>
        <v>0</v>
      </c>
      <c r="AR140" s="22" t="s">
        <v>225</v>
      </c>
      <c r="AT140" s="22" t="s">
        <v>180</v>
      </c>
      <c r="AU140" s="22" t="s">
        <v>35</v>
      </c>
      <c r="AY140" s="22" t="s">
        <v>179</v>
      </c>
      <c r="BE140" s="117">
        <f t="shared" si="9"/>
        <v>0</v>
      </c>
      <c r="BF140" s="117">
        <f t="shared" si="10"/>
        <v>0</v>
      </c>
      <c r="BG140" s="117">
        <f t="shared" si="11"/>
        <v>0</v>
      </c>
      <c r="BH140" s="117">
        <f t="shared" si="12"/>
        <v>0</v>
      </c>
      <c r="BI140" s="117">
        <f t="shared" si="13"/>
        <v>0</v>
      </c>
      <c r="BJ140" s="22" t="s">
        <v>35</v>
      </c>
      <c r="BK140" s="117">
        <f t="shared" si="14"/>
        <v>0</v>
      </c>
      <c r="BL140" s="22" t="s">
        <v>225</v>
      </c>
      <c r="BM140" s="22" t="s">
        <v>1730</v>
      </c>
    </row>
    <row r="141" spans="2:65" s="1" customFormat="1" ht="25.5" customHeight="1">
      <c r="B141" s="140"/>
      <c r="C141" s="169" t="s">
        <v>201</v>
      </c>
      <c r="D141" s="169" t="s">
        <v>180</v>
      </c>
      <c r="E141" s="170" t="s">
        <v>950</v>
      </c>
      <c r="F141" s="264" t="s">
        <v>951</v>
      </c>
      <c r="G141" s="264"/>
      <c r="H141" s="264"/>
      <c r="I141" s="264"/>
      <c r="J141" s="171" t="s">
        <v>952</v>
      </c>
      <c r="K141" s="207">
        <v>0</v>
      </c>
      <c r="L141" s="265">
        <v>0</v>
      </c>
      <c r="M141" s="265"/>
      <c r="N141" s="266">
        <f t="shared" si="5"/>
        <v>0</v>
      </c>
      <c r="O141" s="266"/>
      <c r="P141" s="266"/>
      <c r="Q141" s="266"/>
      <c r="R141" s="143"/>
      <c r="T141" s="173" t="s">
        <v>5</v>
      </c>
      <c r="U141" s="47" t="s">
        <v>43</v>
      </c>
      <c r="V141" s="39"/>
      <c r="W141" s="174">
        <f t="shared" si="6"/>
        <v>0</v>
      </c>
      <c r="X141" s="174">
        <v>0</v>
      </c>
      <c r="Y141" s="174">
        <f t="shared" si="7"/>
        <v>0</v>
      </c>
      <c r="Z141" s="174">
        <v>0</v>
      </c>
      <c r="AA141" s="175">
        <f t="shared" si="8"/>
        <v>0</v>
      </c>
      <c r="AR141" s="22" t="s">
        <v>225</v>
      </c>
      <c r="AT141" s="22" t="s">
        <v>180</v>
      </c>
      <c r="AU141" s="22" t="s">
        <v>35</v>
      </c>
      <c r="AY141" s="22" t="s">
        <v>179</v>
      </c>
      <c r="BE141" s="117">
        <f t="shared" si="9"/>
        <v>0</v>
      </c>
      <c r="BF141" s="117">
        <f t="shared" si="10"/>
        <v>0</v>
      </c>
      <c r="BG141" s="117">
        <f t="shared" si="11"/>
        <v>0</v>
      </c>
      <c r="BH141" s="117">
        <f t="shared" si="12"/>
        <v>0</v>
      </c>
      <c r="BI141" s="117">
        <f t="shared" si="13"/>
        <v>0</v>
      </c>
      <c r="BJ141" s="22" t="s">
        <v>35</v>
      </c>
      <c r="BK141" s="117">
        <f t="shared" si="14"/>
        <v>0</v>
      </c>
      <c r="BL141" s="22" t="s">
        <v>225</v>
      </c>
      <c r="BM141" s="22" t="s">
        <v>1731</v>
      </c>
    </row>
    <row r="142" spans="2:65" s="10" customFormat="1" ht="37.35" customHeight="1">
      <c r="B142" s="158"/>
      <c r="C142" s="159"/>
      <c r="D142" s="160" t="s">
        <v>930</v>
      </c>
      <c r="E142" s="160"/>
      <c r="F142" s="160"/>
      <c r="G142" s="160"/>
      <c r="H142" s="160"/>
      <c r="I142" s="160"/>
      <c r="J142" s="160"/>
      <c r="K142" s="160"/>
      <c r="L142" s="160"/>
      <c r="M142" s="160"/>
      <c r="N142" s="310">
        <f>BK142</f>
        <v>0</v>
      </c>
      <c r="O142" s="311"/>
      <c r="P142" s="311"/>
      <c r="Q142" s="311"/>
      <c r="R142" s="161"/>
      <c r="T142" s="162"/>
      <c r="U142" s="159"/>
      <c r="V142" s="159"/>
      <c r="W142" s="163">
        <f>SUM(W143:W154)</f>
        <v>0</v>
      </c>
      <c r="X142" s="159"/>
      <c r="Y142" s="163">
        <f>SUM(Y143:Y154)</f>
        <v>0</v>
      </c>
      <c r="Z142" s="159"/>
      <c r="AA142" s="164">
        <f>SUM(AA143:AA154)</f>
        <v>0</v>
      </c>
      <c r="AR142" s="165" t="s">
        <v>89</v>
      </c>
      <c r="AT142" s="166" t="s">
        <v>77</v>
      </c>
      <c r="AU142" s="166" t="s">
        <v>78</v>
      </c>
      <c r="AY142" s="165" t="s">
        <v>179</v>
      </c>
      <c r="BK142" s="167">
        <f>SUM(BK143:BK154)</f>
        <v>0</v>
      </c>
    </row>
    <row r="143" spans="2:65" s="1" customFormat="1" ht="25.5" customHeight="1">
      <c r="B143" s="140"/>
      <c r="C143" s="169" t="s">
        <v>219</v>
      </c>
      <c r="D143" s="169" t="s">
        <v>180</v>
      </c>
      <c r="E143" s="170" t="s">
        <v>954</v>
      </c>
      <c r="F143" s="264" t="s">
        <v>955</v>
      </c>
      <c r="G143" s="264"/>
      <c r="H143" s="264"/>
      <c r="I143" s="264"/>
      <c r="J143" s="171" t="s">
        <v>183</v>
      </c>
      <c r="K143" s="172">
        <v>1</v>
      </c>
      <c r="L143" s="265">
        <v>0</v>
      </c>
      <c r="M143" s="265"/>
      <c r="N143" s="266">
        <f t="shared" ref="N143:N154" si="15">ROUND(L143*K143,2)</f>
        <v>0</v>
      </c>
      <c r="O143" s="266"/>
      <c r="P143" s="266"/>
      <c r="Q143" s="266"/>
      <c r="R143" s="143"/>
      <c r="T143" s="173" t="s">
        <v>5</v>
      </c>
      <c r="U143" s="47" t="s">
        <v>43</v>
      </c>
      <c r="V143" s="39"/>
      <c r="W143" s="174">
        <f t="shared" ref="W143:W154" si="16">V143*K143</f>
        <v>0</v>
      </c>
      <c r="X143" s="174">
        <v>0</v>
      </c>
      <c r="Y143" s="174">
        <f t="shared" ref="Y143:Y154" si="17">X143*K143</f>
        <v>0</v>
      </c>
      <c r="Z143" s="174">
        <v>0</v>
      </c>
      <c r="AA143" s="175">
        <f t="shared" ref="AA143:AA154" si="18">Z143*K143</f>
        <v>0</v>
      </c>
      <c r="AR143" s="22" t="s">
        <v>225</v>
      </c>
      <c r="AT143" s="22" t="s">
        <v>180</v>
      </c>
      <c r="AU143" s="22" t="s">
        <v>35</v>
      </c>
      <c r="AY143" s="22" t="s">
        <v>179</v>
      </c>
      <c r="BE143" s="117">
        <f t="shared" ref="BE143:BE154" si="19">IF(U143="základní",N143,0)</f>
        <v>0</v>
      </c>
      <c r="BF143" s="117">
        <f t="shared" ref="BF143:BF154" si="20">IF(U143="snížená",N143,0)</f>
        <v>0</v>
      </c>
      <c r="BG143" s="117">
        <f t="shared" ref="BG143:BG154" si="21">IF(U143="zákl. přenesená",N143,0)</f>
        <v>0</v>
      </c>
      <c r="BH143" s="117">
        <f t="shared" ref="BH143:BH154" si="22">IF(U143="sníž. přenesená",N143,0)</f>
        <v>0</v>
      </c>
      <c r="BI143" s="117">
        <f t="shared" ref="BI143:BI154" si="23">IF(U143="nulová",N143,0)</f>
        <v>0</v>
      </c>
      <c r="BJ143" s="22" t="s">
        <v>35</v>
      </c>
      <c r="BK143" s="117">
        <f t="shared" ref="BK143:BK154" si="24">ROUND(L143*K143,2)</f>
        <v>0</v>
      </c>
      <c r="BL143" s="22" t="s">
        <v>225</v>
      </c>
      <c r="BM143" s="22" t="s">
        <v>1732</v>
      </c>
    </row>
    <row r="144" spans="2:65" s="1" customFormat="1" ht="16.5" customHeight="1">
      <c r="B144" s="140"/>
      <c r="C144" s="169" t="s">
        <v>207</v>
      </c>
      <c r="D144" s="169" t="s">
        <v>180</v>
      </c>
      <c r="E144" s="170" t="s">
        <v>957</v>
      </c>
      <c r="F144" s="264" t="s">
        <v>958</v>
      </c>
      <c r="G144" s="264"/>
      <c r="H144" s="264"/>
      <c r="I144" s="264"/>
      <c r="J144" s="171" t="s">
        <v>285</v>
      </c>
      <c r="K144" s="172">
        <v>750</v>
      </c>
      <c r="L144" s="265">
        <v>0</v>
      </c>
      <c r="M144" s="265"/>
      <c r="N144" s="266">
        <f t="shared" si="15"/>
        <v>0</v>
      </c>
      <c r="O144" s="266"/>
      <c r="P144" s="266"/>
      <c r="Q144" s="266"/>
      <c r="R144" s="143"/>
      <c r="T144" s="173" t="s">
        <v>5</v>
      </c>
      <c r="U144" s="47" t="s">
        <v>43</v>
      </c>
      <c r="V144" s="39"/>
      <c r="W144" s="174">
        <f t="shared" si="16"/>
        <v>0</v>
      </c>
      <c r="X144" s="174">
        <v>0</v>
      </c>
      <c r="Y144" s="174">
        <f t="shared" si="17"/>
        <v>0</v>
      </c>
      <c r="Z144" s="174">
        <v>0</v>
      </c>
      <c r="AA144" s="175">
        <f t="shared" si="18"/>
        <v>0</v>
      </c>
      <c r="AR144" s="22" t="s">
        <v>225</v>
      </c>
      <c r="AT144" s="22" t="s">
        <v>180</v>
      </c>
      <c r="AU144" s="22" t="s">
        <v>35</v>
      </c>
      <c r="AY144" s="22" t="s">
        <v>179</v>
      </c>
      <c r="BE144" s="117">
        <f t="shared" si="19"/>
        <v>0</v>
      </c>
      <c r="BF144" s="117">
        <f t="shared" si="20"/>
        <v>0</v>
      </c>
      <c r="BG144" s="117">
        <f t="shared" si="21"/>
        <v>0</v>
      </c>
      <c r="BH144" s="117">
        <f t="shared" si="22"/>
        <v>0</v>
      </c>
      <c r="BI144" s="117">
        <f t="shared" si="23"/>
        <v>0</v>
      </c>
      <c r="BJ144" s="22" t="s">
        <v>35</v>
      </c>
      <c r="BK144" s="117">
        <f t="shared" si="24"/>
        <v>0</v>
      </c>
      <c r="BL144" s="22" t="s">
        <v>225</v>
      </c>
      <c r="BM144" s="22" t="s">
        <v>1733</v>
      </c>
    </row>
    <row r="145" spans="2:65" s="1" customFormat="1" ht="16.5" customHeight="1">
      <c r="B145" s="140"/>
      <c r="C145" s="169" t="s">
        <v>227</v>
      </c>
      <c r="D145" s="169" t="s">
        <v>180</v>
      </c>
      <c r="E145" s="170" t="s">
        <v>1734</v>
      </c>
      <c r="F145" s="264" t="s">
        <v>1735</v>
      </c>
      <c r="G145" s="264"/>
      <c r="H145" s="264"/>
      <c r="I145" s="264"/>
      <c r="J145" s="171" t="s">
        <v>183</v>
      </c>
      <c r="K145" s="172">
        <v>2</v>
      </c>
      <c r="L145" s="265">
        <v>0</v>
      </c>
      <c r="M145" s="265"/>
      <c r="N145" s="266">
        <f t="shared" si="15"/>
        <v>0</v>
      </c>
      <c r="O145" s="266"/>
      <c r="P145" s="266"/>
      <c r="Q145" s="266"/>
      <c r="R145" s="143"/>
      <c r="T145" s="173" t="s">
        <v>5</v>
      </c>
      <c r="U145" s="47" t="s">
        <v>43</v>
      </c>
      <c r="V145" s="39"/>
      <c r="W145" s="174">
        <f t="shared" si="16"/>
        <v>0</v>
      </c>
      <c r="X145" s="174">
        <v>0</v>
      </c>
      <c r="Y145" s="174">
        <f t="shared" si="17"/>
        <v>0</v>
      </c>
      <c r="Z145" s="174">
        <v>0</v>
      </c>
      <c r="AA145" s="175">
        <f t="shared" si="18"/>
        <v>0</v>
      </c>
      <c r="AR145" s="22" t="s">
        <v>225</v>
      </c>
      <c r="AT145" s="22" t="s">
        <v>180</v>
      </c>
      <c r="AU145" s="22" t="s">
        <v>35</v>
      </c>
      <c r="AY145" s="22" t="s">
        <v>179</v>
      </c>
      <c r="BE145" s="117">
        <f t="shared" si="19"/>
        <v>0</v>
      </c>
      <c r="BF145" s="117">
        <f t="shared" si="20"/>
        <v>0</v>
      </c>
      <c r="BG145" s="117">
        <f t="shared" si="21"/>
        <v>0</v>
      </c>
      <c r="BH145" s="117">
        <f t="shared" si="22"/>
        <v>0</v>
      </c>
      <c r="BI145" s="117">
        <f t="shared" si="23"/>
        <v>0</v>
      </c>
      <c r="BJ145" s="22" t="s">
        <v>35</v>
      </c>
      <c r="BK145" s="117">
        <f t="shared" si="24"/>
        <v>0</v>
      </c>
      <c r="BL145" s="22" t="s">
        <v>225</v>
      </c>
      <c r="BM145" s="22" t="s">
        <v>1736</v>
      </c>
    </row>
    <row r="146" spans="2:65" s="1" customFormat="1" ht="16.5" customHeight="1">
      <c r="B146" s="140"/>
      <c r="C146" s="169" t="s">
        <v>213</v>
      </c>
      <c r="D146" s="169" t="s">
        <v>180</v>
      </c>
      <c r="E146" s="170" t="s">
        <v>960</v>
      </c>
      <c r="F146" s="264" t="s">
        <v>961</v>
      </c>
      <c r="G146" s="264"/>
      <c r="H146" s="264"/>
      <c r="I146" s="264"/>
      <c r="J146" s="171" t="s">
        <v>962</v>
      </c>
      <c r="K146" s="172">
        <v>50</v>
      </c>
      <c r="L146" s="265">
        <v>0</v>
      </c>
      <c r="M146" s="265"/>
      <c r="N146" s="266">
        <f t="shared" si="15"/>
        <v>0</v>
      </c>
      <c r="O146" s="266"/>
      <c r="P146" s="266"/>
      <c r="Q146" s="266"/>
      <c r="R146" s="143"/>
      <c r="T146" s="173" t="s">
        <v>5</v>
      </c>
      <c r="U146" s="47" t="s">
        <v>43</v>
      </c>
      <c r="V146" s="39"/>
      <c r="W146" s="174">
        <f t="shared" si="16"/>
        <v>0</v>
      </c>
      <c r="X146" s="174">
        <v>0</v>
      </c>
      <c r="Y146" s="174">
        <f t="shared" si="17"/>
        <v>0</v>
      </c>
      <c r="Z146" s="174">
        <v>0</v>
      </c>
      <c r="AA146" s="175">
        <f t="shared" si="18"/>
        <v>0</v>
      </c>
      <c r="AR146" s="22" t="s">
        <v>225</v>
      </c>
      <c r="AT146" s="22" t="s">
        <v>180</v>
      </c>
      <c r="AU146" s="22" t="s">
        <v>35</v>
      </c>
      <c r="AY146" s="22" t="s">
        <v>179</v>
      </c>
      <c r="BE146" s="117">
        <f t="shared" si="19"/>
        <v>0</v>
      </c>
      <c r="BF146" s="117">
        <f t="shared" si="20"/>
        <v>0</v>
      </c>
      <c r="BG146" s="117">
        <f t="shared" si="21"/>
        <v>0</v>
      </c>
      <c r="BH146" s="117">
        <f t="shared" si="22"/>
        <v>0</v>
      </c>
      <c r="BI146" s="117">
        <f t="shared" si="23"/>
        <v>0</v>
      </c>
      <c r="BJ146" s="22" t="s">
        <v>35</v>
      </c>
      <c r="BK146" s="117">
        <f t="shared" si="24"/>
        <v>0</v>
      </c>
      <c r="BL146" s="22" t="s">
        <v>225</v>
      </c>
      <c r="BM146" s="22" t="s">
        <v>1737</v>
      </c>
    </row>
    <row r="147" spans="2:65" s="1" customFormat="1" ht="16.5" customHeight="1">
      <c r="B147" s="140"/>
      <c r="C147" s="316" t="s">
        <v>240</v>
      </c>
      <c r="D147" s="316" t="s">
        <v>180</v>
      </c>
      <c r="E147" s="317" t="s">
        <v>964</v>
      </c>
      <c r="F147" s="318" t="s">
        <v>965</v>
      </c>
      <c r="G147" s="318"/>
      <c r="H147" s="318"/>
      <c r="I147" s="318"/>
      <c r="J147" s="319" t="s">
        <v>183</v>
      </c>
      <c r="K147" s="320">
        <v>55</v>
      </c>
      <c r="L147" s="321">
        <v>0</v>
      </c>
      <c r="M147" s="321"/>
      <c r="N147" s="321">
        <f t="shared" si="15"/>
        <v>0</v>
      </c>
      <c r="O147" s="321"/>
      <c r="P147" s="321"/>
      <c r="Q147" s="321"/>
      <c r="R147" s="143"/>
      <c r="T147" s="173" t="s">
        <v>5</v>
      </c>
      <c r="U147" s="47" t="s">
        <v>43</v>
      </c>
      <c r="V147" s="39"/>
      <c r="W147" s="174">
        <f t="shared" si="16"/>
        <v>0</v>
      </c>
      <c r="X147" s="174">
        <v>0</v>
      </c>
      <c r="Y147" s="174">
        <f t="shared" si="17"/>
        <v>0</v>
      </c>
      <c r="Z147" s="174">
        <v>0</v>
      </c>
      <c r="AA147" s="175">
        <f t="shared" si="18"/>
        <v>0</v>
      </c>
      <c r="AR147" s="22" t="s">
        <v>966</v>
      </c>
      <c r="AT147" s="22" t="s">
        <v>180</v>
      </c>
      <c r="AU147" s="22" t="s">
        <v>35</v>
      </c>
      <c r="AY147" s="22" t="s">
        <v>179</v>
      </c>
      <c r="BE147" s="117">
        <f t="shared" si="19"/>
        <v>0</v>
      </c>
      <c r="BF147" s="117">
        <f t="shared" si="20"/>
        <v>0</v>
      </c>
      <c r="BG147" s="117">
        <f t="shared" si="21"/>
        <v>0</v>
      </c>
      <c r="BH147" s="117">
        <f t="shared" si="22"/>
        <v>0</v>
      </c>
      <c r="BI147" s="117">
        <f t="shared" si="23"/>
        <v>0</v>
      </c>
      <c r="BJ147" s="22" t="s">
        <v>35</v>
      </c>
      <c r="BK147" s="117">
        <f t="shared" si="24"/>
        <v>0</v>
      </c>
      <c r="BL147" s="22" t="s">
        <v>966</v>
      </c>
      <c r="BM147" s="22" t="s">
        <v>1738</v>
      </c>
    </row>
    <row r="148" spans="2:65" s="1" customFormat="1" ht="16.5" customHeight="1">
      <c r="B148" s="140"/>
      <c r="C148" s="316" t="s">
        <v>218</v>
      </c>
      <c r="D148" s="316" t="s">
        <v>180</v>
      </c>
      <c r="E148" s="317" t="s">
        <v>968</v>
      </c>
      <c r="F148" s="318" t="s">
        <v>969</v>
      </c>
      <c r="G148" s="318"/>
      <c r="H148" s="318"/>
      <c r="I148" s="318"/>
      <c r="J148" s="319" t="s">
        <v>962</v>
      </c>
      <c r="K148" s="320">
        <v>100</v>
      </c>
      <c r="L148" s="321">
        <v>0</v>
      </c>
      <c r="M148" s="321"/>
      <c r="N148" s="321">
        <f t="shared" si="15"/>
        <v>0</v>
      </c>
      <c r="O148" s="321"/>
      <c r="P148" s="321"/>
      <c r="Q148" s="321"/>
      <c r="R148" s="143"/>
      <c r="T148" s="173" t="s">
        <v>5</v>
      </c>
      <c r="U148" s="47" t="s">
        <v>43</v>
      </c>
      <c r="V148" s="39"/>
      <c r="W148" s="174">
        <f t="shared" si="16"/>
        <v>0</v>
      </c>
      <c r="X148" s="174">
        <v>0</v>
      </c>
      <c r="Y148" s="174">
        <f t="shared" si="17"/>
        <v>0</v>
      </c>
      <c r="Z148" s="174">
        <v>0</v>
      </c>
      <c r="AA148" s="175">
        <f t="shared" si="18"/>
        <v>0</v>
      </c>
      <c r="AR148" s="22" t="s">
        <v>966</v>
      </c>
      <c r="AT148" s="22" t="s">
        <v>180</v>
      </c>
      <c r="AU148" s="22" t="s">
        <v>35</v>
      </c>
      <c r="AY148" s="22" t="s">
        <v>179</v>
      </c>
      <c r="BE148" s="117">
        <f t="shared" si="19"/>
        <v>0</v>
      </c>
      <c r="BF148" s="117">
        <f t="shared" si="20"/>
        <v>0</v>
      </c>
      <c r="BG148" s="117">
        <f t="shared" si="21"/>
        <v>0</v>
      </c>
      <c r="BH148" s="117">
        <f t="shared" si="22"/>
        <v>0</v>
      </c>
      <c r="BI148" s="117">
        <f t="shared" si="23"/>
        <v>0</v>
      </c>
      <c r="BJ148" s="22" t="s">
        <v>35</v>
      </c>
      <c r="BK148" s="117">
        <f t="shared" si="24"/>
        <v>0</v>
      </c>
      <c r="BL148" s="22" t="s">
        <v>966</v>
      </c>
      <c r="BM148" s="22" t="s">
        <v>1739</v>
      </c>
    </row>
    <row r="149" spans="2:65" s="1" customFormat="1" ht="16.5" customHeight="1">
      <c r="B149" s="140"/>
      <c r="C149" s="169" t="s">
        <v>254</v>
      </c>
      <c r="D149" s="169" t="s">
        <v>180</v>
      </c>
      <c r="E149" s="170" t="s">
        <v>971</v>
      </c>
      <c r="F149" s="264" t="s">
        <v>972</v>
      </c>
      <c r="G149" s="264"/>
      <c r="H149" s="264"/>
      <c r="I149" s="264"/>
      <c r="J149" s="171" t="s">
        <v>962</v>
      </c>
      <c r="K149" s="172">
        <v>24</v>
      </c>
      <c r="L149" s="265">
        <v>0</v>
      </c>
      <c r="M149" s="265"/>
      <c r="N149" s="266">
        <f t="shared" si="15"/>
        <v>0</v>
      </c>
      <c r="O149" s="266"/>
      <c r="P149" s="266"/>
      <c r="Q149" s="266"/>
      <c r="R149" s="143"/>
      <c r="T149" s="173" t="s">
        <v>5</v>
      </c>
      <c r="U149" s="47" t="s">
        <v>43</v>
      </c>
      <c r="V149" s="39"/>
      <c r="W149" s="174">
        <f t="shared" si="16"/>
        <v>0</v>
      </c>
      <c r="X149" s="174">
        <v>0</v>
      </c>
      <c r="Y149" s="174">
        <f t="shared" si="17"/>
        <v>0</v>
      </c>
      <c r="Z149" s="174">
        <v>0</v>
      </c>
      <c r="AA149" s="175">
        <f t="shared" si="18"/>
        <v>0</v>
      </c>
      <c r="AR149" s="22" t="s">
        <v>966</v>
      </c>
      <c r="AT149" s="22" t="s">
        <v>180</v>
      </c>
      <c r="AU149" s="22" t="s">
        <v>35</v>
      </c>
      <c r="AY149" s="22" t="s">
        <v>179</v>
      </c>
      <c r="BE149" s="117">
        <f t="shared" si="19"/>
        <v>0</v>
      </c>
      <c r="BF149" s="117">
        <f t="shared" si="20"/>
        <v>0</v>
      </c>
      <c r="BG149" s="117">
        <f t="shared" si="21"/>
        <v>0</v>
      </c>
      <c r="BH149" s="117">
        <f t="shared" si="22"/>
        <v>0</v>
      </c>
      <c r="BI149" s="117">
        <f t="shared" si="23"/>
        <v>0</v>
      </c>
      <c r="BJ149" s="22" t="s">
        <v>35</v>
      </c>
      <c r="BK149" s="117">
        <f t="shared" si="24"/>
        <v>0</v>
      </c>
      <c r="BL149" s="22" t="s">
        <v>966</v>
      </c>
      <c r="BM149" s="22" t="s">
        <v>1740</v>
      </c>
    </row>
    <row r="150" spans="2:65" s="1" customFormat="1" ht="16.5" customHeight="1">
      <c r="B150" s="140"/>
      <c r="C150" s="169" t="s">
        <v>11</v>
      </c>
      <c r="D150" s="169" t="s">
        <v>180</v>
      </c>
      <c r="E150" s="170" t="s">
        <v>974</v>
      </c>
      <c r="F150" s="264" t="s">
        <v>975</v>
      </c>
      <c r="G150" s="264"/>
      <c r="H150" s="264"/>
      <c r="I150" s="264"/>
      <c r="J150" s="171" t="s">
        <v>962</v>
      </c>
      <c r="K150" s="172">
        <v>48</v>
      </c>
      <c r="L150" s="265">
        <v>0</v>
      </c>
      <c r="M150" s="265"/>
      <c r="N150" s="266">
        <f t="shared" si="15"/>
        <v>0</v>
      </c>
      <c r="O150" s="266"/>
      <c r="P150" s="266"/>
      <c r="Q150" s="266"/>
      <c r="R150" s="143"/>
      <c r="T150" s="173" t="s">
        <v>5</v>
      </c>
      <c r="U150" s="47" t="s">
        <v>43</v>
      </c>
      <c r="V150" s="39"/>
      <c r="W150" s="174">
        <f t="shared" si="16"/>
        <v>0</v>
      </c>
      <c r="X150" s="174">
        <v>0</v>
      </c>
      <c r="Y150" s="174">
        <f t="shared" si="17"/>
        <v>0</v>
      </c>
      <c r="Z150" s="174">
        <v>0</v>
      </c>
      <c r="AA150" s="175">
        <f t="shared" si="18"/>
        <v>0</v>
      </c>
      <c r="AR150" s="22" t="s">
        <v>966</v>
      </c>
      <c r="AT150" s="22" t="s">
        <v>180</v>
      </c>
      <c r="AU150" s="22" t="s">
        <v>35</v>
      </c>
      <c r="AY150" s="22" t="s">
        <v>179</v>
      </c>
      <c r="BE150" s="117">
        <f t="shared" si="19"/>
        <v>0</v>
      </c>
      <c r="BF150" s="117">
        <f t="shared" si="20"/>
        <v>0</v>
      </c>
      <c r="BG150" s="117">
        <f t="shared" si="21"/>
        <v>0</v>
      </c>
      <c r="BH150" s="117">
        <f t="shared" si="22"/>
        <v>0</v>
      </c>
      <c r="BI150" s="117">
        <f t="shared" si="23"/>
        <v>0</v>
      </c>
      <c r="BJ150" s="22" t="s">
        <v>35</v>
      </c>
      <c r="BK150" s="117">
        <f t="shared" si="24"/>
        <v>0</v>
      </c>
      <c r="BL150" s="22" t="s">
        <v>966</v>
      </c>
      <c r="BM150" s="22" t="s">
        <v>1741</v>
      </c>
    </row>
    <row r="151" spans="2:65" s="1" customFormat="1" ht="16.5" customHeight="1">
      <c r="B151" s="140"/>
      <c r="C151" s="169" t="s">
        <v>263</v>
      </c>
      <c r="D151" s="169" t="s">
        <v>180</v>
      </c>
      <c r="E151" s="170" t="s">
        <v>977</v>
      </c>
      <c r="F151" s="264" t="s">
        <v>978</v>
      </c>
      <c r="G151" s="264"/>
      <c r="H151" s="264"/>
      <c r="I151" s="264"/>
      <c r="J151" s="171" t="s">
        <v>952</v>
      </c>
      <c r="K151" s="207">
        <v>0</v>
      </c>
      <c r="L151" s="265">
        <v>0</v>
      </c>
      <c r="M151" s="265"/>
      <c r="N151" s="266">
        <f t="shared" si="15"/>
        <v>0</v>
      </c>
      <c r="O151" s="266"/>
      <c r="P151" s="266"/>
      <c r="Q151" s="266"/>
      <c r="R151" s="143"/>
      <c r="T151" s="173" t="s">
        <v>5</v>
      </c>
      <c r="U151" s="47" t="s">
        <v>43</v>
      </c>
      <c r="V151" s="39"/>
      <c r="W151" s="174">
        <f t="shared" si="16"/>
        <v>0</v>
      </c>
      <c r="X151" s="174">
        <v>0</v>
      </c>
      <c r="Y151" s="174">
        <f t="shared" si="17"/>
        <v>0</v>
      </c>
      <c r="Z151" s="174">
        <v>0</v>
      </c>
      <c r="AA151" s="175">
        <f t="shared" si="18"/>
        <v>0</v>
      </c>
      <c r="AR151" s="22" t="s">
        <v>225</v>
      </c>
      <c r="AT151" s="22" t="s">
        <v>180</v>
      </c>
      <c r="AU151" s="22" t="s">
        <v>35</v>
      </c>
      <c r="AY151" s="22" t="s">
        <v>179</v>
      </c>
      <c r="BE151" s="117">
        <f t="shared" si="19"/>
        <v>0</v>
      </c>
      <c r="BF151" s="117">
        <f t="shared" si="20"/>
        <v>0</v>
      </c>
      <c r="BG151" s="117">
        <f t="shared" si="21"/>
        <v>0</v>
      </c>
      <c r="BH151" s="117">
        <f t="shared" si="22"/>
        <v>0</v>
      </c>
      <c r="BI151" s="117">
        <f t="shared" si="23"/>
        <v>0</v>
      </c>
      <c r="BJ151" s="22" t="s">
        <v>35</v>
      </c>
      <c r="BK151" s="117">
        <f t="shared" si="24"/>
        <v>0</v>
      </c>
      <c r="BL151" s="22" t="s">
        <v>225</v>
      </c>
      <c r="BM151" s="22" t="s">
        <v>1742</v>
      </c>
    </row>
    <row r="152" spans="2:65" s="1" customFormat="1" ht="16.5" customHeight="1">
      <c r="B152" s="140"/>
      <c r="C152" s="169" t="s">
        <v>225</v>
      </c>
      <c r="D152" s="169" t="s">
        <v>180</v>
      </c>
      <c r="E152" s="170" t="s">
        <v>980</v>
      </c>
      <c r="F152" s="264" t="s">
        <v>981</v>
      </c>
      <c r="G152" s="264"/>
      <c r="H152" s="264"/>
      <c r="I152" s="264"/>
      <c r="J152" s="171" t="s">
        <v>952</v>
      </c>
      <c r="K152" s="207">
        <v>0</v>
      </c>
      <c r="L152" s="265">
        <v>0</v>
      </c>
      <c r="M152" s="265"/>
      <c r="N152" s="266">
        <f t="shared" si="15"/>
        <v>0</v>
      </c>
      <c r="O152" s="266"/>
      <c r="P152" s="266"/>
      <c r="Q152" s="266"/>
      <c r="R152" s="143"/>
      <c r="T152" s="173" t="s">
        <v>5</v>
      </c>
      <c r="U152" s="47" t="s">
        <v>43</v>
      </c>
      <c r="V152" s="39"/>
      <c r="W152" s="174">
        <f t="shared" si="16"/>
        <v>0</v>
      </c>
      <c r="X152" s="174">
        <v>0</v>
      </c>
      <c r="Y152" s="174">
        <f t="shared" si="17"/>
        <v>0</v>
      </c>
      <c r="Z152" s="174">
        <v>0</v>
      </c>
      <c r="AA152" s="175">
        <f t="shared" si="18"/>
        <v>0</v>
      </c>
      <c r="AR152" s="22" t="s">
        <v>966</v>
      </c>
      <c r="AT152" s="22" t="s">
        <v>180</v>
      </c>
      <c r="AU152" s="22" t="s">
        <v>35</v>
      </c>
      <c r="AY152" s="22" t="s">
        <v>179</v>
      </c>
      <c r="BE152" s="117">
        <f t="shared" si="19"/>
        <v>0</v>
      </c>
      <c r="BF152" s="117">
        <f t="shared" si="20"/>
        <v>0</v>
      </c>
      <c r="BG152" s="117">
        <f t="shared" si="21"/>
        <v>0</v>
      </c>
      <c r="BH152" s="117">
        <f t="shared" si="22"/>
        <v>0</v>
      </c>
      <c r="BI152" s="117">
        <f t="shared" si="23"/>
        <v>0</v>
      </c>
      <c r="BJ152" s="22" t="s">
        <v>35</v>
      </c>
      <c r="BK152" s="117">
        <f t="shared" si="24"/>
        <v>0</v>
      </c>
      <c r="BL152" s="22" t="s">
        <v>966</v>
      </c>
      <c r="BM152" s="22" t="s">
        <v>1743</v>
      </c>
    </row>
    <row r="153" spans="2:65" s="1" customFormat="1" ht="16.5" customHeight="1">
      <c r="B153" s="140"/>
      <c r="C153" s="169" t="s">
        <v>278</v>
      </c>
      <c r="D153" s="169" t="s">
        <v>180</v>
      </c>
      <c r="E153" s="170" t="s">
        <v>983</v>
      </c>
      <c r="F153" s="264" t="s">
        <v>984</v>
      </c>
      <c r="G153" s="264"/>
      <c r="H153" s="264"/>
      <c r="I153" s="264"/>
      <c r="J153" s="171" t="s">
        <v>962</v>
      </c>
      <c r="K153" s="172">
        <v>100</v>
      </c>
      <c r="L153" s="265">
        <v>0</v>
      </c>
      <c r="M153" s="265"/>
      <c r="N153" s="266">
        <f t="shared" si="15"/>
        <v>0</v>
      </c>
      <c r="O153" s="266"/>
      <c r="P153" s="266"/>
      <c r="Q153" s="266"/>
      <c r="R153" s="143"/>
      <c r="T153" s="173" t="s">
        <v>5</v>
      </c>
      <c r="U153" s="47" t="s">
        <v>43</v>
      </c>
      <c r="V153" s="39"/>
      <c r="W153" s="174">
        <f t="shared" si="16"/>
        <v>0</v>
      </c>
      <c r="X153" s="174">
        <v>0</v>
      </c>
      <c r="Y153" s="174">
        <f t="shared" si="17"/>
        <v>0</v>
      </c>
      <c r="Z153" s="174">
        <v>0</v>
      </c>
      <c r="AA153" s="175">
        <f t="shared" si="18"/>
        <v>0</v>
      </c>
      <c r="AR153" s="22" t="s">
        <v>966</v>
      </c>
      <c r="AT153" s="22" t="s">
        <v>180</v>
      </c>
      <c r="AU153" s="22" t="s">
        <v>35</v>
      </c>
      <c r="AY153" s="22" t="s">
        <v>179</v>
      </c>
      <c r="BE153" s="117">
        <f t="shared" si="19"/>
        <v>0</v>
      </c>
      <c r="BF153" s="117">
        <f t="shared" si="20"/>
        <v>0</v>
      </c>
      <c r="BG153" s="117">
        <f t="shared" si="21"/>
        <v>0</v>
      </c>
      <c r="BH153" s="117">
        <f t="shared" si="22"/>
        <v>0</v>
      </c>
      <c r="BI153" s="117">
        <f t="shared" si="23"/>
        <v>0</v>
      </c>
      <c r="BJ153" s="22" t="s">
        <v>35</v>
      </c>
      <c r="BK153" s="117">
        <f t="shared" si="24"/>
        <v>0</v>
      </c>
      <c r="BL153" s="22" t="s">
        <v>966</v>
      </c>
      <c r="BM153" s="22" t="s">
        <v>1744</v>
      </c>
    </row>
    <row r="154" spans="2:65" s="1" customFormat="1" ht="25.5" customHeight="1">
      <c r="B154" s="140"/>
      <c r="C154" s="169" t="s">
        <v>230</v>
      </c>
      <c r="D154" s="169" t="s">
        <v>180</v>
      </c>
      <c r="E154" s="170" t="s">
        <v>986</v>
      </c>
      <c r="F154" s="264" t="s">
        <v>987</v>
      </c>
      <c r="G154" s="264"/>
      <c r="H154" s="264"/>
      <c r="I154" s="264"/>
      <c r="J154" s="171" t="s">
        <v>962</v>
      </c>
      <c r="K154" s="172">
        <v>80</v>
      </c>
      <c r="L154" s="265">
        <v>0</v>
      </c>
      <c r="M154" s="265"/>
      <c r="N154" s="266">
        <f t="shared" si="15"/>
        <v>0</v>
      </c>
      <c r="O154" s="266"/>
      <c r="P154" s="266"/>
      <c r="Q154" s="266"/>
      <c r="R154" s="143"/>
      <c r="T154" s="173" t="s">
        <v>5</v>
      </c>
      <c r="U154" s="47" t="s">
        <v>43</v>
      </c>
      <c r="V154" s="39"/>
      <c r="W154" s="174">
        <f t="shared" si="16"/>
        <v>0</v>
      </c>
      <c r="X154" s="174">
        <v>0</v>
      </c>
      <c r="Y154" s="174">
        <f t="shared" si="17"/>
        <v>0</v>
      </c>
      <c r="Z154" s="174">
        <v>0</v>
      </c>
      <c r="AA154" s="175">
        <f t="shared" si="18"/>
        <v>0</v>
      </c>
      <c r="AR154" s="22" t="s">
        <v>966</v>
      </c>
      <c r="AT154" s="22" t="s">
        <v>180</v>
      </c>
      <c r="AU154" s="22" t="s">
        <v>35</v>
      </c>
      <c r="AY154" s="22" t="s">
        <v>179</v>
      </c>
      <c r="BE154" s="117">
        <f t="shared" si="19"/>
        <v>0</v>
      </c>
      <c r="BF154" s="117">
        <f t="shared" si="20"/>
        <v>0</v>
      </c>
      <c r="BG154" s="117">
        <f t="shared" si="21"/>
        <v>0</v>
      </c>
      <c r="BH154" s="117">
        <f t="shared" si="22"/>
        <v>0</v>
      </c>
      <c r="BI154" s="117">
        <f t="shared" si="23"/>
        <v>0</v>
      </c>
      <c r="BJ154" s="22" t="s">
        <v>35</v>
      </c>
      <c r="BK154" s="117">
        <f t="shared" si="24"/>
        <v>0</v>
      </c>
      <c r="BL154" s="22" t="s">
        <v>966</v>
      </c>
      <c r="BM154" s="22" t="s">
        <v>1745</v>
      </c>
    </row>
    <row r="155" spans="2:65" s="10" customFormat="1" ht="37.35" customHeight="1">
      <c r="B155" s="158"/>
      <c r="C155" s="159"/>
      <c r="D155" s="160" t="s">
        <v>148</v>
      </c>
      <c r="E155" s="160"/>
      <c r="F155" s="160"/>
      <c r="G155" s="160"/>
      <c r="H155" s="160"/>
      <c r="I155" s="160"/>
      <c r="J155" s="160"/>
      <c r="K155" s="160"/>
      <c r="L155" s="160"/>
      <c r="M155" s="160"/>
      <c r="N155" s="267">
        <f>BK155</f>
        <v>0</v>
      </c>
      <c r="O155" s="268"/>
      <c r="P155" s="268"/>
      <c r="Q155" s="268"/>
      <c r="R155" s="161"/>
      <c r="T155" s="162"/>
      <c r="U155" s="159"/>
      <c r="V155" s="159"/>
      <c r="W155" s="163">
        <f>W156+W166+W180+W185</f>
        <v>0</v>
      </c>
      <c r="X155" s="159"/>
      <c r="Y155" s="163">
        <f>Y156+Y166+Y180+Y185</f>
        <v>1.2607300000000001</v>
      </c>
      <c r="Z155" s="159"/>
      <c r="AA155" s="164">
        <f>AA156+AA166+AA180+AA185</f>
        <v>0</v>
      </c>
      <c r="AR155" s="165" t="s">
        <v>89</v>
      </c>
      <c r="AT155" s="166" t="s">
        <v>77</v>
      </c>
      <c r="AU155" s="166" t="s">
        <v>78</v>
      </c>
      <c r="AY155" s="165" t="s">
        <v>179</v>
      </c>
      <c r="BK155" s="167">
        <f>BK156+BK166+BK180+BK185</f>
        <v>0</v>
      </c>
    </row>
    <row r="156" spans="2:65" s="10" customFormat="1" ht="19.899999999999999" customHeight="1">
      <c r="B156" s="158"/>
      <c r="C156" s="159"/>
      <c r="D156" s="168" t="s">
        <v>931</v>
      </c>
      <c r="E156" s="168"/>
      <c r="F156" s="168"/>
      <c r="G156" s="168"/>
      <c r="H156" s="168"/>
      <c r="I156" s="168"/>
      <c r="J156" s="168"/>
      <c r="K156" s="168"/>
      <c r="L156" s="168"/>
      <c r="M156" s="168"/>
      <c r="N156" s="269">
        <f>BK156</f>
        <v>0</v>
      </c>
      <c r="O156" s="270"/>
      <c r="P156" s="270"/>
      <c r="Q156" s="270"/>
      <c r="R156" s="161"/>
      <c r="T156" s="162"/>
      <c r="U156" s="159"/>
      <c r="V156" s="159"/>
      <c r="W156" s="163">
        <f>SUM(W157:W165)</f>
        <v>0</v>
      </c>
      <c r="X156" s="159"/>
      <c r="Y156" s="163">
        <f>SUM(Y157:Y165)</f>
        <v>0.20004</v>
      </c>
      <c r="Z156" s="159"/>
      <c r="AA156" s="164">
        <f>SUM(AA157:AA165)</f>
        <v>0</v>
      </c>
      <c r="AR156" s="165" t="s">
        <v>89</v>
      </c>
      <c r="AT156" s="166" t="s">
        <v>77</v>
      </c>
      <c r="AU156" s="166" t="s">
        <v>35</v>
      </c>
      <c r="AY156" s="165" t="s">
        <v>179</v>
      </c>
      <c r="BK156" s="167">
        <f>SUM(BK157:BK165)</f>
        <v>0</v>
      </c>
    </row>
    <row r="157" spans="2:65" s="1" customFormat="1" ht="38.25" customHeight="1">
      <c r="B157" s="140"/>
      <c r="C157" s="169" t="s">
        <v>639</v>
      </c>
      <c r="D157" s="169" t="s">
        <v>180</v>
      </c>
      <c r="E157" s="170" t="s">
        <v>1746</v>
      </c>
      <c r="F157" s="264" t="s">
        <v>1747</v>
      </c>
      <c r="G157" s="264"/>
      <c r="H157" s="264"/>
      <c r="I157" s="264"/>
      <c r="J157" s="171" t="s">
        <v>285</v>
      </c>
      <c r="K157" s="172">
        <v>48</v>
      </c>
      <c r="L157" s="265">
        <v>0</v>
      </c>
      <c r="M157" s="265"/>
      <c r="N157" s="266">
        <f t="shared" ref="N157:N165" si="25">ROUND(L157*K157,2)</f>
        <v>0</v>
      </c>
      <c r="O157" s="266"/>
      <c r="P157" s="266"/>
      <c r="Q157" s="266"/>
      <c r="R157" s="143"/>
      <c r="T157" s="173" t="s">
        <v>5</v>
      </c>
      <c r="U157" s="47" t="s">
        <v>43</v>
      </c>
      <c r="V157" s="39"/>
      <c r="W157" s="174">
        <f t="shared" ref="W157:W165" si="26">V157*K157</f>
        <v>0</v>
      </c>
      <c r="X157" s="174">
        <v>2.0000000000000001E-4</v>
      </c>
      <c r="Y157" s="174">
        <f t="shared" ref="Y157:Y165" si="27">X157*K157</f>
        <v>9.6000000000000009E-3</v>
      </c>
      <c r="Z157" s="174">
        <v>0</v>
      </c>
      <c r="AA157" s="175">
        <f t="shared" ref="AA157:AA165" si="28">Z157*K157</f>
        <v>0</v>
      </c>
      <c r="AR157" s="22" t="s">
        <v>225</v>
      </c>
      <c r="AT157" s="22" t="s">
        <v>180</v>
      </c>
      <c r="AU157" s="22" t="s">
        <v>89</v>
      </c>
      <c r="AY157" s="22" t="s">
        <v>179</v>
      </c>
      <c r="BE157" s="117">
        <f t="shared" ref="BE157:BE165" si="29">IF(U157="základní",N157,0)</f>
        <v>0</v>
      </c>
      <c r="BF157" s="117">
        <f t="shared" ref="BF157:BF165" si="30">IF(U157="snížená",N157,0)</f>
        <v>0</v>
      </c>
      <c r="BG157" s="117">
        <f t="shared" ref="BG157:BG165" si="31">IF(U157="zákl. přenesená",N157,0)</f>
        <v>0</v>
      </c>
      <c r="BH157" s="117">
        <f t="shared" ref="BH157:BH165" si="32">IF(U157="sníž. přenesená",N157,0)</f>
        <v>0</v>
      </c>
      <c r="BI157" s="117">
        <f t="shared" ref="BI157:BI165" si="33">IF(U157="nulová",N157,0)</f>
        <v>0</v>
      </c>
      <c r="BJ157" s="22" t="s">
        <v>35</v>
      </c>
      <c r="BK157" s="117">
        <f t="shared" ref="BK157:BK165" si="34">ROUND(L157*K157,2)</f>
        <v>0</v>
      </c>
      <c r="BL157" s="22" t="s">
        <v>225</v>
      </c>
      <c r="BM157" s="22" t="s">
        <v>1748</v>
      </c>
    </row>
    <row r="158" spans="2:65" s="1" customFormat="1" ht="38.25" customHeight="1">
      <c r="B158" s="140"/>
      <c r="C158" s="169" t="s">
        <v>10</v>
      </c>
      <c r="D158" s="169" t="s">
        <v>180</v>
      </c>
      <c r="E158" s="170" t="s">
        <v>989</v>
      </c>
      <c r="F158" s="264" t="s">
        <v>990</v>
      </c>
      <c r="G158" s="264"/>
      <c r="H158" s="264"/>
      <c r="I158" s="264"/>
      <c r="J158" s="171" t="s">
        <v>285</v>
      </c>
      <c r="K158" s="172">
        <v>84</v>
      </c>
      <c r="L158" s="265">
        <v>0</v>
      </c>
      <c r="M158" s="265"/>
      <c r="N158" s="266">
        <f t="shared" si="25"/>
        <v>0</v>
      </c>
      <c r="O158" s="266"/>
      <c r="P158" s="266"/>
      <c r="Q158" s="266"/>
      <c r="R158" s="143"/>
      <c r="T158" s="173" t="s">
        <v>5</v>
      </c>
      <c r="U158" s="47" t="s">
        <v>43</v>
      </c>
      <c r="V158" s="39"/>
      <c r="W158" s="174">
        <f t="shared" si="26"/>
        <v>0</v>
      </c>
      <c r="X158" s="174">
        <v>2.7999999999999998E-4</v>
      </c>
      <c r="Y158" s="174">
        <f t="shared" si="27"/>
        <v>2.3519999999999999E-2</v>
      </c>
      <c r="Z158" s="174">
        <v>0</v>
      </c>
      <c r="AA158" s="175">
        <f t="shared" si="28"/>
        <v>0</v>
      </c>
      <c r="AR158" s="22" t="s">
        <v>225</v>
      </c>
      <c r="AT158" s="22" t="s">
        <v>180</v>
      </c>
      <c r="AU158" s="22" t="s">
        <v>89</v>
      </c>
      <c r="AY158" s="22" t="s">
        <v>179</v>
      </c>
      <c r="BE158" s="117">
        <f t="shared" si="29"/>
        <v>0</v>
      </c>
      <c r="BF158" s="117">
        <f t="shared" si="30"/>
        <v>0</v>
      </c>
      <c r="BG158" s="117">
        <f t="shared" si="31"/>
        <v>0</v>
      </c>
      <c r="BH158" s="117">
        <f t="shared" si="32"/>
        <v>0</v>
      </c>
      <c r="BI158" s="117">
        <f t="shared" si="33"/>
        <v>0</v>
      </c>
      <c r="BJ158" s="22" t="s">
        <v>35</v>
      </c>
      <c r="BK158" s="117">
        <f t="shared" si="34"/>
        <v>0</v>
      </c>
      <c r="BL158" s="22" t="s">
        <v>225</v>
      </c>
      <c r="BM158" s="22" t="s">
        <v>1749</v>
      </c>
    </row>
    <row r="159" spans="2:65" s="1" customFormat="1" ht="51" customHeight="1">
      <c r="B159" s="140"/>
      <c r="C159" s="199" t="s">
        <v>428</v>
      </c>
      <c r="D159" s="199" t="s">
        <v>458</v>
      </c>
      <c r="E159" s="200" t="s">
        <v>1750</v>
      </c>
      <c r="F159" s="260" t="s">
        <v>1751</v>
      </c>
      <c r="G159" s="260"/>
      <c r="H159" s="260"/>
      <c r="I159" s="260"/>
      <c r="J159" s="201" t="s">
        <v>285</v>
      </c>
      <c r="K159" s="202">
        <v>6</v>
      </c>
      <c r="L159" s="263">
        <v>0</v>
      </c>
      <c r="M159" s="263"/>
      <c r="N159" s="309">
        <f t="shared" si="25"/>
        <v>0</v>
      </c>
      <c r="O159" s="266"/>
      <c r="P159" s="266"/>
      <c r="Q159" s="266"/>
      <c r="R159" s="143"/>
      <c r="T159" s="173" t="s">
        <v>5</v>
      </c>
      <c r="U159" s="47" t="s">
        <v>43</v>
      </c>
      <c r="V159" s="39"/>
      <c r="W159" s="174">
        <f t="shared" si="26"/>
        <v>0</v>
      </c>
      <c r="X159" s="174">
        <v>3.2000000000000003E-4</v>
      </c>
      <c r="Y159" s="174">
        <f t="shared" si="27"/>
        <v>1.9200000000000003E-3</v>
      </c>
      <c r="Z159" s="174">
        <v>0</v>
      </c>
      <c r="AA159" s="175">
        <f t="shared" si="28"/>
        <v>0</v>
      </c>
      <c r="AR159" s="22" t="s">
        <v>271</v>
      </c>
      <c r="AT159" s="22" t="s">
        <v>458</v>
      </c>
      <c r="AU159" s="22" t="s">
        <v>89</v>
      </c>
      <c r="AY159" s="22" t="s">
        <v>179</v>
      </c>
      <c r="BE159" s="117">
        <f t="shared" si="29"/>
        <v>0</v>
      </c>
      <c r="BF159" s="117">
        <f t="shared" si="30"/>
        <v>0</v>
      </c>
      <c r="BG159" s="117">
        <f t="shared" si="31"/>
        <v>0</v>
      </c>
      <c r="BH159" s="117">
        <f t="shared" si="32"/>
        <v>0</v>
      </c>
      <c r="BI159" s="117">
        <f t="shared" si="33"/>
        <v>0</v>
      </c>
      <c r="BJ159" s="22" t="s">
        <v>35</v>
      </c>
      <c r="BK159" s="117">
        <f t="shared" si="34"/>
        <v>0</v>
      </c>
      <c r="BL159" s="22" t="s">
        <v>225</v>
      </c>
      <c r="BM159" s="22" t="s">
        <v>1752</v>
      </c>
    </row>
    <row r="160" spans="2:65" s="1" customFormat="1" ht="51" customHeight="1">
      <c r="B160" s="140"/>
      <c r="C160" s="199" t="s">
        <v>621</v>
      </c>
      <c r="D160" s="199" t="s">
        <v>458</v>
      </c>
      <c r="E160" s="200" t="s">
        <v>1753</v>
      </c>
      <c r="F160" s="260" t="s">
        <v>1754</v>
      </c>
      <c r="G160" s="260"/>
      <c r="H160" s="260"/>
      <c r="I160" s="260"/>
      <c r="J160" s="201" t="s">
        <v>285</v>
      </c>
      <c r="K160" s="202">
        <v>6</v>
      </c>
      <c r="L160" s="263">
        <v>0</v>
      </c>
      <c r="M160" s="263"/>
      <c r="N160" s="309">
        <f t="shared" si="25"/>
        <v>0</v>
      </c>
      <c r="O160" s="266"/>
      <c r="P160" s="266"/>
      <c r="Q160" s="266"/>
      <c r="R160" s="143"/>
      <c r="T160" s="173" t="s">
        <v>5</v>
      </c>
      <c r="U160" s="47" t="s">
        <v>43</v>
      </c>
      <c r="V160" s="39"/>
      <c r="W160" s="174">
        <f t="shared" si="26"/>
        <v>0</v>
      </c>
      <c r="X160" s="174">
        <v>7.7999999999999999E-4</v>
      </c>
      <c r="Y160" s="174">
        <f t="shared" si="27"/>
        <v>4.6800000000000001E-3</v>
      </c>
      <c r="Z160" s="174">
        <v>0</v>
      </c>
      <c r="AA160" s="175">
        <f t="shared" si="28"/>
        <v>0</v>
      </c>
      <c r="AR160" s="22" t="s">
        <v>271</v>
      </c>
      <c r="AT160" s="22" t="s">
        <v>458</v>
      </c>
      <c r="AU160" s="22" t="s">
        <v>89</v>
      </c>
      <c r="AY160" s="22" t="s">
        <v>179</v>
      </c>
      <c r="BE160" s="117">
        <f t="shared" si="29"/>
        <v>0</v>
      </c>
      <c r="BF160" s="117">
        <f t="shared" si="30"/>
        <v>0</v>
      </c>
      <c r="BG160" s="117">
        <f t="shared" si="31"/>
        <v>0</v>
      </c>
      <c r="BH160" s="117">
        <f t="shared" si="32"/>
        <v>0</v>
      </c>
      <c r="BI160" s="117">
        <f t="shared" si="33"/>
        <v>0</v>
      </c>
      <c r="BJ160" s="22" t="s">
        <v>35</v>
      </c>
      <c r="BK160" s="117">
        <f t="shared" si="34"/>
        <v>0</v>
      </c>
      <c r="BL160" s="22" t="s">
        <v>225</v>
      </c>
      <c r="BM160" s="22" t="s">
        <v>1755</v>
      </c>
    </row>
    <row r="161" spans="2:65" s="1" customFormat="1" ht="51" customHeight="1">
      <c r="B161" s="140"/>
      <c r="C161" s="199" t="s">
        <v>329</v>
      </c>
      <c r="D161" s="199" t="s">
        <v>458</v>
      </c>
      <c r="E161" s="200" t="s">
        <v>992</v>
      </c>
      <c r="F161" s="260" t="s">
        <v>993</v>
      </c>
      <c r="G161" s="260"/>
      <c r="H161" s="260"/>
      <c r="I161" s="260"/>
      <c r="J161" s="201" t="s">
        <v>285</v>
      </c>
      <c r="K161" s="202">
        <v>36</v>
      </c>
      <c r="L161" s="263">
        <v>0</v>
      </c>
      <c r="M161" s="263"/>
      <c r="N161" s="309">
        <f t="shared" si="25"/>
        <v>0</v>
      </c>
      <c r="O161" s="266"/>
      <c r="P161" s="266"/>
      <c r="Q161" s="266"/>
      <c r="R161" s="143"/>
      <c r="T161" s="173" t="s">
        <v>5</v>
      </c>
      <c r="U161" s="47" t="s">
        <v>43</v>
      </c>
      <c r="V161" s="39"/>
      <c r="W161" s="174">
        <f t="shared" si="26"/>
        <v>0</v>
      </c>
      <c r="X161" s="174">
        <v>1.2099999999999999E-3</v>
      </c>
      <c r="Y161" s="174">
        <f t="shared" si="27"/>
        <v>4.3559999999999995E-2</v>
      </c>
      <c r="Z161" s="174">
        <v>0</v>
      </c>
      <c r="AA161" s="175">
        <f t="shared" si="28"/>
        <v>0</v>
      </c>
      <c r="AR161" s="22" t="s">
        <v>271</v>
      </c>
      <c r="AT161" s="22" t="s">
        <v>458</v>
      </c>
      <c r="AU161" s="22" t="s">
        <v>89</v>
      </c>
      <c r="AY161" s="22" t="s">
        <v>179</v>
      </c>
      <c r="BE161" s="117">
        <f t="shared" si="29"/>
        <v>0</v>
      </c>
      <c r="BF161" s="117">
        <f t="shared" si="30"/>
        <v>0</v>
      </c>
      <c r="BG161" s="117">
        <f t="shared" si="31"/>
        <v>0</v>
      </c>
      <c r="BH161" s="117">
        <f t="shared" si="32"/>
        <v>0</v>
      </c>
      <c r="BI161" s="117">
        <f t="shared" si="33"/>
        <v>0</v>
      </c>
      <c r="BJ161" s="22" t="s">
        <v>35</v>
      </c>
      <c r="BK161" s="117">
        <f t="shared" si="34"/>
        <v>0</v>
      </c>
      <c r="BL161" s="22" t="s">
        <v>225</v>
      </c>
      <c r="BM161" s="22" t="s">
        <v>1756</v>
      </c>
    </row>
    <row r="162" spans="2:65" s="1" customFormat="1" ht="51" customHeight="1">
      <c r="B162" s="140"/>
      <c r="C162" s="199" t="s">
        <v>243</v>
      </c>
      <c r="D162" s="199" t="s">
        <v>458</v>
      </c>
      <c r="E162" s="200" t="s">
        <v>1757</v>
      </c>
      <c r="F162" s="260" t="s">
        <v>996</v>
      </c>
      <c r="G162" s="260"/>
      <c r="H162" s="260"/>
      <c r="I162" s="260"/>
      <c r="J162" s="201" t="s">
        <v>285</v>
      </c>
      <c r="K162" s="202">
        <v>36</v>
      </c>
      <c r="L162" s="263">
        <v>0</v>
      </c>
      <c r="M162" s="263"/>
      <c r="N162" s="309">
        <f t="shared" si="25"/>
        <v>0</v>
      </c>
      <c r="O162" s="266"/>
      <c r="P162" s="266"/>
      <c r="Q162" s="266"/>
      <c r="R162" s="143"/>
      <c r="T162" s="173" t="s">
        <v>5</v>
      </c>
      <c r="U162" s="47" t="s">
        <v>43</v>
      </c>
      <c r="V162" s="39"/>
      <c r="W162" s="174">
        <f t="shared" si="26"/>
        <v>0</v>
      </c>
      <c r="X162" s="174">
        <v>1.39E-3</v>
      </c>
      <c r="Y162" s="174">
        <f t="shared" si="27"/>
        <v>5.0040000000000001E-2</v>
      </c>
      <c r="Z162" s="174">
        <v>0</v>
      </c>
      <c r="AA162" s="175">
        <f t="shared" si="28"/>
        <v>0</v>
      </c>
      <c r="AR162" s="22" t="s">
        <v>271</v>
      </c>
      <c r="AT162" s="22" t="s">
        <v>458</v>
      </c>
      <c r="AU162" s="22" t="s">
        <v>89</v>
      </c>
      <c r="AY162" s="22" t="s">
        <v>179</v>
      </c>
      <c r="BE162" s="117">
        <f t="shared" si="29"/>
        <v>0</v>
      </c>
      <c r="BF162" s="117">
        <f t="shared" si="30"/>
        <v>0</v>
      </c>
      <c r="BG162" s="117">
        <f t="shared" si="31"/>
        <v>0</v>
      </c>
      <c r="BH162" s="117">
        <f t="shared" si="32"/>
        <v>0</v>
      </c>
      <c r="BI162" s="117">
        <f t="shared" si="33"/>
        <v>0</v>
      </c>
      <c r="BJ162" s="22" t="s">
        <v>35</v>
      </c>
      <c r="BK162" s="117">
        <f t="shared" si="34"/>
        <v>0</v>
      </c>
      <c r="BL162" s="22" t="s">
        <v>225</v>
      </c>
      <c r="BM162" s="22" t="s">
        <v>1758</v>
      </c>
    </row>
    <row r="163" spans="2:65" s="1" customFormat="1" ht="51" customHeight="1">
      <c r="B163" s="140"/>
      <c r="C163" s="199" t="s">
        <v>630</v>
      </c>
      <c r="D163" s="199" t="s">
        <v>458</v>
      </c>
      <c r="E163" s="200" t="s">
        <v>1759</v>
      </c>
      <c r="F163" s="260" t="s">
        <v>1760</v>
      </c>
      <c r="G163" s="260"/>
      <c r="H163" s="260"/>
      <c r="I163" s="260"/>
      <c r="J163" s="201" t="s">
        <v>285</v>
      </c>
      <c r="K163" s="202">
        <v>36</v>
      </c>
      <c r="L163" s="263">
        <v>0</v>
      </c>
      <c r="M163" s="263"/>
      <c r="N163" s="309">
        <f t="shared" si="25"/>
        <v>0</v>
      </c>
      <c r="O163" s="266"/>
      <c r="P163" s="266"/>
      <c r="Q163" s="266"/>
      <c r="R163" s="143"/>
      <c r="T163" s="173" t="s">
        <v>5</v>
      </c>
      <c r="U163" s="47" t="s">
        <v>43</v>
      </c>
      <c r="V163" s="39"/>
      <c r="W163" s="174">
        <f t="shared" si="26"/>
        <v>0</v>
      </c>
      <c r="X163" s="174">
        <v>1.39E-3</v>
      </c>
      <c r="Y163" s="174">
        <f t="shared" si="27"/>
        <v>5.0040000000000001E-2</v>
      </c>
      <c r="Z163" s="174">
        <v>0</v>
      </c>
      <c r="AA163" s="175">
        <f t="shared" si="28"/>
        <v>0</v>
      </c>
      <c r="AR163" s="22" t="s">
        <v>271</v>
      </c>
      <c r="AT163" s="22" t="s">
        <v>458</v>
      </c>
      <c r="AU163" s="22" t="s">
        <v>89</v>
      </c>
      <c r="AY163" s="22" t="s">
        <v>179</v>
      </c>
      <c r="BE163" s="117">
        <f t="shared" si="29"/>
        <v>0</v>
      </c>
      <c r="BF163" s="117">
        <f t="shared" si="30"/>
        <v>0</v>
      </c>
      <c r="BG163" s="117">
        <f t="shared" si="31"/>
        <v>0</v>
      </c>
      <c r="BH163" s="117">
        <f t="shared" si="32"/>
        <v>0</v>
      </c>
      <c r="BI163" s="117">
        <f t="shared" si="33"/>
        <v>0</v>
      </c>
      <c r="BJ163" s="22" t="s">
        <v>35</v>
      </c>
      <c r="BK163" s="117">
        <f t="shared" si="34"/>
        <v>0</v>
      </c>
      <c r="BL163" s="22" t="s">
        <v>225</v>
      </c>
      <c r="BM163" s="22" t="s">
        <v>1761</v>
      </c>
    </row>
    <row r="164" spans="2:65" s="1" customFormat="1" ht="51" customHeight="1">
      <c r="B164" s="140"/>
      <c r="C164" s="199" t="s">
        <v>433</v>
      </c>
      <c r="D164" s="199" t="s">
        <v>458</v>
      </c>
      <c r="E164" s="200" t="s">
        <v>998</v>
      </c>
      <c r="F164" s="260" t="s">
        <v>1762</v>
      </c>
      <c r="G164" s="260"/>
      <c r="H164" s="260"/>
      <c r="I164" s="260"/>
      <c r="J164" s="201" t="s">
        <v>285</v>
      </c>
      <c r="K164" s="202">
        <v>12</v>
      </c>
      <c r="L164" s="263">
        <v>0</v>
      </c>
      <c r="M164" s="263"/>
      <c r="N164" s="309">
        <f t="shared" si="25"/>
        <v>0</v>
      </c>
      <c r="O164" s="266"/>
      <c r="P164" s="266"/>
      <c r="Q164" s="266"/>
      <c r="R164" s="143"/>
      <c r="T164" s="173" t="s">
        <v>5</v>
      </c>
      <c r="U164" s="47" t="s">
        <v>43</v>
      </c>
      <c r="V164" s="39"/>
      <c r="W164" s="174">
        <f t="shared" si="26"/>
        <v>0</v>
      </c>
      <c r="X164" s="174">
        <v>1.39E-3</v>
      </c>
      <c r="Y164" s="174">
        <f t="shared" si="27"/>
        <v>1.668E-2</v>
      </c>
      <c r="Z164" s="174">
        <v>0</v>
      </c>
      <c r="AA164" s="175">
        <f t="shared" si="28"/>
        <v>0</v>
      </c>
      <c r="AR164" s="22" t="s">
        <v>271</v>
      </c>
      <c r="AT164" s="22" t="s">
        <v>458</v>
      </c>
      <c r="AU164" s="22" t="s">
        <v>89</v>
      </c>
      <c r="AY164" s="22" t="s">
        <v>179</v>
      </c>
      <c r="BE164" s="117">
        <f t="shared" si="29"/>
        <v>0</v>
      </c>
      <c r="BF164" s="117">
        <f t="shared" si="30"/>
        <v>0</v>
      </c>
      <c r="BG164" s="117">
        <f t="shared" si="31"/>
        <v>0</v>
      </c>
      <c r="BH164" s="117">
        <f t="shared" si="32"/>
        <v>0</v>
      </c>
      <c r="BI164" s="117">
        <f t="shared" si="33"/>
        <v>0</v>
      </c>
      <c r="BJ164" s="22" t="s">
        <v>35</v>
      </c>
      <c r="BK164" s="117">
        <f t="shared" si="34"/>
        <v>0</v>
      </c>
      <c r="BL164" s="22" t="s">
        <v>225</v>
      </c>
      <c r="BM164" s="22" t="s">
        <v>1763</v>
      </c>
    </row>
    <row r="165" spans="2:65" s="1" customFormat="1" ht="25.5" customHeight="1">
      <c r="B165" s="140"/>
      <c r="C165" s="169" t="s">
        <v>386</v>
      </c>
      <c r="D165" s="169" t="s">
        <v>180</v>
      </c>
      <c r="E165" s="170" t="s">
        <v>1011</v>
      </c>
      <c r="F165" s="264" t="s">
        <v>1012</v>
      </c>
      <c r="G165" s="264"/>
      <c r="H165" s="264"/>
      <c r="I165" s="264"/>
      <c r="J165" s="171" t="s">
        <v>952</v>
      </c>
      <c r="K165" s="207">
        <v>0</v>
      </c>
      <c r="L165" s="265">
        <v>0</v>
      </c>
      <c r="M165" s="265"/>
      <c r="N165" s="266">
        <f t="shared" si="25"/>
        <v>0</v>
      </c>
      <c r="O165" s="266"/>
      <c r="P165" s="266"/>
      <c r="Q165" s="266"/>
      <c r="R165" s="143"/>
      <c r="T165" s="173" t="s">
        <v>5</v>
      </c>
      <c r="U165" s="47" t="s">
        <v>43</v>
      </c>
      <c r="V165" s="39"/>
      <c r="W165" s="174">
        <f t="shared" si="26"/>
        <v>0</v>
      </c>
      <c r="X165" s="174">
        <v>0</v>
      </c>
      <c r="Y165" s="174">
        <f t="shared" si="27"/>
        <v>0</v>
      </c>
      <c r="Z165" s="174">
        <v>0</v>
      </c>
      <c r="AA165" s="175">
        <f t="shared" si="28"/>
        <v>0</v>
      </c>
      <c r="AR165" s="22" t="s">
        <v>225</v>
      </c>
      <c r="AT165" s="22" t="s">
        <v>180</v>
      </c>
      <c r="AU165" s="22" t="s">
        <v>89</v>
      </c>
      <c r="AY165" s="22" t="s">
        <v>179</v>
      </c>
      <c r="BE165" s="117">
        <f t="shared" si="29"/>
        <v>0</v>
      </c>
      <c r="BF165" s="117">
        <f t="shared" si="30"/>
        <v>0</v>
      </c>
      <c r="BG165" s="117">
        <f t="shared" si="31"/>
        <v>0</v>
      </c>
      <c r="BH165" s="117">
        <f t="shared" si="32"/>
        <v>0</v>
      </c>
      <c r="BI165" s="117">
        <f t="shared" si="33"/>
        <v>0</v>
      </c>
      <c r="BJ165" s="22" t="s">
        <v>35</v>
      </c>
      <c r="BK165" s="117">
        <f t="shared" si="34"/>
        <v>0</v>
      </c>
      <c r="BL165" s="22" t="s">
        <v>225</v>
      </c>
      <c r="BM165" s="22" t="s">
        <v>1764</v>
      </c>
    </row>
    <row r="166" spans="2:65" s="10" customFormat="1" ht="29.85" customHeight="1">
      <c r="B166" s="158"/>
      <c r="C166" s="159"/>
      <c r="D166" s="168" t="s">
        <v>932</v>
      </c>
      <c r="E166" s="168"/>
      <c r="F166" s="168"/>
      <c r="G166" s="168"/>
      <c r="H166" s="168"/>
      <c r="I166" s="168"/>
      <c r="J166" s="168"/>
      <c r="K166" s="168"/>
      <c r="L166" s="168"/>
      <c r="M166" s="168"/>
      <c r="N166" s="275">
        <f>BK166</f>
        <v>0</v>
      </c>
      <c r="O166" s="276"/>
      <c r="P166" s="276"/>
      <c r="Q166" s="276"/>
      <c r="R166" s="161"/>
      <c r="T166" s="162"/>
      <c r="U166" s="159"/>
      <c r="V166" s="159"/>
      <c r="W166" s="163">
        <f>SUM(W167:W179)</f>
        <v>0</v>
      </c>
      <c r="X166" s="159"/>
      <c r="Y166" s="163">
        <f>SUM(Y167:Y179)</f>
        <v>0.98364000000000007</v>
      </c>
      <c r="Z166" s="159"/>
      <c r="AA166" s="164">
        <f>SUM(AA167:AA179)</f>
        <v>0</v>
      </c>
      <c r="AR166" s="165" t="s">
        <v>89</v>
      </c>
      <c r="AT166" s="166" t="s">
        <v>77</v>
      </c>
      <c r="AU166" s="166" t="s">
        <v>35</v>
      </c>
      <c r="AY166" s="165" t="s">
        <v>179</v>
      </c>
      <c r="BK166" s="167">
        <f>SUM(BK167:BK179)</f>
        <v>0</v>
      </c>
    </row>
    <row r="167" spans="2:65" s="1" customFormat="1" ht="25.5" customHeight="1">
      <c r="B167" s="140"/>
      <c r="C167" s="169" t="s">
        <v>410</v>
      </c>
      <c r="D167" s="169" t="s">
        <v>180</v>
      </c>
      <c r="E167" s="170" t="s">
        <v>1765</v>
      </c>
      <c r="F167" s="264" t="s">
        <v>1766</v>
      </c>
      <c r="G167" s="264"/>
      <c r="H167" s="264"/>
      <c r="I167" s="264"/>
      <c r="J167" s="171" t="s">
        <v>285</v>
      </c>
      <c r="K167" s="172">
        <v>6</v>
      </c>
      <c r="L167" s="265">
        <v>0</v>
      </c>
      <c r="M167" s="265"/>
      <c r="N167" s="266">
        <f t="shared" ref="N167:N179" si="35">ROUND(L167*K167,2)</f>
        <v>0</v>
      </c>
      <c r="O167" s="266"/>
      <c r="P167" s="266"/>
      <c r="Q167" s="266"/>
      <c r="R167" s="143"/>
      <c r="T167" s="173" t="s">
        <v>5</v>
      </c>
      <c r="U167" s="47" t="s">
        <v>43</v>
      </c>
      <c r="V167" s="39"/>
      <c r="W167" s="174">
        <f t="shared" ref="W167:W179" si="36">V167*K167</f>
        <v>0</v>
      </c>
      <c r="X167" s="174">
        <v>2.3999999999999998E-3</v>
      </c>
      <c r="Y167" s="174">
        <f t="shared" ref="Y167:Y179" si="37">X167*K167</f>
        <v>1.44E-2</v>
      </c>
      <c r="Z167" s="174">
        <v>0</v>
      </c>
      <c r="AA167" s="175">
        <f t="shared" ref="AA167:AA179" si="38">Z167*K167</f>
        <v>0</v>
      </c>
      <c r="AR167" s="22" t="s">
        <v>225</v>
      </c>
      <c r="AT167" s="22" t="s">
        <v>180</v>
      </c>
      <c r="AU167" s="22" t="s">
        <v>89</v>
      </c>
      <c r="AY167" s="22" t="s">
        <v>179</v>
      </c>
      <c r="BE167" s="117">
        <f t="shared" ref="BE167:BE179" si="39">IF(U167="základní",N167,0)</f>
        <v>0</v>
      </c>
      <c r="BF167" s="117">
        <f t="shared" ref="BF167:BF179" si="40">IF(U167="snížená",N167,0)</f>
        <v>0</v>
      </c>
      <c r="BG167" s="117">
        <f t="shared" ref="BG167:BG179" si="41">IF(U167="zákl. přenesená",N167,0)</f>
        <v>0</v>
      </c>
      <c r="BH167" s="117">
        <f t="shared" ref="BH167:BH179" si="42">IF(U167="sníž. přenesená",N167,0)</f>
        <v>0</v>
      </c>
      <c r="BI167" s="117">
        <f t="shared" ref="BI167:BI179" si="43">IF(U167="nulová",N167,0)</f>
        <v>0</v>
      </c>
      <c r="BJ167" s="22" t="s">
        <v>35</v>
      </c>
      <c r="BK167" s="117">
        <f t="shared" ref="BK167:BK179" si="44">ROUND(L167*K167,2)</f>
        <v>0</v>
      </c>
      <c r="BL167" s="22" t="s">
        <v>225</v>
      </c>
      <c r="BM167" s="22" t="s">
        <v>1767</v>
      </c>
    </row>
    <row r="168" spans="2:65" s="1" customFormat="1" ht="25.5" customHeight="1">
      <c r="B168" s="140"/>
      <c r="C168" s="169" t="s">
        <v>581</v>
      </c>
      <c r="D168" s="169" t="s">
        <v>180</v>
      </c>
      <c r="E168" s="170" t="s">
        <v>1768</v>
      </c>
      <c r="F168" s="264" t="s">
        <v>1769</v>
      </c>
      <c r="G168" s="264"/>
      <c r="H168" s="264"/>
      <c r="I168" s="264"/>
      <c r="J168" s="171" t="s">
        <v>285</v>
      </c>
      <c r="K168" s="172">
        <v>6</v>
      </c>
      <c r="L168" s="265">
        <v>0</v>
      </c>
      <c r="M168" s="265"/>
      <c r="N168" s="266">
        <f t="shared" si="35"/>
        <v>0</v>
      </c>
      <c r="O168" s="266"/>
      <c r="P168" s="266"/>
      <c r="Q168" s="266"/>
      <c r="R168" s="143"/>
      <c r="T168" s="173" t="s">
        <v>5</v>
      </c>
      <c r="U168" s="47" t="s">
        <v>43</v>
      </c>
      <c r="V168" s="39"/>
      <c r="W168" s="174">
        <f t="shared" si="36"/>
        <v>0</v>
      </c>
      <c r="X168" s="174">
        <v>5.4599999999999996E-3</v>
      </c>
      <c r="Y168" s="174">
        <f t="shared" si="37"/>
        <v>3.2759999999999997E-2</v>
      </c>
      <c r="Z168" s="174">
        <v>0</v>
      </c>
      <c r="AA168" s="175">
        <f t="shared" si="38"/>
        <v>0</v>
      </c>
      <c r="AR168" s="22" t="s">
        <v>225</v>
      </c>
      <c r="AT168" s="22" t="s">
        <v>180</v>
      </c>
      <c r="AU168" s="22" t="s">
        <v>89</v>
      </c>
      <c r="AY168" s="22" t="s">
        <v>179</v>
      </c>
      <c r="BE168" s="117">
        <f t="shared" si="39"/>
        <v>0</v>
      </c>
      <c r="BF168" s="117">
        <f t="shared" si="40"/>
        <v>0</v>
      </c>
      <c r="BG168" s="117">
        <f t="shared" si="41"/>
        <v>0</v>
      </c>
      <c r="BH168" s="117">
        <f t="shared" si="42"/>
        <v>0</v>
      </c>
      <c r="BI168" s="117">
        <f t="shared" si="43"/>
        <v>0</v>
      </c>
      <c r="BJ168" s="22" t="s">
        <v>35</v>
      </c>
      <c r="BK168" s="117">
        <f t="shared" si="44"/>
        <v>0</v>
      </c>
      <c r="BL168" s="22" t="s">
        <v>225</v>
      </c>
      <c r="BM168" s="22" t="s">
        <v>1770</v>
      </c>
    </row>
    <row r="169" spans="2:65" s="1" customFormat="1" ht="25.5" customHeight="1">
      <c r="B169" s="140"/>
      <c r="C169" s="169" t="s">
        <v>396</v>
      </c>
      <c r="D169" s="169" t="s">
        <v>180</v>
      </c>
      <c r="E169" s="170" t="s">
        <v>1017</v>
      </c>
      <c r="F169" s="264" t="s">
        <v>1018</v>
      </c>
      <c r="G169" s="264"/>
      <c r="H169" s="264"/>
      <c r="I169" s="264"/>
      <c r="J169" s="171" t="s">
        <v>285</v>
      </c>
      <c r="K169" s="172">
        <v>36</v>
      </c>
      <c r="L169" s="265">
        <v>0</v>
      </c>
      <c r="M169" s="265"/>
      <c r="N169" s="266">
        <f t="shared" si="35"/>
        <v>0</v>
      </c>
      <c r="O169" s="266"/>
      <c r="P169" s="266"/>
      <c r="Q169" s="266"/>
      <c r="R169" s="143"/>
      <c r="T169" s="173" t="s">
        <v>5</v>
      </c>
      <c r="U169" s="47" t="s">
        <v>43</v>
      </c>
      <c r="V169" s="39"/>
      <c r="W169" s="174">
        <f t="shared" si="36"/>
        <v>0</v>
      </c>
      <c r="X169" s="174">
        <v>6.1700000000000001E-3</v>
      </c>
      <c r="Y169" s="174">
        <f t="shared" si="37"/>
        <v>0.22212000000000001</v>
      </c>
      <c r="Z169" s="174">
        <v>0</v>
      </c>
      <c r="AA169" s="175">
        <f t="shared" si="38"/>
        <v>0</v>
      </c>
      <c r="AR169" s="22" t="s">
        <v>225</v>
      </c>
      <c r="AT169" s="22" t="s">
        <v>180</v>
      </c>
      <c r="AU169" s="22" t="s">
        <v>89</v>
      </c>
      <c r="AY169" s="22" t="s">
        <v>179</v>
      </c>
      <c r="BE169" s="117">
        <f t="shared" si="39"/>
        <v>0</v>
      </c>
      <c r="BF169" s="117">
        <f t="shared" si="40"/>
        <v>0</v>
      </c>
      <c r="BG169" s="117">
        <f t="shared" si="41"/>
        <v>0</v>
      </c>
      <c r="BH169" s="117">
        <f t="shared" si="42"/>
        <v>0</v>
      </c>
      <c r="BI169" s="117">
        <f t="shared" si="43"/>
        <v>0</v>
      </c>
      <c r="BJ169" s="22" t="s">
        <v>35</v>
      </c>
      <c r="BK169" s="117">
        <f t="shared" si="44"/>
        <v>0</v>
      </c>
      <c r="BL169" s="22" t="s">
        <v>225</v>
      </c>
      <c r="BM169" s="22" t="s">
        <v>1771</v>
      </c>
    </row>
    <row r="170" spans="2:65" s="1" customFormat="1" ht="25.5" customHeight="1">
      <c r="B170" s="140"/>
      <c r="C170" s="169" t="s">
        <v>266</v>
      </c>
      <c r="D170" s="169" t="s">
        <v>180</v>
      </c>
      <c r="E170" s="170" t="s">
        <v>1020</v>
      </c>
      <c r="F170" s="264" t="s">
        <v>1021</v>
      </c>
      <c r="G170" s="264"/>
      <c r="H170" s="264"/>
      <c r="I170" s="264"/>
      <c r="J170" s="171" t="s">
        <v>285</v>
      </c>
      <c r="K170" s="172">
        <v>36</v>
      </c>
      <c r="L170" s="265">
        <v>0</v>
      </c>
      <c r="M170" s="265"/>
      <c r="N170" s="266">
        <f t="shared" si="35"/>
        <v>0</v>
      </c>
      <c r="O170" s="266"/>
      <c r="P170" s="266"/>
      <c r="Q170" s="266"/>
      <c r="R170" s="143"/>
      <c r="T170" s="173" t="s">
        <v>5</v>
      </c>
      <c r="U170" s="47" t="s">
        <v>43</v>
      </c>
      <c r="V170" s="39"/>
      <c r="W170" s="174">
        <f t="shared" si="36"/>
        <v>0</v>
      </c>
      <c r="X170" s="174">
        <v>6.6699999999999997E-3</v>
      </c>
      <c r="Y170" s="174">
        <f t="shared" si="37"/>
        <v>0.24012</v>
      </c>
      <c r="Z170" s="174">
        <v>0</v>
      </c>
      <c r="AA170" s="175">
        <f t="shared" si="38"/>
        <v>0</v>
      </c>
      <c r="AR170" s="22" t="s">
        <v>225</v>
      </c>
      <c r="AT170" s="22" t="s">
        <v>180</v>
      </c>
      <c r="AU170" s="22" t="s">
        <v>89</v>
      </c>
      <c r="AY170" s="22" t="s">
        <v>179</v>
      </c>
      <c r="BE170" s="117">
        <f t="shared" si="39"/>
        <v>0</v>
      </c>
      <c r="BF170" s="117">
        <f t="shared" si="40"/>
        <v>0</v>
      </c>
      <c r="BG170" s="117">
        <f t="shared" si="41"/>
        <v>0</v>
      </c>
      <c r="BH170" s="117">
        <f t="shared" si="42"/>
        <v>0</v>
      </c>
      <c r="BI170" s="117">
        <f t="shared" si="43"/>
        <v>0</v>
      </c>
      <c r="BJ170" s="22" t="s">
        <v>35</v>
      </c>
      <c r="BK170" s="117">
        <f t="shared" si="44"/>
        <v>0</v>
      </c>
      <c r="BL170" s="22" t="s">
        <v>225</v>
      </c>
      <c r="BM170" s="22" t="s">
        <v>1772</v>
      </c>
    </row>
    <row r="171" spans="2:65" s="1" customFormat="1" ht="25.5" customHeight="1">
      <c r="B171" s="140"/>
      <c r="C171" s="169" t="s">
        <v>567</v>
      </c>
      <c r="D171" s="169" t="s">
        <v>180</v>
      </c>
      <c r="E171" s="170" t="s">
        <v>1773</v>
      </c>
      <c r="F171" s="264" t="s">
        <v>1774</v>
      </c>
      <c r="G171" s="264"/>
      <c r="H171" s="264"/>
      <c r="I171" s="264"/>
      <c r="J171" s="171" t="s">
        <v>285</v>
      </c>
      <c r="K171" s="172">
        <v>36</v>
      </c>
      <c r="L171" s="265">
        <v>0</v>
      </c>
      <c r="M171" s="265"/>
      <c r="N171" s="266">
        <f t="shared" si="35"/>
        <v>0</v>
      </c>
      <c r="O171" s="266"/>
      <c r="P171" s="266"/>
      <c r="Q171" s="266"/>
      <c r="R171" s="143"/>
      <c r="T171" s="173" t="s">
        <v>5</v>
      </c>
      <c r="U171" s="47" t="s">
        <v>43</v>
      </c>
      <c r="V171" s="39"/>
      <c r="W171" s="174">
        <f t="shared" si="36"/>
        <v>0</v>
      </c>
      <c r="X171" s="174">
        <v>9.0799999999999995E-3</v>
      </c>
      <c r="Y171" s="174">
        <f t="shared" si="37"/>
        <v>0.32688</v>
      </c>
      <c r="Z171" s="174">
        <v>0</v>
      </c>
      <c r="AA171" s="175">
        <f t="shared" si="38"/>
        <v>0</v>
      </c>
      <c r="AR171" s="22" t="s">
        <v>225</v>
      </c>
      <c r="AT171" s="22" t="s">
        <v>180</v>
      </c>
      <c r="AU171" s="22" t="s">
        <v>89</v>
      </c>
      <c r="AY171" s="22" t="s">
        <v>179</v>
      </c>
      <c r="BE171" s="117">
        <f t="shared" si="39"/>
        <v>0</v>
      </c>
      <c r="BF171" s="117">
        <f t="shared" si="40"/>
        <v>0</v>
      </c>
      <c r="BG171" s="117">
        <f t="shared" si="41"/>
        <v>0</v>
      </c>
      <c r="BH171" s="117">
        <f t="shared" si="42"/>
        <v>0</v>
      </c>
      <c r="BI171" s="117">
        <f t="shared" si="43"/>
        <v>0</v>
      </c>
      <c r="BJ171" s="22" t="s">
        <v>35</v>
      </c>
      <c r="BK171" s="117">
        <f t="shared" si="44"/>
        <v>0</v>
      </c>
      <c r="BL171" s="22" t="s">
        <v>225</v>
      </c>
      <c r="BM171" s="22" t="s">
        <v>1775</v>
      </c>
    </row>
    <row r="172" spans="2:65" s="1" customFormat="1" ht="25.5" customHeight="1">
      <c r="B172" s="140"/>
      <c r="C172" s="169" t="s">
        <v>407</v>
      </c>
      <c r="D172" s="169" t="s">
        <v>180</v>
      </c>
      <c r="E172" s="170" t="s">
        <v>1776</v>
      </c>
      <c r="F172" s="264" t="s">
        <v>1777</v>
      </c>
      <c r="G172" s="264"/>
      <c r="H172" s="264"/>
      <c r="I172" s="264"/>
      <c r="J172" s="171" t="s">
        <v>285</v>
      </c>
      <c r="K172" s="172">
        <v>12</v>
      </c>
      <c r="L172" s="265">
        <v>0</v>
      </c>
      <c r="M172" s="265"/>
      <c r="N172" s="266">
        <f t="shared" si="35"/>
        <v>0</v>
      </c>
      <c r="O172" s="266"/>
      <c r="P172" s="266"/>
      <c r="Q172" s="266"/>
      <c r="R172" s="143"/>
      <c r="T172" s="173" t="s">
        <v>5</v>
      </c>
      <c r="U172" s="47" t="s">
        <v>43</v>
      </c>
      <c r="V172" s="39"/>
      <c r="W172" s="174">
        <f t="shared" si="36"/>
        <v>0</v>
      </c>
      <c r="X172" s="174">
        <v>1.2279999999999999E-2</v>
      </c>
      <c r="Y172" s="174">
        <f t="shared" si="37"/>
        <v>0.14735999999999999</v>
      </c>
      <c r="Z172" s="174">
        <v>0</v>
      </c>
      <c r="AA172" s="175">
        <f t="shared" si="38"/>
        <v>0</v>
      </c>
      <c r="AR172" s="22" t="s">
        <v>225</v>
      </c>
      <c r="AT172" s="22" t="s">
        <v>180</v>
      </c>
      <c r="AU172" s="22" t="s">
        <v>89</v>
      </c>
      <c r="AY172" s="22" t="s">
        <v>179</v>
      </c>
      <c r="BE172" s="117">
        <f t="shared" si="39"/>
        <v>0</v>
      </c>
      <c r="BF172" s="117">
        <f t="shared" si="40"/>
        <v>0</v>
      </c>
      <c r="BG172" s="117">
        <f t="shared" si="41"/>
        <v>0</v>
      </c>
      <c r="BH172" s="117">
        <f t="shared" si="42"/>
        <v>0</v>
      </c>
      <c r="BI172" s="117">
        <f t="shared" si="43"/>
        <v>0</v>
      </c>
      <c r="BJ172" s="22" t="s">
        <v>35</v>
      </c>
      <c r="BK172" s="117">
        <f t="shared" si="44"/>
        <v>0</v>
      </c>
      <c r="BL172" s="22" t="s">
        <v>225</v>
      </c>
      <c r="BM172" s="22" t="s">
        <v>1778</v>
      </c>
    </row>
    <row r="173" spans="2:65" s="1" customFormat="1" ht="25.5" customHeight="1">
      <c r="B173" s="140"/>
      <c r="C173" s="169" t="s">
        <v>419</v>
      </c>
      <c r="D173" s="169" t="s">
        <v>180</v>
      </c>
      <c r="E173" s="170" t="s">
        <v>1779</v>
      </c>
      <c r="F173" s="264" t="s">
        <v>1780</v>
      </c>
      <c r="G173" s="264"/>
      <c r="H173" s="264"/>
      <c r="I173" s="264"/>
      <c r="J173" s="171" t="s">
        <v>285</v>
      </c>
      <c r="K173" s="172">
        <v>12</v>
      </c>
      <c r="L173" s="265">
        <v>0</v>
      </c>
      <c r="M173" s="265"/>
      <c r="N173" s="266">
        <f t="shared" si="35"/>
        <v>0</v>
      </c>
      <c r="O173" s="266"/>
      <c r="P173" s="266"/>
      <c r="Q173" s="266"/>
      <c r="R173" s="143"/>
      <c r="T173" s="173" t="s">
        <v>5</v>
      </c>
      <c r="U173" s="47" t="s">
        <v>43</v>
      </c>
      <c r="V173" s="39"/>
      <c r="W173" s="174">
        <f t="shared" si="36"/>
        <v>0</v>
      </c>
      <c r="X173" s="174">
        <v>0</v>
      </c>
      <c r="Y173" s="174">
        <f t="shared" si="37"/>
        <v>0</v>
      </c>
      <c r="Z173" s="174">
        <v>0</v>
      </c>
      <c r="AA173" s="175">
        <f t="shared" si="38"/>
        <v>0</v>
      </c>
      <c r="AR173" s="22" t="s">
        <v>225</v>
      </c>
      <c r="AT173" s="22" t="s">
        <v>180</v>
      </c>
      <c r="AU173" s="22" t="s">
        <v>89</v>
      </c>
      <c r="AY173" s="22" t="s">
        <v>179</v>
      </c>
      <c r="BE173" s="117">
        <f t="shared" si="39"/>
        <v>0</v>
      </c>
      <c r="BF173" s="117">
        <f t="shared" si="40"/>
        <v>0</v>
      </c>
      <c r="BG173" s="117">
        <f t="shared" si="41"/>
        <v>0</v>
      </c>
      <c r="BH173" s="117">
        <f t="shared" si="42"/>
        <v>0</v>
      </c>
      <c r="BI173" s="117">
        <f t="shared" si="43"/>
        <v>0</v>
      </c>
      <c r="BJ173" s="22" t="s">
        <v>35</v>
      </c>
      <c r="BK173" s="117">
        <f t="shared" si="44"/>
        <v>0</v>
      </c>
      <c r="BL173" s="22" t="s">
        <v>225</v>
      </c>
      <c r="BM173" s="22" t="s">
        <v>1781</v>
      </c>
    </row>
    <row r="174" spans="2:65" s="1" customFormat="1" ht="25.5" customHeight="1">
      <c r="B174" s="140"/>
      <c r="C174" s="169" t="s">
        <v>613</v>
      </c>
      <c r="D174" s="169" t="s">
        <v>180</v>
      </c>
      <c r="E174" s="170" t="s">
        <v>1782</v>
      </c>
      <c r="F174" s="264" t="s">
        <v>1783</v>
      </c>
      <c r="G174" s="264"/>
      <c r="H174" s="264"/>
      <c r="I174" s="264"/>
      <c r="J174" s="171" t="s">
        <v>285</v>
      </c>
      <c r="K174" s="172">
        <v>36</v>
      </c>
      <c r="L174" s="265">
        <v>0</v>
      </c>
      <c r="M174" s="265"/>
      <c r="N174" s="266">
        <f t="shared" si="35"/>
        <v>0</v>
      </c>
      <c r="O174" s="266"/>
      <c r="P174" s="266"/>
      <c r="Q174" s="266"/>
      <c r="R174" s="143"/>
      <c r="T174" s="173" t="s">
        <v>5</v>
      </c>
      <c r="U174" s="47" t="s">
        <v>43</v>
      </c>
      <c r="V174" s="39"/>
      <c r="W174" s="174">
        <f t="shared" si="36"/>
        <v>0</v>
      </c>
      <c r="X174" s="174">
        <v>0</v>
      </c>
      <c r="Y174" s="174">
        <f t="shared" si="37"/>
        <v>0</v>
      </c>
      <c r="Z174" s="174">
        <v>0</v>
      </c>
      <c r="AA174" s="175">
        <f t="shared" si="38"/>
        <v>0</v>
      </c>
      <c r="AR174" s="22" t="s">
        <v>225</v>
      </c>
      <c r="AT174" s="22" t="s">
        <v>180</v>
      </c>
      <c r="AU174" s="22" t="s">
        <v>89</v>
      </c>
      <c r="AY174" s="22" t="s">
        <v>179</v>
      </c>
      <c r="BE174" s="117">
        <f t="shared" si="39"/>
        <v>0</v>
      </c>
      <c r="BF174" s="117">
        <f t="shared" si="40"/>
        <v>0</v>
      </c>
      <c r="BG174" s="117">
        <f t="shared" si="41"/>
        <v>0</v>
      </c>
      <c r="BH174" s="117">
        <f t="shared" si="42"/>
        <v>0</v>
      </c>
      <c r="BI174" s="117">
        <f t="shared" si="43"/>
        <v>0</v>
      </c>
      <c r="BJ174" s="22" t="s">
        <v>35</v>
      </c>
      <c r="BK174" s="117">
        <f t="shared" si="44"/>
        <v>0</v>
      </c>
      <c r="BL174" s="22" t="s">
        <v>225</v>
      </c>
      <c r="BM174" s="22" t="s">
        <v>1784</v>
      </c>
    </row>
    <row r="175" spans="2:65" s="1" customFormat="1" ht="25.5" customHeight="1">
      <c r="B175" s="140"/>
      <c r="C175" s="169" t="s">
        <v>281</v>
      </c>
      <c r="D175" s="169" t="s">
        <v>180</v>
      </c>
      <c r="E175" s="170" t="s">
        <v>1026</v>
      </c>
      <c r="F175" s="264" t="s">
        <v>1027</v>
      </c>
      <c r="G175" s="264"/>
      <c r="H175" s="264"/>
      <c r="I175" s="264"/>
      <c r="J175" s="171" t="s">
        <v>285</v>
      </c>
      <c r="K175" s="172">
        <v>60</v>
      </c>
      <c r="L175" s="265">
        <v>0</v>
      </c>
      <c r="M175" s="265"/>
      <c r="N175" s="266">
        <f t="shared" si="35"/>
        <v>0</v>
      </c>
      <c r="O175" s="266"/>
      <c r="P175" s="266"/>
      <c r="Q175" s="266"/>
      <c r="R175" s="143"/>
      <c r="T175" s="173" t="s">
        <v>5</v>
      </c>
      <c r="U175" s="47" t="s">
        <v>43</v>
      </c>
      <c r="V175" s="39"/>
      <c r="W175" s="174">
        <f t="shared" si="36"/>
        <v>0</v>
      </c>
      <c r="X175" s="174">
        <v>0</v>
      </c>
      <c r="Y175" s="174">
        <f t="shared" si="37"/>
        <v>0</v>
      </c>
      <c r="Z175" s="174">
        <v>0</v>
      </c>
      <c r="AA175" s="175">
        <f t="shared" si="38"/>
        <v>0</v>
      </c>
      <c r="AR175" s="22" t="s">
        <v>225</v>
      </c>
      <c r="AT175" s="22" t="s">
        <v>180</v>
      </c>
      <c r="AU175" s="22" t="s">
        <v>89</v>
      </c>
      <c r="AY175" s="22" t="s">
        <v>179</v>
      </c>
      <c r="BE175" s="117">
        <f t="shared" si="39"/>
        <v>0</v>
      </c>
      <c r="BF175" s="117">
        <f t="shared" si="40"/>
        <v>0</v>
      </c>
      <c r="BG175" s="117">
        <f t="shared" si="41"/>
        <v>0</v>
      </c>
      <c r="BH175" s="117">
        <f t="shared" si="42"/>
        <v>0</v>
      </c>
      <c r="BI175" s="117">
        <f t="shared" si="43"/>
        <v>0</v>
      </c>
      <c r="BJ175" s="22" t="s">
        <v>35</v>
      </c>
      <c r="BK175" s="117">
        <f t="shared" si="44"/>
        <v>0</v>
      </c>
      <c r="BL175" s="22" t="s">
        <v>225</v>
      </c>
      <c r="BM175" s="22" t="s">
        <v>1785</v>
      </c>
    </row>
    <row r="176" spans="2:65" s="1" customFormat="1" ht="25.5" customHeight="1">
      <c r="B176" s="140"/>
      <c r="C176" s="169" t="s">
        <v>424</v>
      </c>
      <c r="D176" s="169" t="s">
        <v>180</v>
      </c>
      <c r="E176" s="170" t="s">
        <v>1786</v>
      </c>
      <c r="F176" s="264" t="s">
        <v>1787</v>
      </c>
      <c r="G176" s="264"/>
      <c r="H176" s="264"/>
      <c r="I176" s="264"/>
      <c r="J176" s="171" t="s">
        <v>285</v>
      </c>
      <c r="K176" s="172">
        <v>12</v>
      </c>
      <c r="L176" s="265">
        <v>0</v>
      </c>
      <c r="M176" s="265"/>
      <c r="N176" s="266">
        <f t="shared" si="35"/>
        <v>0</v>
      </c>
      <c r="O176" s="266"/>
      <c r="P176" s="266"/>
      <c r="Q176" s="266"/>
      <c r="R176" s="143"/>
      <c r="T176" s="173" t="s">
        <v>5</v>
      </c>
      <c r="U176" s="47" t="s">
        <v>43</v>
      </c>
      <c r="V176" s="39"/>
      <c r="W176" s="174">
        <f t="shared" si="36"/>
        <v>0</v>
      </c>
      <c r="X176" s="174">
        <v>0</v>
      </c>
      <c r="Y176" s="174">
        <f t="shared" si="37"/>
        <v>0</v>
      </c>
      <c r="Z176" s="174">
        <v>0</v>
      </c>
      <c r="AA176" s="175">
        <f t="shared" si="38"/>
        <v>0</v>
      </c>
      <c r="AR176" s="22" t="s">
        <v>225</v>
      </c>
      <c r="AT176" s="22" t="s">
        <v>180</v>
      </c>
      <c r="AU176" s="22" t="s">
        <v>89</v>
      </c>
      <c r="AY176" s="22" t="s">
        <v>179</v>
      </c>
      <c r="BE176" s="117">
        <f t="shared" si="39"/>
        <v>0</v>
      </c>
      <c r="BF176" s="117">
        <f t="shared" si="40"/>
        <v>0</v>
      </c>
      <c r="BG176" s="117">
        <f t="shared" si="41"/>
        <v>0</v>
      </c>
      <c r="BH176" s="117">
        <f t="shared" si="42"/>
        <v>0</v>
      </c>
      <c r="BI176" s="117">
        <f t="shared" si="43"/>
        <v>0</v>
      </c>
      <c r="BJ176" s="22" t="s">
        <v>35</v>
      </c>
      <c r="BK176" s="117">
        <f t="shared" si="44"/>
        <v>0</v>
      </c>
      <c r="BL176" s="22" t="s">
        <v>225</v>
      </c>
      <c r="BM176" s="22" t="s">
        <v>1788</v>
      </c>
    </row>
    <row r="177" spans="2:65" s="1" customFormat="1" ht="16.5" customHeight="1">
      <c r="B177" s="140"/>
      <c r="C177" s="169" t="s">
        <v>421</v>
      </c>
      <c r="D177" s="169" t="s">
        <v>180</v>
      </c>
      <c r="E177" s="170" t="s">
        <v>1029</v>
      </c>
      <c r="F177" s="264" t="s">
        <v>1030</v>
      </c>
      <c r="G177" s="264"/>
      <c r="H177" s="264"/>
      <c r="I177" s="264"/>
      <c r="J177" s="171" t="s">
        <v>962</v>
      </c>
      <c r="K177" s="172">
        <v>58</v>
      </c>
      <c r="L177" s="265">
        <v>0</v>
      </c>
      <c r="M177" s="265"/>
      <c r="N177" s="266">
        <f t="shared" si="35"/>
        <v>0</v>
      </c>
      <c r="O177" s="266"/>
      <c r="P177" s="266"/>
      <c r="Q177" s="266"/>
      <c r="R177" s="143"/>
      <c r="T177" s="173" t="s">
        <v>5</v>
      </c>
      <c r="U177" s="47" t="s">
        <v>43</v>
      </c>
      <c r="V177" s="39"/>
      <c r="W177" s="174">
        <f t="shared" si="36"/>
        <v>0</v>
      </c>
      <c r="X177" s="174">
        <v>0</v>
      </c>
      <c r="Y177" s="174">
        <f t="shared" si="37"/>
        <v>0</v>
      </c>
      <c r="Z177" s="174">
        <v>0</v>
      </c>
      <c r="AA177" s="175">
        <f t="shared" si="38"/>
        <v>0</v>
      </c>
      <c r="AR177" s="22" t="s">
        <v>225</v>
      </c>
      <c r="AT177" s="22" t="s">
        <v>180</v>
      </c>
      <c r="AU177" s="22" t="s">
        <v>89</v>
      </c>
      <c r="AY177" s="22" t="s">
        <v>179</v>
      </c>
      <c r="BE177" s="117">
        <f t="shared" si="39"/>
        <v>0</v>
      </c>
      <c r="BF177" s="117">
        <f t="shared" si="40"/>
        <v>0</v>
      </c>
      <c r="BG177" s="117">
        <f t="shared" si="41"/>
        <v>0</v>
      </c>
      <c r="BH177" s="117">
        <f t="shared" si="42"/>
        <v>0</v>
      </c>
      <c r="BI177" s="117">
        <f t="shared" si="43"/>
        <v>0</v>
      </c>
      <c r="BJ177" s="22" t="s">
        <v>35</v>
      </c>
      <c r="BK177" s="117">
        <f t="shared" si="44"/>
        <v>0</v>
      </c>
      <c r="BL177" s="22" t="s">
        <v>225</v>
      </c>
      <c r="BM177" s="22" t="s">
        <v>1789</v>
      </c>
    </row>
    <row r="178" spans="2:65" s="1" customFormat="1" ht="16.5" customHeight="1">
      <c r="B178" s="140"/>
      <c r="C178" s="169" t="s">
        <v>286</v>
      </c>
      <c r="D178" s="169" t="s">
        <v>180</v>
      </c>
      <c r="E178" s="170" t="s">
        <v>1032</v>
      </c>
      <c r="F178" s="264" t="s">
        <v>1033</v>
      </c>
      <c r="G178" s="264"/>
      <c r="H178" s="264"/>
      <c r="I178" s="264"/>
      <c r="J178" s="171" t="s">
        <v>952</v>
      </c>
      <c r="K178" s="207">
        <v>0</v>
      </c>
      <c r="L178" s="265">
        <v>0</v>
      </c>
      <c r="M178" s="265"/>
      <c r="N178" s="266">
        <f t="shared" si="35"/>
        <v>0</v>
      </c>
      <c r="O178" s="266"/>
      <c r="P178" s="266"/>
      <c r="Q178" s="266"/>
      <c r="R178" s="143"/>
      <c r="T178" s="173" t="s">
        <v>5</v>
      </c>
      <c r="U178" s="47" t="s">
        <v>43</v>
      </c>
      <c r="V178" s="39"/>
      <c r="W178" s="174">
        <f t="shared" si="36"/>
        <v>0</v>
      </c>
      <c r="X178" s="174">
        <v>0</v>
      </c>
      <c r="Y178" s="174">
        <f t="shared" si="37"/>
        <v>0</v>
      </c>
      <c r="Z178" s="174">
        <v>0</v>
      </c>
      <c r="AA178" s="175">
        <f t="shared" si="38"/>
        <v>0</v>
      </c>
      <c r="AR178" s="22" t="s">
        <v>225</v>
      </c>
      <c r="AT178" s="22" t="s">
        <v>180</v>
      </c>
      <c r="AU178" s="22" t="s">
        <v>89</v>
      </c>
      <c r="AY178" s="22" t="s">
        <v>179</v>
      </c>
      <c r="BE178" s="117">
        <f t="shared" si="39"/>
        <v>0</v>
      </c>
      <c r="BF178" s="117">
        <f t="shared" si="40"/>
        <v>0</v>
      </c>
      <c r="BG178" s="117">
        <f t="shared" si="41"/>
        <v>0</v>
      </c>
      <c r="BH178" s="117">
        <f t="shared" si="42"/>
        <v>0</v>
      </c>
      <c r="BI178" s="117">
        <f t="shared" si="43"/>
        <v>0</v>
      </c>
      <c r="BJ178" s="22" t="s">
        <v>35</v>
      </c>
      <c r="BK178" s="117">
        <f t="shared" si="44"/>
        <v>0</v>
      </c>
      <c r="BL178" s="22" t="s">
        <v>225</v>
      </c>
      <c r="BM178" s="22" t="s">
        <v>1790</v>
      </c>
    </row>
    <row r="179" spans="2:65" s="1" customFormat="1" ht="25.5" customHeight="1">
      <c r="B179" s="140"/>
      <c r="C179" s="169" t="s">
        <v>430</v>
      </c>
      <c r="D179" s="169" t="s">
        <v>180</v>
      </c>
      <c r="E179" s="170" t="s">
        <v>1035</v>
      </c>
      <c r="F179" s="264" t="s">
        <v>1036</v>
      </c>
      <c r="G179" s="264"/>
      <c r="H179" s="264"/>
      <c r="I179" s="264"/>
      <c r="J179" s="171" t="s">
        <v>952</v>
      </c>
      <c r="K179" s="207">
        <v>0</v>
      </c>
      <c r="L179" s="265">
        <v>0</v>
      </c>
      <c r="M179" s="265"/>
      <c r="N179" s="266">
        <f t="shared" si="35"/>
        <v>0</v>
      </c>
      <c r="O179" s="266"/>
      <c r="P179" s="266"/>
      <c r="Q179" s="266"/>
      <c r="R179" s="143"/>
      <c r="T179" s="173" t="s">
        <v>5</v>
      </c>
      <c r="U179" s="47" t="s">
        <v>43</v>
      </c>
      <c r="V179" s="39"/>
      <c r="W179" s="174">
        <f t="shared" si="36"/>
        <v>0</v>
      </c>
      <c r="X179" s="174">
        <v>0</v>
      </c>
      <c r="Y179" s="174">
        <f t="shared" si="37"/>
        <v>0</v>
      </c>
      <c r="Z179" s="174">
        <v>0</v>
      </c>
      <c r="AA179" s="175">
        <f t="shared" si="38"/>
        <v>0</v>
      </c>
      <c r="AR179" s="22" t="s">
        <v>225</v>
      </c>
      <c r="AT179" s="22" t="s">
        <v>180</v>
      </c>
      <c r="AU179" s="22" t="s">
        <v>89</v>
      </c>
      <c r="AY179" s="22" t="s">
        <v>179</v>
      </c>
      <c r="BE179" s="117">
        <f t="shared" si="39"/>
        <v>0</v>
      </c>
      <c r="BF179" s="117">
        <f t="shared" si="40"/>
        <v>0</v>
      </c>
      <c r="BG179" s="117">
        <f t="shared" si="41"/>
        <v>0</v>
      </c>
      <c r="BH179" s="117">
        <f t="shared" si="42"/>
        <v>0</v>
      </c>
      <c r="BI179" s="117">
        <f t="shared" si="43"/>
        <v>0</v>
      </c>
      <c r="BJ179" s="22" t="s">
        <v>35</v>
      </c>
      <c r="BK179" s="117">
        <f t="shared" si="44"/>
        <v>0</v>
      </c>
      <c r="BL179" s="22" t="s">
        <v>225</v>
      </c>
      <c r="BM179" s="22" t="s">
        <v>1791</v>
      </c>
    </row>
    <row r="180" spans="2:65" s="10" customFormat="1" ht="29.85" customHeight="1">
      <c r="B180" s="158"/>
      <c r="C180" s="159"/>
      <c r="D180" s="168" t="s">
        <v>933</v>
      </c>
      <c r="E180" s="168"/>
      <c r="F180" s="168"/>
      <c r="G180" s="168"/>
      <c r="H180" s="168"/>
      <c r="I180" s="168"/>
      <c r="J180" s="168"/>
      <c r="K180" s="168"/>
      <c r="L180" s="168"/>
      <c r="M180" s="168"/>
      <c r="N180" s="275">
        <f>BK180</f>
        <v>0</v>
      </c>
      <c r="O180" s="276"/>
      <c r="P180" s="276"/>
      <c r="Q180" s="276"/>
      <c r="R180" s="161"/>
      <c r="T180" s="162"/>
      <c r="U180" s="159"/>
      <c r="V180" s="159"/>
      <c r="W180" s="163">
        <f>SUM(W181:W184)</f>
        <v>0</v>
      </c>
      <c r="X180" s="159"/>
      <c r="Y180" s="163">
        <f>SUM(Y181:Y184)</f>
        <v>2.5999999999999999E-2</v>
      </c>
      <c r="Z180" s="159"/>
      <c r="AA180" s="164">
        <f>SUM(AA181:AA184)</f>
        <v>0</v>
      </c>
      <c r="AR180" s="165" t="s">
        <v>89</v>
      </c>
      <c r="AT180" s="166" t="s">
        <v>77</v>
      </c>
      <c r="AU180" s="166" t="s">
        <v>35</v>
      </c>
      <c r="AY180" s="165" t="s">
        <v>179</v>
      </c>
      <c r="BK180" s="167">
        <f>SUM(BK181:BK184)</f>
        <v>0</v>
      </c>
    </row>
    <row r="181" spans="2:65" s="1" customFormat="1" ht="25.5" customHeight="1">
      <c r="B181" s="140"/>
      <c r="C181" s="169" t="s">
        <v>440</v>
      </c>
      <c r="D181" s="169" t="s">
        <v>180</v>
      </c>
      <c r="E181" s="170" t="s">
        <v>1044</v>
      </c>
      <c r="F181" s="264" t="s">
        <v>1045</v>
      </c>
      <c r="G181" s="264"/>
      <c r="H181" s="264"/>
      <c r="I181" s="264"/>
      <c r="J181" s="171" t="s">
        <v>489</v>
      </c>
      <c r="K181" s="172">
        <v>200</v>
      </c>
      <c r="L181" s="265">
        <v>0</v>
      </c>
      <c r="M181" s="265"/>
      <c r="N181" s="266">
        <f>ROUND(L181*K181,2)</f>
        <v>0</v>
      </c>
      <c r="O181" s="266"/>
      <c r="P181" s="266"/>
      <c r="Q181" s="266"/>
      <c r="R181" s="143"/>
      <c r="T181" s="173" t="s">
        <v>5</v>
      </c>
      <c r="U181" s="47" t="s">
        <v>43</v>
      </c>
      <c r="V181" s="39"/>
      <c r="W181" s="174">
        <f>V181*K181</f>
        <v>0</v>
      </c>
      <c r="X181" s="174">
        <v>6.9999999999999994E-5</v>
      </c>
      <c r="Y181" s="174">
        <f>X181*K181</f>
        <v>1.3999999999999999E-2</v>
      </c>
      <c r="Z181" s="174">
        <v>0</v>
      </c>
      <c r="AA181" s="175">
        <f>Z181*K181</f>
        <v>0</v>
      </c>
      <c r="AR181" s="22" t="s">
        <v>225</v>
      </c>
      <c r="AT181" s="22" t="s">
        <v>180</v>
      </c>
      <c r="AU181" s="22" t="s">
        <v>89</v>
      </c>
      <c r="AY181" s="22" t="s">
        <v>179</v>
      </c>
      <c r="BE181" s="117">
        <f>IF(U181="základní",N181,0)</f>
        <v>0</v>
      </c>
      <c r="BF181" s="117">
        <f>IF(U181="snížená",N181,0)</f>
        <v>0</v>
      </c>
      <c r="BG181" s="117">
        <f>IF(U181="zákl. přenesená",N181,0)</f>
        <v>0</v>
      </c>
      <c r="BH181" s="117">
        <f>IF(U181="sníž. přenesená",N181,0)</f>
        <v>0</v>
      </c>
      <c r="BI181" s="117">
        <f>IF(U181="nulová",N181,0)</f>
        <v>0</v>
      </c>
      <c r="BJ181" s="22" t="s">
        <v>35</v>
      </c>
      <c r="BK181" s="117">
        <f>ROUND(L181*K181,2)</f>
        <v>0</v>
      </c>
      <c r="BL181" s="22" t="s">
        <v>225</v>
      </c>
      <c r="BM181" s="22" t="s">
        <v>1792</v>
      </c>
    </row>
    <row r="182" spans="2:65" s="1" customFormat="1" ht="25.5" customHeight="1">
      <c r="B182" s="140"/>
      <c r="C182" s="169" t="s">
        <v>314</v>
      </c>
      <c r="D182" s="169" t="s">
        <v>180</v>
      </c>
      <c r="E182" s="170" t="s">
        <v>1047</v>
      </c>
      <c r="F182" s="264" t="s">
        <v>1048</v>
      </c>
      <c r="G182" s="264"/>
      <c r="H182" s="264"/>
      <c r="I182" s="264"/>
      <c r="J182" s="171" t="s">
        <v>489</v>
      </c>
      <c r="K182" s="172">
        <v>200</v>
      </c>
      <c r="L182" s="265">
        <v>0</v>
      </c>
      <c r="M182" s="265"/>
      <c r="N182" s="266">
        <f>ROUND(L182*K182,2)</f>
        <v>0</v>
      </c>
      <c r="O182" s="266"/>
      <c r="P182" s="266"/>
      <c r="Q182" s="266"/>
      <c r="R182" s="143"/>
      <c r="T182" s="173" t="s">
        <v>5</v>
      </c>
      <c r="U182" s="47" t="s">
        <v>43</v>
      </c>
      <c r="V182" s="39"/>
      <c r="W182" s="174">
        <f>V182*K182</f>
        <v>0</v>
      </c>
      <c r="X182" s="174">
        <v>6.0000000000000002E-5</v>
      </c>
      <c r="Y182" s="174">
        <f>X182*K182</f>
        <v>1.2E-2</v>
      </c>
      <c r="Z182" s="174">
        <v>0</v>
      </c>
      <c r="AA182" s="175">
        <f>Z182*K182</f>
        <v>0</v>
      </c>
      <c r="AR182" s="22" t="s">
        <v>225</v>
      </c>
      <c r="AT182" s="22" t="s">
        <v>180</v>
      </c>
      <c r="AU182" s="22" t="s">
        <v>89</v>
      </c>
      <c r="AY182" s="22" t="s">
        <v>179</v>
      </c>
      <c r="BE182" s="117">
        <f>IF(U182="základní",N182,0)</f>
        <v>0</v>
      </c>
      <c r="BF182" s="117">
        <f>IF(U182="snížená",N182,0)</f>
        <v>0</v>
      </c>
      <c r="BG182" s="117">
        <f>IF(U182="zákl. přenesená",N182,0)</f>
        <v>0</v>
      </c>
      <c r="BH182" s="117">
        <f>IF(U182="sníž. přenesená",N182,0)</f>
        <v>0</v>
      </c>
      <c r="BI182" s="117">
        <f>IF(U182="nulová",N182,0)</f>
        <v>0</v>
      </c>
      <c r="BJ182" s="22" t="s">
        <v>35</v>
      </c>
      <c r="BK182" s="117">
        <f>ROUND(L182*K182,2)</f>
        <v>0</v>
      </c>
      <c r="BL182" s="22" t="s">
        <v>225</v>
      </c>
      <c r="BM182" s="22" t="s">
        <v>1793</v>
      </c>
    </row>
    <row r="183" spans="2:65" s="1" customFormat="1" ht="16.5" customHeight="1">
      <c r="B183" s="140"/>
      <c r="C183" s="169" t="s">
        <v>450</v>
      </c>
      <c r="D183" s="169" t="s">
        <v>180</v>
      </c>
      <c r="E183" s="170" t="s">
        <v>1050</v>
      </c>
      <c r="F183" s="264" t="s">
        <v>1033</v>
      </c>
      <c r="G183" s="264"/>
      <c r="H183" s="264"/>
      <c r="I183" s="264"/>
      <c r="J183" s="171" t="s">
        <v>952</v>
      </c>
      <c r="K183" s="207">
        <v>0</v>
      </c>
      <c r="L183" s="265">
        <v>0</v>
      </c>
      <c r="M183" s="265"/>
      <c r="N183" s="266">
        <f>ROUND(L183*K183,2)</f>
        <v>0</v>
      </c>
      <c r="O183" s="266"/>
      <c r="P183" s="266"/>
      <c r="Q183" s="266"/>
      <c r="R183" s="143"/>
      <c r="T183" s="173" t="s">
        <v>5</v>
      </c>
      <c r="U183" s="47" t="s">
        <v>43</v>
      </c>
      <c r="V183" s="39"/>
      <c r="W183" s="174">
        <f>V183*K183</f>
        <v>0</v>
      </c>
      <c r="X183" s="174">
        <v>0</v>
      </c>
      <c r="Y183" s="174">
        <f>X183*K183</f>
        <v>0</v>
      </c>
      <c r="Z183" s="174">
        <v>0</v>
      </c>
      <c r="AA183" s="175">
        <f>Z183*K183</f>
        <v>0</v>
      </c>
      <c r="AR183" s="22" t="s">
        <v>225</v>
      </c>
      <c r="AT183" s="22" t="s">
        <v>180</v>
      </c>
      <c r="AU183" s="22" t="s">
        <v>89</v>
      </c>
      <c r="AY183" s="22" t="s">
        <v>179</v>
      </c>
      <c r="BE183" s="117">
        <f>IF(U183="základní",N183,0)</f>
        <v>0</v>
      </c>
      <c r="BF183" s="117">
        <f>IF(U183="snížená",N183,0)</f>
        <v>0</v>
      </c>
      <c r="BG183" s="117">
        <f>IF(U183="zákl. přenesená",N183,0)</f>
        <v>0</v>
      </c>
      <c r="BH183" s="117">
        <f>IF(U183="sníž. přenesená",N183,0)</f>
        <v>0</v>
      </c>
      <c r="BI183" s="117">
        <f>IF(U183="nulová",N183,0)</f>
        <v>0</v>
      </c>
      <c r="BJ183" s="22" t="s">
        <v>35</v>
      </c>
      <c r="BK183" s="117">
        <f>ROUND(L183*K183,2)</f>
        <v>0</v>
      </c>
      <c r="BL183" s="22" t="s">
        <v>225</v>
      </c>
      <c r="BM183" s="22" t="s">
        <v>1794</v>
      </c>
    </row>
    <row r="184" spans="2:65" s="1" customFormat="1" ht="25.5" customHeight="1">
      <c r="B184" s="140"/>
      <c r="C184" s="169" t="s">
        <v>332</v>
      </c>
      <c r="D184" s="169" t="s">
        <v>180</v>
      </c>
      <c r="E184" s="170" t="s">
        <v>1052</v>
      </c>
      <c r="F184" s="264" t="s">
        <v>1053</v>
      </c>
      <c r="G184" s="264"/>
      <c r="H184" s="264"/>
      <c r="I184" s="264"/>
      <c r="J184" s="171" t="s">
        <v>952</v>
      </c>
      <c r="K184" s="207">
        <v>0</v>
      </c>
      <c r="L184" s="265">
        <v>0</v>
      </c>
      <c r="M184" s="265"/>
      <c r="N184" s="266">
        <f>ROUND(L184*K184,2)</f>
        <v>0</v>
      </c>
      <c r="O184" s="266"/>
      <c r="P184" s="266"/>
      <c r="Q184" s="266"/>
      <c r="R184" s="143"/>
      <c r="T184" s="173" t="s">
        <v>5</v>
      </c>
      <c r="U184" s="47" t="s">
        <v>43</v>
      </c>
      <c r="V184" s="39"/>
      <c r="W184" s="174">
        <f>V184*K184</f>
        <v>0</v>
      </c>
      <c r="X184" s="174">
        <v>0</v>
      </c>
      <c r="Y184" s="174">
        <f>X184*K184</f>
        <v>0</v>
      </c>
      <c r="Z184" s="174">
        <v>0</v>
      </c>
      <c r="AA184" s="175">
        <f>Z184*K184</f>
        <v>0</v>
      </c>
      <c r="AR184" s="22" t="s">
        <v>225</v>
      </c>
      <c r="AT184" s="22" t="s">
        <v>180</v>
      </c>
      <c r="AU184" s="22" t="s">
        <v>89</v>
      </c>
      <c r="AY184" s="22" t="s">
        <v>179</v>
      </c>
      <c r="BE184" s="117">
        <f>IF(U184="základní",N184,0)</f>
        <v>0</v>
      </c>
      <c r="BF184" s="117">
        <f>IF(U184="snížená",N184,0)</f>
        <v>0</v>
      </c>
      <c r="BG184" s="117">
        <f>IF(U184="zákl. přenesená",N184,0)</f>
        <v>0</v>
      </c>
      <c r="BH184" s="117">
        <f>IF(U184="sníž. přenesená",N184,0)</f>
        <v>0</v>
      </c>
      <c r="BI184" s="117">
        <f>IF(U184="nulová",N184,0)</f>
        <v>0</v>
      </c>
      <c r="BJ184" s="22" t="s">
        <v>35</v>
      </c>
      <c r="BK184" s="117">
        <f>ROUND(L184*K184,2)</f>
        <v>0</v>
      </c>
      <c r="BL184" s="22" t="s">
        <v>225</v>
      </c>
      <c r="BM184" s="22" t="s">
        <v>1795</v>
      </c>
    </row>
    <row r="185" spans="2:65" s="10" customFormat="1" ht="29.85" customHeight="1">
      <c r="B185" s="158"/>
      <c r="C185" s="159"/>
      <c r="D185" s="168" t="s">
        <v>934</v>
      </c>
      <c r="E185" s="168"/>
      <c r="F185" s="168"/>
      <c r="G185" s="168"/>
      <c r="H185" s="168"/>
      <c r="I185" s="168"/>
      <c r="J185" s="168"/>
      <c r="K185" s="168"/>
      <c r="L185" s="168"/>
      <c r="M185" s="168"/>
      <c r="N185" s="275">
        <f>BK185</f>
        <v>0</v>
      </c>
      <c r="O185" s="276"/>
      <c r="P185" s="276"/>
      <c r="Q185" s="276"/>
      <c r="R185" s="161"/>
      <c r="T185" s="162"/>
      <c r="U185" s="159"/>
      <c r="V185" s="159"/>
      <c r="W185" s="163">
        <f>SUM(W186:W193)</f>
        <v>0</v>
      </c>
      <c r="X185" s="159"/>
      <c r="Y185" s="163">
        <f>SUM(Y186:Y193)</f>
        <v>5.1050000000000012E-2</v>
      </c>
      <c r="Z185" s="159"/>
      <c r="AA185" s="164">
        <f>SUM(AA186:AA193)</f>
        <v>0</v>
      </c>
      <c r="AR185" s="165" t="s">
        <v>89</v>
      </c>
      <c r="AT185" s="166" t="s">
        <v>77</v>
      </c>
      <c r="AU185" s="166" t="s">
        <v>35</v>
      </c>
      <c r="AY185" s="165" t="s">
        <v>179</v>
      </c>
      <c r="BK185" s="167">
        <f>SUM(BK186:BK193)</f>
        <v>0</v>
      </c>
    </row>
    <row r="186" spans="2:65" s="1" customFormat="1" ht="38.25" customHeight="1">
      <c r="B186" s="140"/>
      <c r="C186" s="316" t="s">
        <v>443</v>
      </c>
      <c r="D186" s="316" t="s">
        <v>180</v>
      </c>
      <c r="E186" s="317" t="s">
        <v>1055</v>
      </c>
      <c r="F186" s="318" t="s">
        <v>1056</v>
      </c>
      <c r="G186" s="318"/>
      <c r="H186" s="318"/>
      <c r="I186" s="318"/>
      <c r="J186" s="319" t="s">
        <v>191</v>
      </c>
      <c r="K186" s="320">
        <v>85</v>
      </c>
      <c r="L186" s="321">
        <v>0</v>
      </c>
      <c r="M186" s="321"/>
      <c r="N186" s="321">
        <f t="shared" ref="N186:N193" si="45">ROUND(L186*K186,2)</f>
        <v>0</v>
      </c>
      <c r="O186" s="321"/>
      <c r="P186" s="321"/>
      <c r="Q186" s="321"/>
      <c r="R186" s="143"/>
      <c r="T186" s="173" t="s">
        <v>5</v>
      </c>
      <c r="U186" s="47" t="s">
        <v>43</v>
      </c>
      <c r="V186" s="39"/>
      <c r="W186" s="174">
        <f t="shared" ref="W186:W193" si="46">V186*K186</f>
        <v>0</v>
      </c>
      <c r="X186" s="174">
        <v>1.7000000000000001E-4</v>
      </c>
      <c r="Y186" s="174">
        <f t="shared" ref="Y186:Y193" si="47">X186*K186</f>
        <v>1.4450000000000001E-2</v>
      </c>
      <c r="Z186" s="174">
        <v>0</v>
      </c>
      <c r="AA186" s="175">
        <f t="shared" ref="AA186:AA193" si="48">Z186*K186</f>
        <v>0</v>
      </c>
      <c r="AR186" s="22" t="s">
        <v>225</v>
      </c>
      <c r="AT186" s="22" t="s">
        <v>180</v>
      </c>
      <c r="AU186" s="22" t="s">
        <v>89</v>
      </c>
      <c r="AY186" s="22" t="s">
        <v>179</v>
      </c>
      <c r="BE186" s="117">
        <f t="shared" ref="BE186:BE193" si="49">IF(U186="základní",N186,0)</f>
        <v>0</v>
      </c>
      <c r="BF186" s="117">
        <f t="shared" ref="BF186:BF193" si="50">IF(U186="snížená",N186,0)</f>
        <v>0</v>
      </c>
      <c r="BG186" s="117">
        <f t="shared" ref="BG186:BG193" si="51">IF(U186="zákl. přenesená",N186,0)</f>
        <v>0</v>
      </c>
      <c r="BH186" s="117">
        <f t="shared" ref="BH186:BH193" si="52">IF(U186="sníž. přenesená",N186,0)</f>
        <v>0</v>
      </c>
      <c r="BI186" s="117">
        <f t="shared" ref="BI186:BI193" si="53">IF(U186="nulová",N186,0)</f>
        <v>0</v>
      </c>
      <c r="BJ186" s="22" t="s">
        <v>35</v>
      </c>
      <c r="BK186" s="117">
        <f t="shared" ref="BK186:BK193" si="54">ROUND(L186*K186,2)</f>
        <v>0</v>
      </c>
      <c r="BL186" s="22" t="s">
        <v>225</v>
      </c>
      <c r="BM186" s="22" t="s">
        <v>1796</v>
      </c>
    </row>
    <row r="187" spans="2:65" s="1" customFormat="1" ht="25.5" customHeight="1">
      <c r="B187" s="140"/>
      <c r="C187" s="316" t="s">
        <v>671</v>
      </c>
      <c r="D187" s="316" t="s">
        <v>180</v>
      </c>
      <c r="E187" s="317" t="s">
        <v>1058</v>
      </c>
      <c r="F187" s="318" t="s">
        <v>1059</v>
      </c>
      <c r="G187" s="318"/>
      <c r="H187" s="318"/>
      <c r="I187" s="318"/>
      <c r="J187" s="319" t="s">
        <v>191</v>
      </c>
      <c r="K187" s="320">
        <v>170</v>
      </c>
      <c r="L187" s="321">
        <v>0</v>
      </c>
      <c r="M187" s="321"/>
      <c r="N187" s="321">
        <f t="shared" si="45"/>
        <v>0</v>
      </c>
      <c r="O187" s="321"/>
      <c r="P187" s="321"/>
      <c r="Q187" s="321"/>
      <c r="R187" s="143"/>
      <c r="T187" s="173" t="s">
        <v>5</v>
      </c>
      <c r="U187" s="47" t="s">
        <v>43</v>
      </c>
      <c r="V187" s="39"/>
      <c r="W187" s="174">
        <f t="shared" si="46"/>
        <v>0</v>
      </c>
      <c r="X187" s="174">
        <v>1.2E-4</v>
      </c>
      <c r="Y187" s="174">
        <f t="shared" si="47"/>
        <v>2.0400000000000001E-2</v>
      </c>
      <c r="Z187" s="174">
        <v>0</v>
      </c>
      <c r="AA187" s="175">
        <f t="shared" si="48"/>
        <v>0</v>
      </c>
      <c r="AR187" s="22" t="s">
        <v>225</v>
      </c>
      <c r="AT187" s="22" t="s">
        <v>180</v>
      </c>
      <c r="AU187" s="22" t="s">
        <v>89</v>
      </c>
      <c r="AY187" s="22" t="s">
        <v>179</v>
      </c>
      <c r="BE187" s="117">
        <f t="shared" si="49"/>
        <v>0</v>
      </c>
      <c r="BF187" s="117">
        <f t="shared" si="50"/>
        <v>0</v>
      </c>
      <c r="BG187" s="117">
        <f t="shared" si="51"/>
        <v>0</v>
      </c>
      <c r="BH187" s="117">
        <f t="shared" si="52"/>
        <v>0</v>
      </c>
      <c r="BI187" s="117">
        <f t="shared" si="53"/>
        <v>0</v>
      </c>
      <c r="BJ187" s="22" t="s">
        <v>35</v>
      </c>
      <c r="BK187" s="117">
        <f t="shared" si="54"/>
        <v>0</v>
      </c>
      <c r="BL187" s="22" t="s">
        <v>225</v>
      </c>
      <c r="BM187" s="22" t="s">
        <v>1797</v>
      </c>
    </row>
    <row r="188" spans="2:65" s="1" customFormat="1" ht="25.5" customHeight="1">
      <c r="B188" s="140"/>
      <c r="C188" s="169" t="s">
        <v>457</v>
      </c>
      <c r="D188" s="169" t="s">
        <v>180</v>
      </c>
      <c r="E188" s="170" t="s">
        <v>1061</v>
      </c>
      <c r="F188" s="264" t="s">
        <v>1062</v>
      </c>
      <c r="G188" s="264"/>
      <c r="H188" s="264"/>
      <c r="I188" s="264"/>
      <c r="J188" s="171" t="s">
        <v>285</v>
      </c>
      <c r="K188" s="172">
        <v>48</v>
      </c>
      <c r="L188" s="265">
        <v>0</v>
      </c>
      <c r="M188" s="265"/>
      <c r="N188" s="266">
        <f t="shared" si="45"/>
        <v>0</v>
      </c>
      <c r="O188" s="266"/>
      <c r="P188" s="266"/>
      <c r="Q188" s="266"/>
      <c r="R188" s="143"/>
      <c r="T188" s="173" t="s">
        <v>5</v>
      </c>
      <c r="U188" s="47" t="s">
        <v>43</v>
      </c>
      <c r="V188" s="39"/>
      <c r="W188" s="174">
        <f t="shared" si="46"/>
        <v>0</v>
      </c>
      <c r="X188" s="174">
        <v>2.0000000000000002E-5</v>
      </c>
      <c r="Y188" s="174">
        <f t="shared" si="47"/>
        <v>9.6000000000000013E-4</v>
      </c>
      <c r="Z188" s="174">
        <v>0</v>
      </c>
      <c r="AA188" s="175">
        <f t="shared" si="48"/>
        <v>0</v>
      </c>
      <c r="AR188" s="22" t="s">
        <v>225</v>
      </c>
      <c r="AT188" s="22" t="s">
        <v>180</v>
      </c>
      <c r="AU188" s="22" t="s">
        <v>89</v>
      </c>
      <c r="AY188" s="22" t="s">
        <v>179</v>
      </c>
      <c r="BE188" s="117">
        <f t="shared" si="49"/>
        <v>0</v>
      </c>
      <c r="BF188" s="117">
        <f t="shared" si="50"/>
        <v>0</v>
      </c>
      <c r="BG188" s="117">
        <f t="shared" si="51"/>
        <v>0</v>
      </c>
      <c r="BH188" s="117">
        <f t="shared" si="52"/>
        <v>0</v>
      </c>
      <c r="BI188" s="117">
        <f t="shared" si="53"/>
        <v>0</v>
      </c>
      <c r="BJ188" s="22" t="s">
        <v>35</v>
      </c>
      <c r="BK188" s="117">
        <f t="shared" si="54"/>
        <v>0</v>
      </c>
      <c r="BL188" s="22" t="s">
        <v>225</v>
      </c>
      <c r="BM188" s="22" t="s">
        <v>1798</v>
      </c>
    </row>
    <row r="189" spans="2:65" s="1" customFormat="1" ht="25.5" customHeight="1">
      <c r="B189" s="140"/>
      <c r="C189" s="169" t="s">
        <v>352</v>
      </c>
      <c r="D189" s="169" t="s">
        <v>180</v>
      </c>
      <c r="E189" s="170" t="s">
        <v>1064</v>
      </c>
      <c r="F189" s="264" t="s">
        <v>1065</v>
      </c>
      <c r="G189" s="264"/>
      <c r="H189" s="264"/>
      <c r="I189" s="264"/>
      <c r="J189" s="171" t="s">
        <v>285</v>
      </c>
      <c r="K189" s="172">
        <v>84</v>
      </c>
      <c r="L189" s="265">
        <v>0</v>
      </c>
      <c r="M189" s="265"/>
      <c r="N189" s="266">
        <f t="shared" si="45"/>
        <v>0</v>
      </c>
      <c r="O189" s="266"/>
      <c r="P189" s="266"/>
      <c r="Q189" s="266"/>
      <c r="R189" s="143"/>
      <c r="T189" s="173" t="s">
        <v>5</v>
      </c>
      <c r="U189" s="47" t="s">
        <v>43</v>
      </c>
      <c r="V189" s="39"/>
      <c r="W189" s="174">
        <f t="shared" si="46"/>
        <v>0</v>
      </c>
      <c r="X189" s="174">
        <v>5.0000000000000002E-5</v>
      </c>
      <c r="Y189" s="174">
        <f t="shared" si="47"/>
        <v>4.2000000000000006E-3</v>
      </c>
      <c r="Z189" s="174">
        <v>0</v>
      </c>
      <c r="AA189" s="175">
        <f t="shared" si="48"/>
        <v>0</v>
      </c>
      <c r="AR189" s="22" t="s">
        <v>225</v>
      </c>
      <c r="AT189" s="22" t="s">
        <v>180</v>
      </c>
      <c r="AU189" s="22" t="s">
        <v>89</v>
      </c>
      <c r="AY189" s="22" t="s">
        <v>179</v>
      </c>
      <c r="BE189" s="117">
        <f t="shared" si="49"/>
        <v>0</v>
      </c>
      <c r="BF189" s="117">
        <f t="shared" si="50"/>
        <v>0</v>
      </c>
      <c r="BG189" s="117">
        <f t="shared" si="51"/>
        <v>0</v>
      </c>
      <c r="BH189" s="117">
        <f t="shared" si="52"/>
        <v>0</v>
      </c>
      <c r="BI189" s="117">
        <f t="shared" si="53"/>
        <v>0</v>
      </c>
      <c r="BJ189" s="22" t="s">
        <v>35</v>
      </c>
      <c r="BK189" s="117">
        <f t="shared" si="54"/>
        <v>0</v>
      </c>
      <c r="BL189" s="22" t="s">
        <v>225</v>
      </c>
      <c r="BM189" s="22" t="s">
        <v>1799</v>
      </c>
    </row>
    <row r="190" spans="2:65" s="1" customFormat="1" ht="25.5" customHeight="1">
      <c r="B190" s="140"/>
      <c r="C190" s="169" t="s">
        <v>357</v>
      </c>
      <c r="D190" s="169" t="s">
        <v>180</v>
      </c>
      <c r="E190" s="170" t="s">
        <v>1070</v>
      </c>
      <c r="F190" s="264" t="s">
        <v>1071</v>
      </c>
      <c r="G190" s="264"/>
      <c r="H190" s="264"/>
      <c r="I190" s="264"/>
      <c r="J190" s="171" t="s">
        <v>285</v>
      </c>
      <c r="K190" s="172">
        <v>48</v>
      </c>
      <c r="L190" s="265">
        <v>0</v>
      </c>
      <c r="M190" s="265"/>
      <c r="N190" s="266">
        <f t="shared" si="45"/>
        <v>0</v>
      </c>
      <c r="O190" s="266"/>
      <c r="P190" s="266"/>
      <c r="Q190" s="266"/>
      <c r="R190" s="143"/>
      <c r="T190" s="173" t="s">
        <v>5</v>
      </c>
      <c r="U190" s="47" t="s">
        <v>43</v>
      </c>
      <c r="V190" s="39"/>
      <c r="W190" s="174">
        <f t="shared" si="46"/>
        <v>0</v>
      </c>
      <c r="X190" s="174">
        <v>6.0000000000000002E-5</v>
      </c>
      <c r="Y190" s="174">
        <f t="shared" si="47"/>
        <v>2.8800000000000002E-3</v>
      </c>
      <c r="Z190" s="174">
        <v>0</v>
      </c>
      <c r="AA190" s="175">
        <f t="shared" si="48"/>
        <v>0</v>
      </c>
      <c r="AR190" s="22" t="s">
        <v>225</v>
      </c>
      <c r="AT190" s="22" t="s">
        <v>180</v>
      </c>
      <c r="AU190" s="22" t="s">
        <v>89</v>
      </c>
      <c r="AY190" s="22" t="s">
        <v>179</v>
      </c>
      <c r="BE190" s="117">
        <f t="shared" si="49"/>
        <v>0</v>
      </c>
      <c r="BF190" s="117">
        <f t="shared" si="50"/>
        <v>0</v>
      </c>
      <c r="BG190" s="117">
        <f t="shared" si="51"/>
        <v>0</v>
      </c>
      <c r="BH190" s="117">
        <f t="shared" si="52"/>
        <v>0</v>
      </c>
      <c r="BI190" s="117">
        <f t="shared" si="53"/>
        <v>0</v>
      </c>
      <c r="BJ190" s="22" t="s">
        <v>35</v>
      </c>
      <c r="BK190" s="117">
        <f t="shared" si="54"/>
        <v>0</v>
      </c>
      <c r="BL190" s="22" t="s">
        <v>225</v>
      </c>
      <c r="BM190" s="22" t="s">
        <v>1800</v>
      </c>
    </row>
    <row r="191" spans="2:65" s="1" customFormat="1" ht="25.5" customHeight="1">
      <c r="B191" s="140"/>
      <c r="C191" s="169" t="s">
        <v>492</v>
      </c>
      <c r="D191" s="169" t="s">
        <v>180</v>
      </c>
      <c r="E191" s="170" t="s">
        <v>1073</v>
      </c>
      <c r="F191" s="264" t="s">
        <v>1074</v>
      </c>
      <c r="G191" s="264"/>
      <c r="H191" s="264"/>
      <c r="I191" s="264"/>
      <c r="J191" s="171" t="s">
        <v>285</v>
      </c>
      <c r="K191" s="172">
        <v>84</v>
      </c>
      <c r="L191" s="265">
        <v>0</v>
      </c>
      <c r="M191" s="265"/>
      <c r="N191" s="266">
        <f t="shared" si="45"/>
        <v>0</v>
      </c>
      <c r="O191" s="266"/>
      <c r="P191" s="266"/>
      <c r="Q191" s="266"/>
      <c r="R191" s="143"/>
      <c r="T191" s="173" t="s">
        <v>5</v>
      </c>
      <c r="U191" s="47" t="s">
        <v>43</v>
      </c>
      <c r="V191" s="39"/>
      <c r="W191" s="174">
        <f t="shared" si="46"/>
        <v>0</v>
      </c>
      <c r="X191" s="174">
        <v>4.0000000000000003E-5</v>
      </c>
      <c r="Y191" s="174">
        <f t="shared" si="47"/>
        <v>3.3600000000000001E-3</v>
      </c>
      <c r="Z191" s="174">
        <v>0</v>
      </c>
      <c r="AA191" s="175">
        <f t="shared" si="48"/>
        <v>0</v>
      </c>
      <c r="AR191" s="22" t="s">
        <v>225</v>
      </c>
      <c r="AT191" s="22" t="s">
        <v>180</v>
      </c>
      <c r="AU191" s="22" t="s">
        <v>89</v>
      </c>
      <c r="AY191" s="22" t="s">
        <v>179</v>
      </c>
      <c r="BE191" s="117">
        <f t="shared" si="49"/>
        <v>0</v>
      </c>
      <c r="BF191" s="117">
        <f t="shared" si="50"/>
        <v>0</v>
      </c>
      <c r="BG191" s="117">
        <f t="shared" si="51"/>
        <v>0</v>
      </c>
      <c r="BH191" s="117">
        <f t="shared" si="52"/>
        <v>0</v>
      </c>
      <c r="BI191" s="117">
        <f t="shared" si="53"/>
        <v>0</v>
      </c>
      <c r="BJ191" s="22" t="s">
        <v>35</v>
      </c>
      <c r="BK191" s="117">
        <f t="shared" si="54"/>
        <v>0</v>
      </c>
      <c r="BL191" s="22" t="s">
        <v>225</v>
      </c>
      <c r="BM191" s="22" t="s">
        <v>1801</v>
      </c>
    </row>
    <row r="192" spans="2:65" s="1" customFormat="1" ht="25.5" customHeight="1">
      <c r="B192" s="140"/>
      <c r="C192" s="316" t="s">
        <v>438</v>
      </c>
      <c r="D192" s="316" t="s">
        <v>180</v>
      </c>
      <c r="E192" s="317" t="s">
        <v>1079</v>
      </c>
      <c r="F192" s="318" t="s">
        <v>1080</v>
      </c>
      <c r="G192" s="318"/>
      <c r="H192" s="318"/>
      <c r="I192" s="318"/>
      <c r="J192" s="319" t="s">
        <v>285</v>
      </c>
      <c r="K192" s="320">
        <v>48</v>
      </c>
      <c r="L192" s="321">
        <v>0</v>
      </c>
      <c r="M192" s="321"/>
      <c r="N192" s="321">
        <f t="shared" si="45"/>
        <v>0</v>
      </c>
      <c r="O192" s="321"/>
      <c r="P192" s="321"/>
      <c r="Q192" s="321"/>
      <c r="R192" s="143"/>
      <c r="T192" s="173" t="s">
        <v>5</v>
      </c>
      <c r="U192" s="47" t="s">
        <v>43</v>
      </c>
      <c r="V192" s="39"/>
      <c r="W192" s="174">
        <f t="shared" si="46"/>
        <v>0</v>
      </c>
      <c r="X192" s="174">
        <v>3.0000000000000001E-5</v>
      </c>
      <c r="Y192" s="174">
        <f t="shared" si="47"/>
        <v>1.4400000000000001E-3</v>
      </c>
      <c r="Z192" s="174">
        <v>0</v>
      </c>
      <c r="AA192" s="175">
        <f t="shared" si="48"/>
        <v>0</v>
      </c>
      <c r="AR192" s="22" t="s">
        <v>225</v>
      </c>
      <c r="AT192" s="22" t="s">
        <v>180</v>
      </c>
      <c r="AU192" s="22" t="s">
        <v>89</v>
      </c>
      <c r="AY192" s="22" t="s">
        <v>179</v>
      </c>
      <c r="BE192" s="117">
        <f t="shared" si="49"/>
        <v>0</v>
      </c>
      <c r="BF192" s="117">
        <f t="shared" si="50"/>
        <v>0</v>
      </c>
      <c r="BG192" s="117">
        <f t="shared" si="51"/>
        <v>0</v>
      </c>
      <c r="BH192" s="117">
        <f t="shared" si="52"/>
        <v>0</v>
      </c>
      <c r="BI192" s="117">
        <f t="shared" si="53"/>
        <v>0</v>
      </c>
      <c r="BJ192" s="22" t="s">
        <v>35</v>
      </c>
      <c r="BK192" s="117">
        <f t="shared" si="54"/>
        <v>0</v>
      </c>
      <c r="BL192" s="22" t="s">
        <v>225</v>
      </c>
      <c r="BM192" s="22" t="s">
        <v>1802</v>
      </c>
    </row>
    <row r="193" spans="2:65" s="1" customFormat="1" ht="25.5" customHeight="1">
      <c r="B193" s="140"/>
      <c r="C193" s="316" t="s">
        <v>650</v>
      </c>
      <c r="D193" s="316" t="s">
        <v>180</v>
      </c>
      <c r="E193" s="317" t="s">
        <v>1082</v>
      </c>
      <c r="F193" s="318" t="s">
        <v>1083</v>
      </c>
      <c r="G193" s="318"/>
      <c r="H193" s="318"/>
      <c r="I193" s="318"/>
      <c r="J193" s="319" t="s">
        <v>285</v>
      </c>
      <c r="K193" s="320">
        <v>84</v>
      </c>
      <c r="L193" s="321">
        <v>0</v>
      </c>
      <c r="M193" s="321"/>
      <c r="N193" s="321">
        <f t="shared" si="45"/>
        <v>0</v>
      </c>
      <c r="O193" s="321"/>
      <c r="P193" s="321"/>
      <c r="Q193" s="321"/>
      <c r="R193" s="143"/>
      <c r="T193" s="173" t="s">
        <v>5</v>
      </c>
      <c r="U193" s="47" t="s">
        <v>43</v>
      </c>
      <c r="V193" s="39"/>
      <c r="W193" s="174">
        <f t="shared" si="46"/>
        <v>0</v>
      </c>
      <c r="X193" s="174">
        <v>4.0000000000000003E-5</v>
      </c>
      <c r="Y193" s="174">
        <f t="shared" si="47"/>
        <v>3.3600000000000001E-3</v>
      </c>
      <c r="Z193" s="174">
        <v>0</v>
      </c>
      <c r="AA193" s="175">
        <f t="shared" si="48"/>
        <v>0</v>
      </c>
      <c r="AR193" s="22" t="s">
        <v>225</v>
      </c>
      <c r="AT193" s="22" t="s">
        <v>180</v>
      </c>
      <c r="AU193" s="22" t="s">
        <v>89</v>
      </c>
      <c r="AY193" s="22" t="s">
        <v>179</v>
      </c>
      <c r="BE193" s="117">
        <f t="shared" si="49"/>
        <v>0</v>
      </c>
      <c r="BF193" s="117">
        <f t="shared" si="50"/>
        <v>0</v>
      </c>
      <c r="BG193" s="117">
        <f t="shared" si="51"/>
        <v>0</v>
      </c>
      <c r="BH193" s="117">
        <f t="shared" si="52"/>
        <v>0</v>
      </c>
      <c r="BI193" s="117">
        <f t="shared" si="53"/>
        <v>0</v>
      </c>
      <c r="BJ193" s="22" t="s">
        <v>35</v>
      </c>
      <c r="BK193" s="117">
        <f t="shared" si="54"/>
        <v>0</v>
      </c>
      <c r="BL193" s="22" t="s">
        <v>225</v>
      </c>
      <c r="BM193" s="22" t="s">
        <v>1803</v>
      </c>
    </row>
    <row r="194" spans="2:65" s="1" customFormat="1" ht="49.9" customHeight="1">
      <c r="B194" s="38"/>
      <c r="C194" s="39"/>
      <c r="D194" s="160" t="s">
        <v>926</v>
      </c>
      <c r="E194" s="39"/>
      <c r="F194" s="39"/>
      <c r="G194" s="39"/>
      <c r="H194" s="39"/>
      <c r="I194" s="39"/>
      <c r="J194" s="39"/>
      <c r="K194" s="39"/>
      <c r="L194" s="39"/>
      <c r="M194" s="39"/>
      <c r="N194" s="310">
        <f t="shared" ref="N194:N199" si="55">BK194</f>
        <v>0</v>
      </c>
      <c r="O194" s="311"/>
      <c r="P194" s="311"/>
      <c r="Q194" s="311"/>
      <c r="R194" s="40"/>
      <c r="T194" s="203"/>
      <c r="U194" s="39"/>
      <c r="V194" s="39"/>
      <c r="W194" s="39"/>
      <c r="X194" s="39"/>
      <c r="Y194" s="39"/>
      <c r="Z194" s="39"/>
      <c r="AA194" s="77"/>
      <c r="AT194" s="22" t="s">
        <v>77</v>
      </c>
      <c r="AU194" s="22" t="s">
        <v>78</v>
      </c>
      <c r="AY194" s="22" t="s">
        <v>927</v>
      </c>
      <c r="BK194" s="117">
        <f>SUM(BK195:BK199)</f>
        <v>0</v>
      </c>
    </row>
    <row r="195" spans="2:65" s="1" customFormat="1" ht="22.35" customHeight="1">
      <c r="B195" s="38"/>
      <c r="C195" s="204" t="s">
        <v>5</v>
      </c>
      <c r="D195" s="204" t="s">
        <v>180</v>
      </c>
      <c r="E195" s="205" t="s">
        <v>5</v>
      </c>
      <c r="F195" s="257" t="s">
        <v>5</v>
      </c>
      <c r="G195" s="257"/>
      <c r="H195" s="257"/>
      <c r="I195" s="257"/>
      <c r="J195" s="206" t="s">
        <v>5</v>
      </c>
      <c r="K195" s="207"/>
      <c r="L195" s="265"/>
      <c r="M195" s="279"/>
      <c r="N195" s="279">
        <f t="shared" si="55"/>
        <v>0</v>
      </c>
      <c r="O195" s="279"/>
      <c r="P195" s="279"/>
      <c r="Q195" s="279"/>
      <c r="R195" s="40"/>
      <c r="T195" s="173" t="s">
        <v>5</v>
      </c>
      <c r="U195" s="208" t="s">
        <v>43</v>
      </c>
      <c r="V195" s="39"/>
      <c r="W195" s="39"/>
      <c r="X195" s="39"/>
      <c r="Y195" s="39"/>
      <c r="Z195" s="39"/>
      <c r="AA195" s="77"/>
      <c r="AT195" s="22" t="s">
        <v>927</v>
      </c>
      <c r="AU195" s="22" t="s">
        <v>35</v>
      </c>
      <c r="AY195" s="22" t="s">
        <v>927</v>
      </c>
      <c r="BE195" s="117">
        <f>IF(U195="základní",N195,0)</f>
        <v>0</v>
      </c>
      <c r="BF195" s="117">
        <f>IF(U195="snížená",N195,0)</f>
        <v>0</v>
      </c>
      <c r="BG195" s="117">
        <f>IF(U195="zákl. přenesená",N195,0)</f>
        <v>0</v>
      </c>
      <c r="BH195" s="117">
        <f>IF(U195="sníž. přenesená",N195,0)</f>
        <v>0</v>
      </c>
      <c r="BI195" s="117">
        <f>IF(U195="nulová",N195,0)</f>
        <v>0</v>
      </c>
      <c r="BJ195" s="22" t="s">
        <v>35</v>
      </c>
      <c r="BK195" s="117">
        <f>L195*K195</f>
        <v>0</v>
      </c>
    </row>
    <row r="196" spans="2:65" s="1" customFormat="1" ht="22.35" customHeight="1">
      <c r="B196" s="38"/>
      <c r="C196" s="204" t="s">
        <v>5</v>
      </c>
      <c r="D196" s="204" t="s">
        <v>180</v>
      </c>
      <c r="E196" s="205" t="s">
        <v>5</v>
      </c>
      <c r="F196" s="257" t="s">
        <v>5</v>
      </c>
      <c r="G196" s="257"/>
      <c r="H196" s="257"/>
      <c r="I196" s="257"/>
      <c r="J196" s="206" t="s">
        <v>5</v>
      </c>
      <c r="K196" s="207"/>
      <c r="L196" s="265"/>
      <c r="M196" s="279"/>
      <c r="N196" s="279">
        <f t="shared" si="55"/>
        <v>0</v>
      </c>
      <c r="O196" s="279"/>
      <c r="P196" s="279"/>
      <c r="Q196" s="279"/>
      <c r="R196" s="40"/>
      <c r="T196" s="173" t="s">
        <v>5</v>
      </c>
      <c r="U196" s="208" t="s">
        <v>43</v>
      </c>
      <c r="V196" s="39"/>
      <c r="W196" s="39"/>
      <c r="X196" s="39"/>
      <c r="Y196" s="39"/>
      <c r="Z196" s="39"/>
      <c r="AA196" s="77"/>
      <c r="AT196" s="22" t="s">
        <v>927</v>
      </c>
      <c r="AU196" s="22" t="s">
        <v>35</v>
      </c>
      <c r="AY196" s="22" t="s">
        <v>927</v>
      </c>
      <c r="BE196" s="117">
        <f>IF(U196="základní",N196,0)</f>
        <v>0</v>
      </c>
      <c r="BF196" s="117">
        <f>IF(U196="snížená",N196,0)</f>
        <v>0</v>
      </c>
      <c r="BG196" s="117">
        <f>IF(U196="zákl. přenesená",N196,0)</f>
        <v>0</v>
      </c>
      <c r="BH196" s="117">
        <f>IF(U196="sníž. přenesená",N196,0)</f>
        <v>0</v>
      </c>
      <c r="BI196" s="117">
        <f>IF(U196="nulová",N196,0)</f>
        <v>0</v>
      </c>
      <c r="BJ196" s="22" t="s">
        <v>35</v>
      </c>
      <c r="BK196" s="117">
        <f>L196*K196</f>
        <v>0</v>
      </c>
    </row>
    <row r="197" spans="2:65" s="1" customFormat="1" ht="22.35" customHeight="1">
      <c r="B197" s="38"/>
      <c r="C197" s="204" t="s">
        <v>5</v>
      </c>
      <c r="D197" s="204" t="s">
        <v>180</v>
      </c>
      <c r="E197" s="205" t="s">
        <v>5</v>
      </c>
      <c r="F197" s="257" t="s">
        <v>5</v>
      </c>
      <c r="G197" s="257"/>
      <c r="H197" s="257"/>
      <c r="I197" s="257"/>
      <c r="J197" s="206" t="s">
        <v>5</v>
      </c>
      <c r="K197" s="207"/>
      <c r="L197" s="265"/>
      <c r="M197" s="279"/>
      <c r="N197" s="279">
        <f t="shared" si="55"/>
        <v>0</v>
      </c>
      <c r="O197" s="279"/>
      <c r="P197" s="279"/>
      <c r="Q197" s="279"/>
      <c r="R197" s="40"/>
      <c r="T197" s="173" t="s">
        <v>5</v>
      </c>
      <c r="U197" s="208" t="s">
        <v>43</v>
      </c>
      <c r="V197" s="39"/>
      <c r="W197" s="39"/>
      <c r="X197" s="39"/>
      <c r="Y197" s="39"/>
      <c r="Z197" s="39"/>
      <c r="AA197" s="77"/>
      <c r="AT197" s="22" t="s">
        <v>927</v>
      </c>
      <c r="AU197" s="22" t="s">
        <v>35</v>
      </c>
      <c r="AY197" s="22" t="s">
        <v>927</v>
      </c>
      <c r="BE197" s="117">
        <f>IF(U197="základní",N197,0)</f>
        <v>0</v>
      </c>
      <c r="BF197" s="117">
        <f>IF(U197="snížená",N197,0)</f>
        <v>0</v>
      </c>
      <c r="BG197" s="117">
        <f>IF(U197="zákl. přenesená",N197,0)</f>
        <v>0</v>
      </c>
      <c r="BH197" s="117">
        <f>IF(U197="sníž. přenesená",N197,0)</f>
        <v>0</v>
      </c>
      <c r="BI197" s="117">
        <f>IF(U197="nulová",N197,0)</f>
        <v>0</v>
      </c>
      <c r="BJ197" s="22" t="s">
        <v>35</v>
      </c>
      <c r="BK197" s="117">
        <f>L197*K197</f>
        <v>0</v>
      </c>
    </row>
    <row r="198" spans="2:65" s="1" customFormat="1" ht="22.35" customHeight="1">
      <c r="B198" s="38"/>
      <c r="C198" s="204" t="s">
        <v>5</v>
      </c>
      <c r="D198" s="204" t="s">
        <v>180</v>
      </c>
      <c r="E198" s="205" t="s">
        <v>5</v>
      </c>
      <c r="F198" s="257" t="s">
        <v>5</v>
      </c>
      <c r="G198" s="257"/>
      <c r="H198" s="257"/>
      <c r="I198" s="257"/>
      <c r="J198" s="206" t="s">
        <v>5</v>
      </c>
      <c r="K198" s="207"/>
      <c r="L198" s="265"/>
      <c r="M198" s="279"/>
      <c r="N198" s="279">
        <f t="shared" si="55"/>
        <v>0</v>
      </c>
      <c r="O198" s="279"/>
      <c r="P198" s="279"/>
      <c r="Q198" s="279"/>
      <c r="R198" s="40"/>
      <c r="T198" s="173" t="s">
        <v>5</v>
      </c>
      <c r="U198" s="208" t="s">
        <v>43</v>
      </c>
      <c r="V198" s="39"/>
      <c r="W198" s="39"/>
      <c r="X198" s="39"/>
      <c r="Y198" s="39"/>
      <c r="Z198" s="39"/>
      <c r="AA198" s="77"/>
      <c r="AT198" s="22" t="s">
        <v>927</v>
      </c>
      <c r="AU198" s="22" t="s">
        <v>35</v>
      </c>
      <c r="AY198" s="22" t="s">
        <v>927</v>
      </c>
      <c r="BE198" s="117">
        <f>IF(U198="základní",N198,0)</f>
        <v>0</v>
      </c>
      <c r="BF198" s="117">
        <f>IF(U198="snížená",N198,0)</f>
        <v>0</v>
      </c>
      <c r="BG198" s="117">
        <f>IF(U198="zákl. přenesená",N198,0)</f>
        <v>0</v>
      </c>
      <c r="BH198" s="117">
        <f>IF(U198="sníž. přenesená",N198,0)</f>
        <v>0</v>
      </c>
      <c r="BI198" s="117">
        <f>IF(U198="nulová",N198,0)</f>
        <v>0</v>
      </c>
      <c r="BJ198" s="22" t="s">
        <v>35</v>
      </c>
      <c r="BK198" s="117">
        <f>L198*K198</f>
        <v>0</v>
      </c>
    </row>
    <row r="199" spans="2:65" s="1" customFormat="1" ht="22.35" customHeight="1">
      <c r="B199" s="38"/>
      <c r="C199" s="204" t="s">
        <v>5</v>
      </c>
      <c r="D199" s="204" t="s">
        <v>180</v>
      </c>
      <c r="E199" s="205" t="s">
        <v>5</v>
      </c>
      <c r="F199" s="257" t="s">
        <v>5</v>
      </c>
      <c r="G199" s="257"/>
      <c r="H199" s="257"/>
      <c r="I199" s="257"/>
      <c r="J199" s="206" t="s">
        <v>5</v>
      </c>
      <c r="K199" s="207"/>
      <c r="L199" s="265"/>
      <c r="M199" s="279"/>
      <c r="N199" s="279">
        <f t="shared" si="55"/>
        <v>0</v>
      </c>
      <c r="O199" s="279"/>
      <c r="P199" s="279"/>
      <c r="Q199" s="279"/>
      <c r="R199" s="40"/>
      <c r="T199" s="173" t="s">
        <v>5</v>
      </c>
      <c r="U199" s="208" t="s">
        <v>43</v>
      </c>
      <c r="V199" s="59"/>
      <c r="W199" s="59"/>
      <c r="X199" s="59"/>
      <c r="Y199" s="59"/>
      <c r="Z199" s="59"/>
      <c r="AA199" s="61"/>
      <c r="AT199" s="22" t="s">
        <v>927</v>
      </c>
      <c r="AU199" s="22" t="s">
        <v>35</v>
      </c>
      <c r="AY199" s="22" t="s">
        <v>927</v>
      </c>
      <c r="BE199" s="117">
        <f>IF(U199="základní",N199,0)</f>
        <v>0</v>
      </c>
      <c r="BF199" s="117">
        <f>IF(U199="snížená",N199,0)</f>
        <v>0</v>
      </c>
      <c r="BG199" s="117">
        <f>IF(U199="zákl. přenesená",N199,0)</f>
        <v>0</v>
      </c>
      <c r="BH199" s="117">
        <f>IF(U199="sníž. přenesená",N199,0)</f>
        <v>0</v>
      </c>
      <c r="BI199" s="117">
        <f>IF(U199="nulová",N199,0)</f>
        <v>0</v>
      </c>
      <c r="BJ199" s="22" t="s">
        <v>35</v>
      </c>
      <c r="BK199" s="117">
        <f>L199*K199</f>
        <v>0</v>
      </c>
    </row>
    <row r="200" spans="2:65" s="1" customFormat="1" ht="6.95" customHeight="1">
      <c r="B200" s="62"/>
      <c r="C200" s="63"/>
      <c r="D200" s="63"/>
      <c r="E200" s="63"/>
      <c r="F200" s="63"/>
      <c r="G200" s="63"/>
      <c r="H200" s="63"/>
      <c r="I200" s="63"/>
      <c r="J200" s="63"/>
      <c r="K200" s="63"/>
      <c r="L200" s="63"/>
      <c r="M200" s="63"/>
      <c r="N200" s="63"/>
      <c r="O200" s="63"/>
      <c r="P200" s="63"/>
      <c r="Q200" s="63"/>
      <c r="R200" s="64"/>
    </row>
  </sheetData>
  <mergeCells count="280">
    <mergeCell ref="N179:Q179"/>
    <mergeCell ref="N181:Q181"/>
    <mergeCell ref="N182:Q182"/>
    <mergeCell ref="N183:Q183"/>
    <mergeCell ref="N184:Q184"/>
    <mergeCell ref="N152:Q152"/>
    <mergeCell ref="N153:Q153"/>
    <mergeCell ref="N154:Q154"/>
    <mergeCell ref="N157:Q157"/>
    <mergeCell ref="N158:Q158"/>
    <mergeCell ref="N159:Q159"/>
    <mergeCell ref="N160:Q160"/>
    <mergeCell ref="N161:Q161"/>
    <mergeCell ref="N162:Q162"/>
    <mergeCell ref="N163:Q163"/>
    <mergeCell ref="N164:Q164"/>
    <mergeCell ref="N165:Q165"/>
    <mergeCell ref="N155:Q155"/>
    <mergeCell ref="N156:Q156"/>
    <mergeCell ref="N170:Q170"/>
    <mergeCell ref="N171:Q171"/>
    <mergeCell ref="N172:Q172"/>
    <mergeCell ref="N173:Q173"/>
    <mergeCell ref="N174:Q174"/>
    <mergeCell ref="N175:Q175"/>
    <mergeCell ref="N176:Q176"/>
    <mergeCell ref="N177:Q177"/>
    <mergeCell ref="N178:Q178"/>
    <mergeCell ref="F170:I170"/>
    <mergeCell ref="F171:I171"/>
    <mergeCell ref="F172:I172"/>
    <mergeCell ref="F173:I173"/>
    <mergeCell ref="F174:I174"/>
    <mergeCell ref="F175:I175"/>
    <mergeCell ref="F176:I176"/>
    <mergeCell ref="F177:I177"/>
    <mergeCell ref="L162:M162"/>
    <mergeCell ref="L163:M163"/>
    <mergeCell ref="L164:M164"/>
    <mergeCell ref="L165:M165"/>
    <mergeCell ref="L167:M167"/>
    <mergeCell ref="L168:M168"/>
    <mergeCell ref="L169:M169"/>
    <mergeCell ref="L170:M170"/>
    <mergeCell ref="L171:M171"/>
    <mergeCell ref="L172:M172"/>
    <mergeCell ref="L173:M173"/>
    <mergeCell ref="L174:M174"/>
    <mergeCell ref="L175:M175"/>
    <mergeCell ref="L176:M176"/>
    <mergeCell ref="L177:M177"/>
    <mergeCell ref="N169:Q169"/>
    <mergeCell ref="N167:Q167"/>
    <mergeCell ref="N168:Q168"/>
    <mergeCell ref="N166:Q166"/>
    <mergeCell ref="F162:I162"/>
    <mergeCell ref="F163:I163"/>
    <mergeCell ref="F164:I164"/>
    <mergeCell ref="F165:I165"/>
    <mergeCell ref="F167:I167"/>
    <mergeCell ref="F168:I168"/>
    <mergeCell ref="F169:I169"/>
    <mergeCell ref="F152:I152"/>
    <mergeCell ref="F153:I153"/>
    <mergeCell ref="F154:I154"/>
    <mergeCell ref="F157:I157"/>
    <mergeCell ref="F158:I158"/>
    <mergeCell ref="F159:I159"/>
    <mergeCell ref="F160:I160"/>
    <mergeCell ref="F161:I161"/>
    <mergeCell ref="L145:M145"/>
    <mergeCell ref="L146:M146"/>
    <mergeCell ref="L147:M147"/>
    <mergeCell ref="L148:M148"/>
    <mergeCell ref="L149:M149"/>
    <mergeCell ref="L150:M150"/>
    <mergeCell ref="L151:M151"/>
    <mergeCell ref="L152:M152"/>
    <mergeCell ref="L153:M153"/>
    <mergeCell ref="L154:M154"/>
    <mergeCell ref="L157:M157"/>
    <mergeCell ref="L158:M158"/>
    <mergeCell ref="L159:M159"/>
    <mergeCell ref="L160:M160"/>
    <mergeCell ref="L161:M161"/>
    <mergeCell ref="N146:Q146"/>
    <mergeCell ref="N147:Q147"/>
    <mergeCell ref="N148:Q148"/>
    <mergeCell ref="N149:Q149"/>
    <mergeCell ref="N150:Q150"/>
    <mergeCell ref="N151:Q151"/>
    <mergeCell ref="N142:Q142"/>
    <mergeCell ref="F145:I145"/>
    <mergeCell ref="F146:I146"/>
    <mergeCell ref="F147:I147"/>
    <mergeCell ref="F148:I148"/>
    <mergeCell ref="F149:I149"/>
    <mergeCell ref="F150:I150"/>
    <mergeCell ref="F151:I151"/>
    <mergeCell ref="N136:Q136"/>
    <mergeCell ref="N139:Q139"/>
    <mergeCell ref="N137:Q137"/>
    <mergeCell ref="N138:Q138"/>
    <mergeCell ref="N140:Q140"/>
    <mergeCell ref="N141:Q141"/>
    <mergeCell ref="N143:Q143"/>
    <mergeCell ref="N144:Q144"/>
    <mergeCell ref="N145:Q145"/>
    <mergeCell ref="F136:I136"/>
    <mergeCell ref="F137:I137"/>
    <mergeCell ref="F138:I138"/>
    <mergeCell ref="F139:I139"/>
    <mergeCell ref="F140:I140"/>
    <mergeCell ref="F141:I141"/>
    <mergeCell ref="F143:I143"/>
    <mergeCell ref="F144:I144"/>
    <mergeCell ref="L129:M129"/>
    <mergeCell ref="L134:M134"/>
    <mergeCell ref="L130:M130"/>
    <mergeCell ref="L131:M131"/>
    <mergeCell ref="L132:M132"/>
    <mergeCell ref="L133:M133"/>
    <mergeCell ref="L135:M135"/>
    <mergeCell ref="L136:M136"/>
    <mergeCell ref="L137:M137"/>
    <mergeCell ref="L138:M138"/>
    <mergeCell ref="L139:M139"/>
    <mergeCell ref="L140:M140"/>
    <mergeCell ref="L141:M141"/>
    <mergeCell ref="L143:M143"/>
    <mergeCell ref="L144:M144"/>
    <mergeCell ref="N132:Q132"/>
    <mergeCell ref="N133:Q133"/>
    <mergeCell ref="N134:Q134"/>
    <mergeCell ref="N135:Q135"/>
    <mergeCell ref="N125:Q125"/>
    <mergeCell ref="N126:Q126"/>
    <mergeCell ref="F129:I129"/>
    <mergeCell ref="F132:I132"/>
    <mergeCell ref="F131:I131"/>
    <mergeCell ref="F130:I130"/>
    <mergeCell ref="F133:I133"/>
    <mergeCell ref="F134:I134"/>
    <mergeCell ref="F135:I135"/>
    <mergeCell ref="F127:I127"/>
    <mergeCell ref="F128:I128"/>
    <mergeCell ref="L127:M127"/>
    <mergeCell ref="N127:Q127"/>
    <mergeCell ref="L128:M128"/>
    <mergeCell ref="N128:Q128"/>
    <mergeCell ref="N129:Q129"/>
    <mergeCell ref="N130:Q130"/>
    <mergeCell ref="N131:Q131"/>
    <mergeCell ref="F115:P115"/>
    <mergeCell ref="F116:P116"/>
    <mergeCell ref="F117:P117"/>
    <mergeCell ref="M119:P119"/>
    <mergeCell ref="M121:Q121"/>
    <mergeCell ref="M122:Q122"/>
    <mergeCell ref="F124:I124"/>
    <mergeCell ref="L124:M124"/>
    <mergeCell ref="N124:Q124"/>
    <mergeCell ref="N99:Q99"/>
    <mergeCell ref="N100:Q100"/>
    <mergeCell ref="N101:Q101"/>
    <mergeCell ref="N102:Q102"/>
    <mergeCell ref="N103:Q103"/>
    <mergeCell ref="N104:Q104"/>
    <mergeCell ref="N105:Q105"/>
    <mergeCell ref="L107:Q107"/>
    <mergeCell ref="C113:Q113"/>
    <mergeCell ref="D103:H103"/>
    <mergeCell ref="D100:H100"/>
    <mergeCell ref="D101:H101"/>
    <mergeCell ref="D102:H102"/>
    <mergeCell ref="D104:H104"/>
    <mergeCell ref="N89:Q89"/>
    <mergeCell ref="N96:Q96"/>
    <mergeCell ref="N94:Q94"/>
    <mergeCell ref="N90:Q90"/>
    <mergeCell ref="N91:Q91"/>
    <mergeCell ref="N92:Q92"/>
    <mergeCell ref="N93:Q93"/>
    <mergeCell ref="N95:Q95"/>
    <mergeCell ref="N97:Q97"/>
    <mergeCell ref="C76:Q76"/>
    <mergeCell ref="F78:P78"/>
    <mergeCell ref="F79:P79"/>
    <mergeCell ref="F80:P80"/>
    <mergeCell ref="M82:P82"/>
    <mergeCell ref="M84:Q84"/>
    <mergeCell ref="M85:Q85"/>
    <mergeCell ref="C87:G87"/>
    <mergeCell ref="N87:Q87"/>
    <mergeCell ref="H1:K1"/>
    <mergeCell ref="S2:AC2"/>
    <mergeCell ref="O21:P21"/>
    <mergeCell ref="M28:P28"/>
    <mergeCell ref="O22:P22"/>
    <mergeCell ref="E25:L25"/>
    <mergeCell ref="M29:P29"/>
    <mergeCell ref="M31:P31"/>
    <mergeCell ref="H33:J33"/>
    <mergeCell ref="M33:P33"/>
    <mergeCell ref="L192:M192"/>
    <mergeCell ref="L193:M193"/>
    <mergeCell ref="C2:Q2"/>
    <mergeCell ref="C4:Q4"/>
    <mergeCell ref="F6:P6"/>
    <mergeCell ref="F7:P7"/>
    <mergeCell ref="F8:P8"/>
    <mergeCell ref="O10:P10"/>
    <mergeCell ref="O12:P12"/>
    <mergeCell ref="O13:P13"/>
    <mergeCell ref="O15:P15"/>
    <mergeCell ref="E16:L16"/>
    <mergeCell ref="O16:P16"/>
    <mergeCell ref="O18:P18"/>
    <mergeCell ref="O19:P19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L182:M182"/>
    <mergeCell ref="L183:M183"/>
    <mergeCell ref="L184:M184"/>
    <mergeCell ref="L186:M186"/>
    <mergeCell ref="L187:M187"/>
    <mergeCell ref="L188:M188"/>
    <mergeCell ref="L189:M189"/>
    <mergeCell ref="L190:M190"/>
    <mergeCell ref="L191:M191"/>
    <mergeCell ref="N196:Q196"/>
    <mergeCell ref="N197:Q197"/>
    <mergeCell ref="N198:Q198"/>
    <mergeCell ref="N199:Q199"/>
    <mergeCell ref="N180:Q180"/>
    <mergeCell ref="N185:Q185"/>
    <mergeCell ref="N194:Q194"/>
    <mergeCell ref="F178:I178"/>
    <mergeCell ref="F179:I179"/>
    <mergeCell ref="F181:I181"/>
    <mergeCell ref="F182:I182"/>
    <mergeCell ref="F183:I183"/>
    <mergeCell ref="F184:I184"/>
    <mergeCell ref="F186:I186"/>
    <mergeCell ref="F187:I187"/>
    <mergeCell ref="F188:I188"/>
    <mergeCell ref="F189:I189"/>
    <mergeCell ref="F190:I190"/>
    <mergeCell ref="F191:I191"/>
    <mergeCell ref="F192:I192"/>
    <mergeCell ref="F193:I193"/>
    <mergeCell ref="L178:M178"/>
    <mergeCell ref="L179:M179"/>
    <mergeCell ref="L181:M181"/>
    <mergeCell ref="N188:Q188"/>
    <mergeCell ref="N186:Q186"/>
    <mergeCell ref="N187:Q187"/>
    <mergeCell ref="N189:Q189"/>
    <mergeCell ref="N190:Q190"/>
    <mergeCell ref="N191:Q191"/>
    <mergeCell ref="N192:Q192"/>
    <mergeCell ref="N193:Q193"/>
    <mergeCell ref="N195:Q195"/>
    <mergeCell ref="F197:I197"/>
    <mergeCell ref="F195:I195"/>
    <mergeCell ref="F196:I196"/>
    <mergeCell ref="F198:I198"/>
    <mergeCell ref="F199:I199"/>
    <mergeCell ref="L197:M197"/>
    <mergeCell ref="L195:M195"/>
    <mergeCell ref="L196:M196"/>
    <mergeCell ref="L198:M198"/>
    <mergeCell ref="L199:M199"/>
  </mergeCells>
  <dataValidations count="2">
    <dataValidation type="list" allowBlank="1" showInputMessage="1" showErrorMessage="1" error="Povoleny jsou hodnoty K, M." sqref="D195:D200" xr:uid="{00000000-0002-0000-0600-000000000000}">
      <formula1>"K, M"</formula1>
    </dataValidation>
    <dataValidation type="list" allowBlank="1" showInputMessage="1" showErrorMessage="1" error="Povoleny jsou hodnoty základní, snížená, zákl. přenesená, sníž. přenesená, nulová." sqref="U195:U200" xr:uid="{00000000-0002-0000-06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600-000000000000}"/>
    <hyperlink ref="H1:K1" location="C87" display="2) Rekapitulace rozpočtu" xr:uid="{00000000-0004-0000-0600-000001000000}"/>
    <hyperlink ref="L1" location="C124" display="3) Rozpočet" xr:uid="{00000000-0004-0000-0600-000002000000}"/>
    <hyperlink ref="S1:T1" location="'Rekapitulace stavby'!C2" display="Rekapitulace stavby" xr:uid="{00000000-0004-0000-06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BN144"/>
  <sheetViews>
    <sheetView showGridLines="0" workbookViewId="0">
      <pane ySplit="1" topLeftCell="A2" activePane="bottomLeft" state="frozen"/>
      <selection pane="bottomLeft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109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1181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ht="25.35" customHeight="1">
      <c r="B8" s="26"/>
      <c r="C8" s="29"/>
      <c r="D8" s="33" t="s">
        <v>129</v>
      </c>
      <c r="E8" s="29"/>
      <c r="F8" s="282" t="s">
        <v>1698</v>
      </c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9"/>
      <c r="R8" s="27"/>
    </row>
    <row r="9" spans="1:66" s="1" customFormat="1" ht="32.85" customHeight="1">
      <c r="B9" s="38"/>
      <c r="C9" s="39"/>
      <c r="D9" s="32" t="s">
        <v>1088</v>
      </c>
      <c r="E9" s="39"/>
      <c r="F9" s="234" t="s">
        <v>1804</v>
      </c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39"/>
      <c r="R9" s="40"/>
    </row>
    <row r="10" spans="1:66" s="1" customFormat="1" ht="14.45" customHeight="1">
      <c r="B10" s="38"/>
      <c r="C10" s="39"/>
      <c r="D10" s="33" t="s">
        <v>21</v>
      </c>
      <c r="E10" s="39"/>
      <c r="F10" s="31" t="s">
        <v>5</v>
      </c>
      <c r="G10" s="39"/>
      <c r="H10" s="39"/>
      <c r="I10" s="39"/>
      <c r="J10" s="39"/>
      <c r="K10" s="39"/>
      <c r="L10" s="39"/>
      <c r="M10" s="33" t="s">
        <v>22</v>
      </c>
      <c r="N10" s="39"/>
      <c r="O10" s="31" t="s">
        <v>5</v>
      </c>
      <c r="P10" s="39"/>
      <c r="Q10" s="39"/>
      <c r="R10" s="40"/>
    </row>
    <row r="11" spans="1:66" s="1" customFormat="1" ht="14.45" customHeight="1">
      <c r="B11" s="38"/>
      <c r="C11" s="39"/>
      <c r="D11" s="33" t="s">
        <v>23</v>
      </c>
      <c r="E11" s="39"/>
      <c r="F11" s="31" t="s">
        <v>37</v>
      </c>
      <c r="G11" s="39"/>
      <c r="H11" s="39"/>
      <c r="I11" s="39"/>
      <c r="J11" s="39"/>
      <c r="K11" s="39"/>
      <c r="L11" s="39"/>
      <c r="M11" s="33" t="s">
        <v>25</v>
      </c>
      <c r="N11" s="39"/>
      <c r="O11" s="285" t="str">
        <f>'Rekapitulace stavby'!AN8</f>
        <v>24. 8. 2017</v>
      </c>
      <c r="P11" s="286"/>
      <c r="Q11" s="39"/>
      <c r="R11" s="40"/>
    </row>
    <row r="12" spans="1:66" s="1" customFormat="1" ht="10.9" customHeight="1"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40"/>
    </row>
    <row r="13" spans="1:66" s="1" customFormat="1" ht="14.45" customHeight="1">
      <c r="B13" s="38"/>
      <c r="C13" s="39"/>
      <c r="D13" s="33" t="s">
        <v>27</v>
      </c>
      <c r="E13" s="39"/>
      <c r="F13" s="39"/>
      <c r="G13" s="39"/>
      <c r="H13" s="39"/>
      <c r="I13" s="39"/>
      <c r="J13" s="39"/>
      <c r="K13" s="39"/>
      <c r="L13" s="39"/>
      <c r="M13" s="33" t="s">
        <v>28</v>
      </c>
      <c r="N13" s="39"/>
      <c r="O13" s="227" t="str">
        <f>IF('Rekapitulace stavby'!AN10="","",'Rekapitulace stavby'!AN10)</f>
        <v/>
      </c>
      <c r="P13" s="227"/>
      <c r="Q13" s="39"/>
      <c r="R13" s="40"/>
    </row>
    <row r="14" spans="1:66" s="1" customFormat="1" ht="18" customHeight="1">
      <c r="B14" s="38"/>
      <c r="C14" s="39"/>
      <c r="D14" s="39"/>
      <c r="E14" s="31" t="str">
        <f>IF('Rekapitulace stavby'!E11="","",'Rekapitulace stavby'!E11)</f>
        <v>Elektrárny Opatovice, a.s.</v>
      </c>
      <c r="F14" s="39"/>
      <c r="G14" s="39"/>
      <c r="H14" s="39"/>
      <c r="I14" s="39"/>
      <c r="J14" s="39"/>
      <c r="K14" s="39"/>
      <c r="L14" s="39"/>
      <c r="M14" s="33" t="s">
        <v>30</v>
      </c>
      <c r="N14" s="39"/>
      <c r="O14" s="227" t="str">
        <f>IF('Rekapitulace stavby'!AN11="","",'Rekapitulace stavby'!AN11)</f>
        <v/>
      </c>
      <c r="P14" s="227"/>
      <c r="Q14" s="39"/>
      <c r="R14" s="40"/>
    </row>
    <row r="15" spans="1:66" s="1" customFormat="1" ht="6.95" customHeight="1"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40"/>
    </row>
    <row r="16" spans="1:66" s="1" customFormat="1" ht="14.45" customHeight="1">
      <c r="B16" s="38"/>
      <c r="C16" s="39"/>
      <c r="D16" s="33" t="s">
        <v>31</v>
      </c>
      <c r="E16" s="39"/>
      <c r="F16" s="39"/>
      <c r="G16" s="39"/>
      <c r="H16" s="39"/>
      <c r="I16" s="39"/>
      <c r="J16" s="39"/>
      <c r="K16" s="39"/>
      <c r="L16" s="39"/>
      <c r="M16" s="33" t="s">
        <v>28</v>
      </c>
      <c r="N16" s="39"/>
      <c r="O16" s="287" t="str">
        <f>IF('Rekapitulace stavby'!AN13="","",'Rekapitulace stavby'!AN13)</f>
        <v>Vyplň údaj</v>
      </c>
      <c r="P16" s="227"/>
      <c r="Q16" s="39"/>
      <c r="R16" s="40"/>
    </row>
    <row r="17" spans="2:18" s="1" customFormat="1" ht="18" customHeight="1">
      <c r="B17" s="38"/>
      <c r="C17" s="39"/>
      <c r="D17" s="39"/>
      <c r="E17" s="287" t="str">
        <f>IF('Rekapitulace stavby'!E14="","",'Rekapitulace stavby'!E14)</f>
        <v>Vyplň údaj</v>
      </c>
      <c r="F17" s="288"/>
      <c r="G17" s="288"/>
      <c r="H17" s="288"/>
      <c r="I17" s="288"/>
      <c r="J17" s="288"/>
      <c r="K17" s="288"/>
      <c r="L17" s="288"/>
      <c r="M17" s="33" t="s">
        <v>30</v>
      </c>
      <c r="N17" s="39"/>
      <c r="O17" s="287" t="str">
        <f>IF('Rekapitulace stavby'!AN14="","",'Rekapitulace stavby'!AN14)</f>
        <v>Vyplň údaj</v>
      </c>
      <c r="P17" s="227"/>
      <c r="Q17" s="39"/>
      <c r="R17" s="40"/>
    </row>
    <row r="18" spans="2:18" s="1" customFormat="1" ht="6.95" customHeight="1"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40"/>
    </row>
    <row r="19" spans="2:18" s="1" customFormat="1" ht="14.45" customHeight="1">
      <c r="B19" s="38"/>
      <c r="C19" s="39"/>
      <c r="D19" s="33" t="s">
        <v>33</v>
      </c>
      <c r="E19" s="39"/>
      <c r="F19" s="39"/>
      <c r="G19" s="39"/>
      <c r="H19" s="39"/>
      <c r="I19" s="39"/>
      <c r="J19" s="39"/>
      <c r="K19" s="39"/>
      <c r="L19" s="39"/>
      <c r="M19" s="33" t="s">
        <v>28</v>
      </c>
      <c r="N19" s="39"/>
      <c r="O19" s="227" t="str">
        <f>IF('Rekapitulace stavby'!AN16="","",'Rekapitulace stavby'!AN16)</f>
        <v/>
      </c>
      <c r="P19" s="227"/>
      <c r="Q19" s="39"/>
      <c r="R19" s="40"/>
    </row>
    <row r="20" spans="2:18" s="1" customFormat="1" ht="18" customHeight="1">
      <c r="B20" s="38"/>
      <c r="C20" s="39"/>
      <c r="D20" s="39"/>
      <c r="E20" s="31" t="str">
        <f>IF('Rekapitulace stavby'!E17="","",'Rekapitulace stavby'!E17)</f>
        <v>EVČ s.r.o.</v>
      </c>
      <c r="F20" s="39"/>
      <c r="G20" s="39"/>
      <c r="H20" s="39"/>
      <c r="I20" s="39"/>
      <c r="J20" s="39"/>
      <c r="K20" s="39"/>
      <c r="L20" s="39"/>
      <c r="M20" s="33" t="s">
        <v>30</v>
      </c>
      <c r="N20" s="39"/>
      <c r="O20" s="227" t="str">
        <f>IF('Rekapitulace stavby'!AN17="","",'Rekapitulace stavby'!AN17)</f>
        <v/>
      </c>
      <c r="P20" s="227"/>
      <c r="Q20" s="39"/>
      <c r="R20" s="40"/>
    </row>
    <row r="21" spans="2:18" s="1" customFormat="1" ht="6.95" customHeight="1"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40"/>
    </row>
    <row r="22" spans="2:18" s="1" customFormat="1" ht="14.45" customHeight="1">
      <c r="B22" s="38"/>
      <c r="C22" s="39"/>
      <c r="D22" s="33" t="s">
        <v>36</v>
      </c>
      <c r="E22" s="39"/>
      <c r="F22" s="39"/>
      <c r="G22" s="39"/>
      <c r="H22" s="39"/>
      <c r="I22" s="39"/>
      <c r="J22" s="39"/>
      <c r="K22" s="39"/>
      <c r="L22" s="39"/>
      <c r="M22" s="33" t="s">
        <v>28</v>
      </c>
      <c r="N22" s="39"/>
      <c r="O22" s="227" t="str">
        <f>IF('Rekapitulace stavby'!AN19="","",'Rekapitulace stavby'!AN19)</f>
        <v/>
      </c>
      <c r="P22" s="227"/>
      <c r="Q22" s="39"/>
      <c r="R22" s="40"/>
    </row>
    <row r="23" spans="2:18" s="1" customFormat="1" ht="18" customHeight="1">
      <c r="B23" s="38"/>
      <c r="C23" s="39"/>
      <c r="D23" s="39"/>
      <c r="E23" s="31" t="str">
        <f>IF('Rekapitulace stavby'!E20="","",'Rekapitulace stavby'!E20)</f>
        <v xml:space="preserve"> </v>
      </c>
      <c r="F23" s="39"/>
      <c r="G23" s="39"/>
      <c r="H23" s="39"/>
      <c r="I23" s="39"/>
      <c r="J23" s="39"/>
      <c r="K23" s="39"/>
      <c r="L23" s="39"/>
      <c r="M23" s="33" t="s">
        <v>30</v>
      </c>
      <c r="N23" s="39"/>
      <c r="O23" s="227" t="str">
        <f>IF('Rekapitulace stavby'!AN20="","",'Rekapitulace stavby'!AN20)</f>
        <v/>
      </c>
      <c r="P23" s="227"/>
      <c r="Q23" s="39"/>
      <c r="R23" s="40"/>
    </row>
    <row r="24" spans="2:18" s="1" customFormat="1" ht="6.95" customHeight="1"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4.45" customHeight="1">
      <c r="B25" s="38"/>
      <c r="C25" s="39"/>
      <c r="D25" s="33" t="s">
        <v>38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40"/>
    </row>
    <row r="26" spans="2:18" s="1" customFormat="1" ht="16.5" customHeight="1">
      <c r="B26" s="38"/>
      <c r="C26" s="39"/>
      <c r="D26" s="39"/>
      <c r="E26" s="215" t="s">
        <v>5</v>
      </c>
      <c r="F26" s="215"/>
      <c r="G26" s="215"/>
      <c r="H26" s="215"/>
      <c r="I26" s="215"/>
      <c r="J26" s="215"/>
      <c r="K26" s="215"/>
      <c r="L26" s="215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40"/>
    </row>
    <row r="28" spans="2:18" s="1" customFormat="1" ht="6.95" customHeight="1">
      <c r="B28" s="38"/>
      <c r="C28" s="39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39"/>
      <c r="R28" s="40"/>
    </row>
    <row r="29" spans="2:18" s="1" customFormat="1" ht="14.45" customHeight="1">
      <c r="B29" s="38"/>
      <c r="C29" s="39"/>
      <c r="D29" s="125" t="s">
        <v>131</v>
      </c>
      <c r="E29" s="39"/>
      <c r="F29" s="39"/>
      <c r="G29" s="39"/>
      <c r="H29" s="39"/>
      <c r="I29" s="39"/>
      <c r="J29" s="39"/>
      <c r="K29" s="39"/>
      <c r="L29" s="39"/>
      <c r="M29" s="216">
        <f>N90</f>
        <v>0</v>
      </c>
      <c r="N29" s="216"/>
      <c r="O29" s="216"/>
      <c r="P29" s="216"/>
      <c r="Q29" s="39"/>
      <c r="R29" s="40"/>
    </row>
    <row r="30" spans="2:18" s="1" customFormat="1" ht="14.45" customHeight="1">
      <c r="B30" s="38"/>
      <c r="C30" s="39"/>
      <c r="D30" s="37" t="s">
        <v>115</v>
      </c>
      <c r="E30" s="39"/>
      <c r="F30" s="39"/>
      <c r="G30" s="39"/>
      <c r="H30" s="39"/>
      <c r="I30" s="39"/>
      <c r="J30" s="39"/>
      <c r="K30" s="39"/>
      <c r="L30" s="39"/>
      <c r="M30" s="216">
        <f>N98</f>
        <v>0</v>
      </c>
      <c r="N30" s="216"/>
      <c r="O30" s="216"/>
      <c r="P30" s="216"/>
      <c r="Q30" s="39"/>
      <c r="R30" s="40"/>
    </row>
    <row r="31" spans="2:18" s="1" customFormat="1" ht="6.95" customHeight="1"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40"/>
    </row>
    <row r="32" spans="2:18" s="1" customFormat="1" ht="25.35" customHeight="1">
      <c r="B32" s="38"/>
      <c r="C32" s="39"/>
      <c r="D32" s="126" t="s">
        <v>41</v>
      </c>
      <c r="E32" s="39"/>
      <c r="F32" s="39"/>
      <c r="G32" s="39"/>
      <c r="H32" s="39"/>
      <c r="I32" s="39"/>
      <c r="J32" s="39"/>
      <c r="K32" s="39"/>
      <c r="L32" s="39"/>
      <c r="M32" s="290">
        <f>ROUND(M29+M30,0)</f>
        <v>0</v>
      </c>
      <c r="N32" s="284"/>
      <c r="O32" s="284"/>
      <c r="P32" s="284"/>
      <c r="Q32" s="39"/>
      <c r="R32" s="40"/>
    </row>
    <row r="33" spans="2:18" s="1" customFormat="1" ht="6.95" customHeight="1">
      <c r="B33" s="38"/>
      <c r="C33" s="39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39"/>
      <c r="R33" s="40"/>
    </row>
    <row r="34" spans="2:18" s="1" customFormat="1" ht="14.45" customHeight="1">
      <c r="B34" s="38"/>
      <c r="C34" s="39"/>
      <c r="D34" s="45" t="s">
        <v>42</v>
      </c>
      <c r="E34" s="45" t="s">
        <v>43</v>
      </c>
      <c r="F34" s="46">
        <v>0.2</v>
      </c>
      <c r="G34" s="127" t="s">
        <v>44</v>
      </c>
      <c r="H34" s="291">
        <f>ROUND((((SUM(BE98:BE105)+SUM(BE125:BE137))+SUM(BE139:BE143))),0)</f>
        <v>0</v>
      </c>
      <c r="I34" s="284"/>
      <c r="J34" s="284"/>
      <c r="K34" s="39"/>
      <c r="L34" s="39"/>
      <c r="M34" s="291">
        <f>ROUND(((ROUND((SUM(BE98:BE105)+SUM(BE125:BE137)), 0)*F34)+SUM(BE139:BE143)*F34),0)</f>
        <v>0</v>
      </c>
      <c r="N34" s="284"/>
      <c r="O34" s="284"/>
      <c r="P34" s="284"/>
      <c r="Q34" s="39"/>
      <c r="R34" s="40"/>
    </row>
    <row r="35" spans="2:18" s="1" customFormat="1" ht="14.45" customHeight="1">
      <c r="B35" s="38"/>
      <c r="C35" s="39"/>
      <c r="D35" s="39"/>
      <c r="E35" s="45" t="s">
        <v>45</v>
      </c>
      <c r="F35" s="46">
        <v>0.14000000000000001</v>
      </c>
      <c r="G35" s="127" t="s">
        <v>44</v>
      </c>
      <c r="H35" s="291">
        <f>ROUND((((SUM(BF98:BF105)+SUM(BF125:BF137))+SUM(BF139:BF143))),0)</f>
        <v>0</v>
      </c>
      <c r="I35" s="284"/>
      <c r="J35" s="284"/>
      <c r="K35" s="39"/>
      <c r="L35" s="39"/>
      <c r="M35" s="291">
        <f>ROUND(((ROUND((SUM(BF98:BF105)+SUM(BF125:BF137)), 0)*F35)+SUM(BF139:BF143)*F35),0)</f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46</v>
      </c>
      <c r="F36" s="46">
        <v>0.2</v>
      </c>
      <c r="G36" s="127" t="s">
        <v>44</v>
      </c>
      <c r="H36" s="291">
        <f>ROUND((((SUM(BG98:BG105)+SUM(BG125:BG137))+SUM(BG139:BG143))),0)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47</v>
      </c>
      <c r="F37" s="46">
        <v>0.14000000000000001</v>
      </c>
      <c r="G37" s="127" t="s">
        <v>44</v>
      </c>
      <c r="H37" s="291">
        <f>ROUND((((SUM(BH98:BH105)+SUM(BH125:BH137))+SUM(BH139:BH143))),0)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14.45" hidden="1" customHeight="1">
      <c r="B38" s="38"/>
      <c r="C38" s="39"/>
      <c r="D38" s="39"/>
      <c r="E38" s="45" t="s">
        <v>48</v>
      </c>
      <c r="F38" s="46">
        <v>0</v>
      </c>
      <c r="G38" s="127" t="s">
        <v>44</v>
      </c>
      <c r="H38" s="291">
        <f>ROUND((((SUM(BI98:BI105)+SUM(BI125:BI137))+SUM(BI139:BI143))),0)</f>
        <v>0</v>
      </c>
      <c r="I38" s="284"/>
      <c r="J38" s="284"/>
      <c r="K38" s="39"/>
      <c r="L38" s="39"/>
      <c r="M38" s="291">
        <v>0</v>
      </c>
      <c r="N38" s="284"/>
      <c r="O38" s="284"/>
      <c r="P38" s="284"/>
      <c r="Q38" s="39"/>
      <c r="R38" s="40"/>
    </row>
    <row r="39" spans="2:18" s="1" customFormat="1" ht="6.95" customHeight="1">
      <c r="B39" s="38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40"/>
    </row>
    <row r="40" spans="2:18" s="1" customFormat="1" ht="25.35" customHeight="1">
      <c r="B40" s="38"/>
      <c r="C40" s="123"/>
      <c r="D40" s="128" t="s">
        <v>49</v>
      </c>
      <c r="E40" s="78"/>
      <c r="F40" s="78"/>
      <c r="G40" s="129" t="s">
        <v>50</v>
      </c>
      <c r="H40" s="130" t="s">
        <v>51</v>
      </c>
      <c r="I40" s="78"/>
      <c r="J40" s="78"/>
      <c r="K40" s="78"/>
      <c r="L40" s="292">
        <f>SUM(M32:M38)</f>
        <v>0</v>
      </c>
      <c r="M40" s="292"/>
      <c r="N40" s="292"/>
      <c r="O40" s="292"/>
      <c r="P40" s="293"/>
      <c r="Q40" s="123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s="1" customFormat="1" ht="14.45" customHeight="1"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40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1181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ht="30" customHeight="1">
      <c r="B80" s="26"/>
      <c r="C80" s="33" t="s">
        <v>129</v>
      </c>
      <c r="D80" s="29"/>
      <c r="E80" s="29"/>
      <c r="F80" s="282" t="s">
        <v>1698</v>
      </c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9"/>
      <c r="R80" s="27"/>
    </row>
    <row r="81" spans="2:47" s="1" customFormat="1" ht="36.950000000000003" customHeight="1">
      <c r="B81" s="38"/>
      <c r="C81" s="72" t="s">
        <v>1088</v>
      </c>
      <c r="D81" s="39"/>
      <c r="E81" s="39"/>
      <c r="F81" s="239" t="str">
        <f>F9</f>
        <v>MaR - Alarm systém - II. ETAPA</v>
      </c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39"/>
      <c r="R81" s="40"/>
    </row>
    <row r="82" spans="2:47" s="1" customFormat="1" ht="6.95" customHeight="1"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40"/>
    </row>
    <row r="83" spans="2:47" s="1" customFormat="1" ht="18" customHeight="1">
      <c r="B83" s="38"/>
      <c r="C83" s="33" t="s">
        <v>23</v>
      </c>
      <c r="D83" s="39"/>
      <c r="E83" s="39"/>
      <c r="F83" s="31" t="str">
        <f>F11</f>
        <v xml:space="preserve"> </v>
      </c>
      <c r="G83" s="39"/>
      <c r="H83" s="39"/>
      <c r="I83" s="39"/>
      <c r="J83" s="39"/>
      <c r="K83" s="33" t="s">
        <v>25</v>
      </c>
      <c r="L83" s="39"/>
      <c r="M83" s="286" t="str">
        <f>IF(O11="","",O11)</f>
        <v>24. 8. 2017</v>
      </c>
      <c r="N83" s="286"/>
      <c r="O83" s="286"/>
      <c r="P83" s="286"/>
      <c r="Q83" s="39"/>
      <c r="R83" s="40"/>
    </row>
    <row r="84" spans="2:47" s="1" customFormat="1" ht="6.95" customHeight="1"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40"/>
    </row>
    <row r="85" spans="2:47" s="1" customFormat="1">
      <c r="B85" s="38"/>
      <c r="C85" s="33" t="s">
        <v>27</v>
      </c>
      <c r="D85" s="39"/>
      <c r="E85" s="39"/>
      <c r="F85" s="31" t="str">
        <f>E14</f>
        <v>Elektrárny Opatovice, a.s.</v>
      </c>
      <c r="G85" s="39"/>
      <c r="H85" s="39"/>
      <c r="I85" s="39"/>
      <c r="J85" s="39"/>
      <c r="K85" s="33" t="s">
        <v>33</v>
      </c>
      <c r="L85" s="39"/>
      <c r="M85" s="227" t="str">
        <f>E20</f>
        <v>EVČ s.r.o.</v>
      </c>
      <c r="N85" s="227"/>
      <c r="O85" s="227"/>
      <c r="P85" s="227"/>
      <c r="Q85" s="227"/>
      <c r="R85" s="40"/>
    </row>
    <row r="86" spans="2:47" s="1" customFormat="1" ht="14.45" customHeight="1">
      <c r="B86" s="38"/>
      <c r="C86" s="33" t="s">
        <v>31</v>
      </c>
      <c r="D86" s="39"/>
      <c r="E86" s="39"/>
      <c r="F86" s="31" t="str">
        <f>IF(E17="","",E17)</f>
        <v>Vyplň údaj</v>
      </c>
      <c r="G86" s="39"/>
      <c r="H86" s="39"/>
      <c r="I86" s="39"/>
      <c r="J86" s="39"/>
      <c r="K86" s="33" t="s">
        <v>36</v>
      </c>
      <c r="L86" s="39"/>
      <c r="M86" s="227" t="str">
        <f>E23</f>
        <v xml:space="preserve"> </v>
      </c>
      <c r="N86" s="227"/>
      <c r="O86" s="227"/>
      <c r="P86" s="227"/>
      <c r="Q86" s="227"/>
      <c r="R86" s="40"/>
    </row>
    <row r="87" spans="2:47" s="1" customFormat="1" ht="10.35" customHeight="1"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40"/>
    </row>
    <row r="88" spans="2:47" s="1" customFormat="1" ht="29.25" customHeight="1">
      <c r="B88" s="38"/>
      <c r="C88" s="294" t="s">
        <v>133</v>
      </c>
      <c r="D88" s="295"/>
      <c r="E88" s="295"/>
      <c r="F88" s="295"/>
      <c r="G88" s="295"/>
      <c r="H88" s="123"/>
      <c r="I88" s="123"/>
      <c r="J88" s="123"/>
      <c r="K88" s="123"/>
      <c r="L88" s="123"/>
      <c r="M88" s="123"/>
      <c r="N88" s="294" t="s">
        <v>134</v>
      </c>
      <c r="O88" s="295"/>
      <c r="P88" s="295"/>
      <c r="Q88" s="295"/>
      <c r="R88" s="40"/>
    </row>
    <row r="89" spans="2:47" s="1" customFormat="1" ht="10.35" customHeight="1"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40"/>
    </row>
    <row r="90" spans="2:47" s="1" customFormat="1" ht="29.25" customHeight="1">
      <c r="B90" s="38"/>
      <c r="C90" s="131" t="s">
        <v>135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232">
        <f>N125</f>
        <v>0</v>
      </c>
      <c r="O90" s="296"/>
      <c r="P90" s="296"/>
      <c r="Q90" s="296"/>
      <c r="R90" s="40"/>
      <c r="AU90" s="22" t="s">
        <v>136</v>
      </c>
    </row>
    <row r="91" spans="2:47" s="7" customFormat="1" ht="24.95" customHeight="1">
      <c r="B91" s="132"/>
      <c r="C91" s="133"/>
      <c r="D91" s="134" t="s">
        <v>1090</v>
      </c>
      <c r="E91" s="133"/>
      <c r="F91" s="133"/>
      <c r="G91" s="133"/>
      <c r="H91" s="133"/>
      <c r="I91" s="133"/>
      <c r="J91" s="133"/>
      <c r="K91" s="133"/>
      <c r="L91" s="133"/>
      <c r="M91" s="133"/>
      <c r="N91" s="274">
        <f>N126</f>
        <v>0</v>
      </c>
      <c r="O91" s="297"/>
      <c r="P91" s="297"/>
      <c r="Q91" s="297"/>
      <c r="R91" s="135"/>
    </row>
    <row r="92" spans="2:47" s="8" customFormat="1" ht="19.899999999999999" customHeight="1">
      <c r="B92" s="136"/>
      <c r="C92" s="102"/>
      <c r="D92" s="113" t="s">
        <v>1091</v>
      </c>
      <c r="E92" s="102"/>
      <c r="F92" s="102"/>
      <c r="G92" s="102"/>
      <c r="H92" s="102"/>
      <c r="I92" s="102"/>
      <c r="J92" s="102"/>
      <c r="K92" s="102"/>
      <c r="L92" s="102"/>
      <c r="M92" s="102"/>
      <c r="N92" s="228">
        <f>N127</f>
        <v>0</v>
      </c>
      <c r="O92" s="229"/>
      <c r="P92" s="229"/>
      <c r="Q92" s="229"/>
      <c r="R92" s="137"/>
    </row>
    <row r="93" spans="2:47" s="8" customFormat="1" ht="19.899999999999999" customHeight="1">
      <c r="B93" s="136"/>
      <c r="C93" s="102"/>
      <c r="D93" s="113" t="s">
        <v>1092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N130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1093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N133</f>
        <v>0</v>
      </c>
      <c r="O94" s="229"/>
      <c r="P94" s="229"/>
      <c r="Q94" s="229"/>
      <c r="R94" s="137"/>
    </row>
    <row r="95" spans="2:47" s="8" customFormat="1" ht="19.899999999999999" customHeight="1">
      <c r="B95" s="136"/>
      <c r="C95" s="102"/>
      <c r="D95" s="113" t="s">
        <v>1094</v>
      </c>
      <c r="E95" s="102"/>
      <c r="F95" s="102"/>
      <c r="G95" s="102"/>
      <c r="H95" s="102"/>
      <c r="I95" s="102"/>
      <c r="J95" s="102"/>
      <c r="K95" s="102"/>
      <c r="L95" s="102"/>
      <c r="M95" s="102"/>
      <c r="N95" s="228">
        <f>N136</f>
        <v>0</v>
      </c>
      <c r="O95" s="229"/>
      <c r="P95" s="229"/>
      <c r="Q95" s="229"/>
      <c r="R95" s="137"/>
    </row>
    <row r="96" spans="2:47" s="7" customFormat="1" ht="21.75" customHeight="1">
      <c r="B96" s="132"/>
      <c r="C96" s="133"/>
      <c r="D96" s="134" t="s">
        <v>155</v>
      </c>
      <c r="E96" s="133"/>
      <c r="F96" s="133"/>
      <c r="G96" s="133"/>
      <c r="H96" s="133"/>
      <c r="I96" s="133"/>
      <c r="J96" s="133"/>
      <c r="K96" s="133"/>
      <c r="L96" s="133"/>
      <c r="M96" s="133"/>
      <c r="N96" s="273">
        <f>N138</f>
        <v>0</v>
      </c>
      <c r="O96" s="297"/>
      <c r="P96" s="297"/>
      <c r="Q96" s="297"/>
      <c r="R96" s="135"/>
    </row>
    <row r="97" spans="2:65" s="1" customFormat="1" ht="21.75" customHeight="1">
      <c r="B97" s="38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40"/>
    </row>
    <row r="98" spans="2:65" s="1" customFormat="1" ht="29.25" customHeight="1">
      <c r="B98" s="38"/>
      <c r="C98" s="131" t="s">
        <v>156</v>
      </c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296">
        <f>ROUND(N99+N100+N101+N102+N103+N104,0)</f>
        <v>0</v>
      </c>
      <c r="O98" s="298"/>
      <c r="P98" s="298"/>
      <c r="Q98" s="298"/>
      <c r="R98" s="40"/>
      <c r="T98" s="138"/>
      <c r="U98" s="139" t="s">
        <v>42</v>
      </c>
    </row>
    <row r="99" spans="2:65" s="1" customFormat="1" ht="18" customHeight="1">
      <c r="B99" s="140"/>
      <c r="C99" s="141"/>
      <c r="D99" s="251" t="s">
        <v>157</v>
      </c>
      <c r="E99" s="299"/>
      <c r="F99" s="299"/>
      <c r="G99" s="299"/>
      <c r="H99" s="299"/>
      <c r="I99" s="141"/>
      <c r="J99" s="141"/>
      <c r="K99" s="141"/>
      <c r="L99" s="141"/>
      <c r="M99" s="141"/>
      <c r="N99" s="252">
        <f>ROUND(N90*T99,0)</f>
        <v>0</v>
      </c>
      <c r="O99" s="300"/>
      <c r="P99" s="300"/>
      <c r="Q99" s="300"/>
      <c r="R99" s="143"/>
      <c r="S99" s="144"/>
      <c r="T99" s="145"/>
      <c r="U99" s="146" t="s">
        <v>43</v>
      </c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7" t="s">
        <v>158</v>
      </c>
      <c r="AZ99" s="144"/>
      <c r="BA99" s="144"/>
      <c r="BB99" s="144"/>
      <c r="BC99" s="144"/>
      <c r="BD99" s="144"/>
      <c r="BE99" s="148">
        <f t="shared" ref="BE99:BE104" si="0">IF(U99="základní",N99,0)</f>
        <v>0</v>
      </c>
      <c r="BF99" s="148">
        <f t="shared" ref="BF99:BF104" si="1">IF(U99="snížená",N99,0)</f>
        <v>0</v>
      </c>
      <c r="BG99" s="148">
        <f t="shared" ref="BG99:BG104" si="2">IF(U99="zákl. přenesená",N99,0)</f>
        <v>0</v>
      </c>
      <c r="BH99" s="148">
        <f t="shared" ref="BH99:BH104" si="3">IF(U99="sníž. přenesená",N99,0)</f>
        <v>0</v>
      </c>
      <c r="BI99" s="148">
        <f t="shared" ref="BI99:BI104" si="4">IF(U99="nulová",N99,0)</f>
        <v>0</v>
      </c>
      <c r="BJ99" s="147" t="s">
        <v>35</v>
      </c>
      <c r="BK99" s="144"/>
      <c r="BL99" s="144"/>
      <c r="BM99" s="144"/>
    </row>
    <row r="100" spans="2:65" s="1" customFormat="1" ht="18" customHeight="1">
      <c r="B100" s="140"/>
      <c r="C100" s="141"/>
      <c r="D100" s="251" t="s">
        <v>159</v>
      </c>
      <c r="E100" s="299"/>
      <c r="F100" s="299"/>
      <c r="G100" s="299"/>
      <c r="H100" s="299"/>
      <c r="I100" s="141"/>
      <c r="J100" s="141"/>
      <c r="K100" s="141"/>
      <c r="L100" s="141"/>
      <c r="M100" s="141"/>
      <c r="N100" s="252">
        <f>ROUND(N90*T100,0)</f>
        <v>0</v>
      </c>
      <c r="O100" s="300"/>
      <c r="P100" s="300"/>
      <c r="Q100" s="300"/>
      <c r="R100" s="143"/>
      <c r="S100" s="144"/>
      <c r="T100" s="145"/>
      <c r="U100" s="146" t="s">
        <v>43</v>
      </c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7" t="s">
        <v>158</v>
      </c>
      <c r="AZ100" s="144"/>
      <c r="BA100" s="144"/>
      <c r="BB100" s="144"/>
      <c r="BC100" s="144"/>
      <c r="BD100" s="144"/>
      <c r="BE100" s="148">
        <f t="shared" si="0"/>
        <v>0</v>
      </c>
      <c r="BF100" s="148">
        <f t="shared" si="1"/>
        <v>0</v>
      </c>
      <c r="BG100" s="148">
        <f t="shared" si="2"/>
        <v>0</v>
      </c>
      <c r="BH100" s="148">
        <f t="shared" si="3"/>
        <v>0</v>
      </c>
      <c r="BI100" s="148">
        <f t="shared" si="4"/>
        <v>0</v>
      </c>
      <c r="BJ100" s="147" t="s">
        <v>35</v>
      </c>
      <c r="BK100" s="144"/>
      <c r="BL100" s="144"/>
      <c r="BM100" s="144"/>
    </row>
    <row r="101" spans="2:65" s="1" customFormat="1" ht="18" customHeight="1">
      <c r="B101" s="140"/>
      <c r="C101" s="141"/>
      <c r="D101" s="251" t="s">
        <v>160</v>
      </c>
      <c r="E101" s="299"/>
      <c r="F101" s="299"/>
      <c r="G101" s="299"/>
      <c r="H101" s="299"/>
      <c r="I101" s="141"/>
      <c r="J101" s="141"/>
      <c r="K101" s="141"/>
      <c r="L101" s="141"/>
      <c r="M101" s="141"/>
      <c r="N101" s="252">
        <f>ROUND(N90*T101,0)</f>
        <v>0</v>
      </c>
      <c r="O101" s="300"/>
      <c r="P101" s="300"/>
      <c r="Q101" s="300"/>
      <c r="R101" s="143"/>
      <c r="S101" s="144"/>
      <c r="T101" s="145"/>
      <c r="U101" s="146" t="s">
        <v>43</v>
      </c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7" t="s">
        <v>158</v>
      </c>
      <c r="AZ101" s="144"/>
      <c r="BA101" s="144"/>
      <c r="BB101" s="144"/>
      <c r="BC101" s="144"/>
      <c r="BD101" s="144"/>
      <c r="BE101" s="148">
        <f t="shared" si="0"/>
        <v>0</v>
      </c>
      <c r="BF101" s="148">
        <f t="shared" si="1"/>
        <v>0</v>
      </c>
      <c r="BG101" s="148">
        <f t="shared" si="2"/>
        <v>0</v>
      </c>
      <c r="BH101" s="148">
        <f t="shared" si="3"/>
        <v>0</v>
      </c>
      <c r="BI101" s="148">
        <f t="shared" si="4"/>
        <v>0</v>
      </c>
      <c r="BJ101" s="147" t="s">
        <v>35</v>
      </c>
      <c r="BK101" s="144"/>
      <c r="BL101" s="144"/>
      <c r="BM101" s="144"/>
    </row>
    <row r="102" spans="2:65" s="1" customFormat="1" ht="18" customHeight="1">
      <c r="B102" s="140"/>
      <c r="C102" s="141"/>
      <c r="D102" s="251" t="s">
        <v>161</v>
      </c>
      <c r="E102" s="299"/>
      <c r="F102" s="299"/>
      <c r="G102" s="299"/>
      <c r="H102" s="299"/>
      <c r="I102" s="141"/>
      <c r="J102" s="141"/>
      <c r="K102" s="141"/>
      <c r="L102" s="141"/>
      <c r="M102" s="141"/>
      <c r="N102" s="252">
        <f>ROUND(N90*T102,0)</f>
        <v>0</v>
      </c>
      <c r="O102" s="300"/>
      <c r="P102" s="300"/>
      <c r="Q102" s="300"/>
      <c r="R102" s="143"/>
      <c r="S102" s="144"/>
      <c r="T102" s="145"/>
      <c r="U102" s="146" t="s">
        <v>43</v>
      </c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7" t="s">
        <v>158</v>
      </c>
      <c r="AZ102" s="144"/>
      <c r="BA102" s="144"/>
      <c r="BB102" s="144"/>
      <c r="BC102" s="144"/>
      <c r="BD102" s="144"/>
      <c r="BE102" s="148">
        <f t="shared" si="0"/>
        <v>0</v>
      </c>
      <c r="BF102" s="148">
        <f t="shared" si="1"/>
        <v>0</v>
      </c>
      <c r="BG102" s="148">
        <f t="shared" si="2"/>
        <v>0</v>
      </c>
      <c r="BH102" s="148">
        <f t="shared" si="3"/>
        <v>0</v>
      </c>
      <c r="BI102" s="148">
        <f t="shared" si="4"/>
        <v>0</v>
      </c>
      <c r="BJ102" s="147" t="s">
        <v>35</v>
      </c>
      <c r="BK102" s="144"/>
      <c r="BL102" s="144"/>
      <c r="BM102" s="144"/>
    </row>
    <row r="103" spans="2:65" s="1" customFormat="1" ht="18" customHeight="1">
      <c r="B103" s="140"/>
      <c r="C103" s="141"/>
      <c r="D103" s="251" t="s">
        <v>162</v>
      </c>
      <c r="E103" s="299"/>
      <c r="F103" s="299"/>
      <c r="G103" s="299"/>
      <c r="H103" s="299"/>
      <c r="I103" s="141"/>
      <c r="J103" s="141"/>
      <c r="K103" s="141"/>
      <c r="L103" s="141"/>
      <c r="M103" s="141"/>
      <c r="N103" s="252">
        <f>ROUND(N90*T103,0)</f>
        <v>0</v>
      </c>
      <c r="O103" s="300"/>
      <c r="P103" s="300"/>
      <c r="Q103" s="300"/>
      <c r="R103" s="143"/>
      <c r="S103" s="144"/>
      <c r="T103" s="145"/>
      <c r="U103" s="146" t="s">
        <v>43</v>
      </c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7" t="s">
        <v>158</v>
      </c>
      <c r="AZ103" s="144"/>
      <c r="BA103" s="144"/>
      <c r="BB103" s="144"/>
      <c r="BC103" s="144"/>
      <c r="BD103" s="144"/>
      <c r="BE103" s="148">
        <f t="shared" si="0"/>
        <v>0</v>
      </c>
      <c r="BF103" s="148">
        <f t="shared" si="1"/>
        <v>0</v>
      </c>
      <c r="BG103" s="148">
        <f t="shared" si="2"/>
        <v>0</v>
      </c>
      <c r="BH103" s="148">
        <f t="shared" si="3"/>
        <v>0</v>
      </c>
      <c r="BI103" s="148">
        <f t="shared" si="4"/>
        <v>0</v>
      </c>
      <c r="BJ103" s="147" t="s">
        <v>35</v>
      </c>
      <c r="BK103" s="144"/>
      <c r="BL103" s="144"/>
      <c r="BM103" s="144"/>
    </row>
    <row r="104" spans="2:65" s="1" customFormat="1" ht="18" customHeight="1">
      <c r="B104" s="140"/>
      <c r="C104" s="141"/>
      <c r="D104" s="142" t="s">
        <v>163</v>
      </c>
      <c r="E104" s="141"/>
      <c r="F104" s="141"/>
      <c r="G104" s="141"/>
      <c r="H104" s="141"/>
      <c r="I104" s="141"/>
      <c r="J104" s="141"/>
      <c r="K104" s="141"/>
      <c r="L104" s="141"/>
      <c r="M104" s="141"/>
      <c r="N104" s="252">
        <f>ROUND(N90*T104,0)</f>
        <v>0</v>
      </c>
      <c r="O104" s="300"/>
      <c r="P104" s="300"/>
      <c r="Q104" s="300"/>
      <c r="R104" s="143"/>
      <c r="S104" s="144"/>
      <c r="T104" s="149"/>
      <c r="U104" s="150" t="s">
        <v>43</v>
      </c>
      <c r="V104" s="144"/>
      <c r="W104" s="144"/>
      <c r="X104" s="144"/>
      <c r="Y104" s="144"/>
      <c r="Z104" s="144"/>
      <c r="AA104" s="144"/>
      <c r="AB104" s="144"/>
      <c r="AC104" s="144"/>
      <c r="AD104" s="144"/>
      <c r="AE104" s="144"/>
      <c r="AF104" s="144"/>
      <c r="AG104" s="144"/>
      <c r="AH104" s="144"/>
      <c r="AI104" s="144"/>
      <c r="AJ104" s="144"/>
      <c r="AK104" s="144"/>
      <c r="AL104" s="144"/>
      <c r="AM104" s="144"/>
      <c r="AN104" s="144"/>
      <c r="AO104" s="144"/>
      <c r="AP104" s="144"/>
      <c r="AQ104" s="144"/>
      <c r="AR104" s="144"/>
      <c r="AS104" s="144"/>
      <c r="AT104" s="144"/>
      <c r="AU104" s="144"/>
      <c r="AV104" s="144"/>
      <c r="AW104" s="144"/>
      <c r="AX104" s="144"/>
      <c r="AY104" s="147" t="s">
        <v>164</v>
      </c>
      <c r="AZ104" s="144"/>
      <c r="BA104" s="144"/>
      <c r="BB104" s="144"/>
      <c r="BC104" s="144"/>
      <c r="BD104" s="144"/>
      <c r="BE104" s="148">
        <f t="shared" si="0"/>
        <v>0</v>
      </c>
      <c r="BF104" s="148">
        <f t="shared" si="1"/>
        <v>0</v>
      </c>
      <c r="BG104" s="148">
        <f t="shared" si="2"/>
        <v>0</v>
      </c>
      <c r="BH104" s="148">
        <f t="shared" si="3"/>
        <v>0</v>
      </c>
      <c r="BI104" s="148">
        <f t="shared" si="4"/>
        <v>0</v>
      </c>
      <c r="BJ104" s="147" t="s">
        <v>35</v>
      </c>
      <c r="BK104" s="144"/>
      <c r="BL104" s="144"/>
      <c r="BM104" s="144"/>
    </row>
    <row r="105" spans="2:65" s="1" customFormat="1" ht="13.5">
      <c r="B105" s="38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40"/>
    </row>
    <row r="106" spans="2:65" s="1" customFormat="1" ht="29.25" customHeight="1">
      <c r="B106" s="38"/>
      <c r="C106" s="122" t="s">
        <v>120</v>
      </c>
      <c r="D106" s="123"/>
      <c r="E106" s="123"/>
      <c r="F106" s="123"/>
      <c r="G106" s="123"/>
      <c r="H106" s="123"/>
      <c r="I106" s="123"/>
      <c r="J106" s="123"/>
      <c r="K106" s="123"/>
      <c r="L106" s="233">
        <f>ROUND(SUM(N90+N98),0)</f>
        <v>0</v>
      </c>
      <c r="M106" s="233"/>
      <c r="N106" s="233"/>
      <c r="O106" s="233"/>
      <c r="P106" s="233"/>
      <c r="Q106" s="233"/>
      <c r="R106" s="40"/>
    </row>
    <row r="107" spans="2:65" s="1" customFormat="1" ht="6.95" customHeight="1">
      <c r="B107" s="62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4"/>
    </row>
    <row r="111" spans="2:65" s="1" customFormat="1" ht="6.95" customHeight="1">
      <c r="B111" s="65"/>
      <c r="C111" s="66"/>
      <c r="D111" s="66"/>
      <c r="E111" s="66"/>
      <c r="F111" s="66"/>
      <c r="G111" s="66"/>
      <c r="H111" s="66"/>
      <c r="I111" s="66"/>
      <c r="J111" s="66"/>
      <c r="K111" s="66"/>
      <c r="L111" s="66"/>
      <c r="M111" s="66"/>
      <c r="N111" s="66"/>
      <c r="O111" s="66"/>
      <c r="P111" s="66"/>
      <c r="Q111" s="66"/>
      <c r="R111" s="67"/>
    </row>
    <row r="112" spans="2:65" s="1" customFormat="1" ht="36.950000000000003" customHeight="1">
      <c r="B112" s="38"/>
      <c r="C112" s="223" t="s">
        <v>165</v>
      </c>
      <c r="D112" s="284"/>
      <c r="E112" s="284"/>
      <c r="F112" s="284"/>
      <c r="G112" s="284"/>
      <c r="H112" s="284"/>
      <c r="I112" s="284"/>
      <c r="J112" s="284"/>
      <c r="K112" s="284"/>
      <c r="L112" s="284"/>
      <c r="M112" s="284"/>
      <c r="N112" s="284"/>
      <c r="O112" s="284"/>
      <c r="P112" s="284"/>
      <c r="Q112" s="284"/>
      <c r="R112" s="40"/>
    </row>
    <row r="113" spans="2:65" s="1" customFormat="1" ht="6.95" customHeight="1">
      <c r="B113" s="38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40"/>
    </row>
    <row r="114" spans="2:65" s="1" customFormat="1" ht="30" customHeight="1">
      <c r="B114" s="38"/>
      <c r="C114" s="33" t="s">
        <v>19</v>
      </c>
      <c r="D114" s="39"/>
      <c r="E114" s="39"/>
      <c r="F114" s="282" t="str">
        <f>F6</f>
        <v>Pce, A016 - Rekonstrukce sekundárních rozvodů</v>
      </c>
      <c r="G114" s="283"/>
      <c r="H114" s="283"/>
      <c r="I114" s="283"/>
      <c r="J114" s="283"/>
      <c r="K114" s="283"/>
      <c r="L114" s="283"/>
      <c r="M114" s="283"/>
      <c r="N114" s="283"/>
      <c r="O114" s="283"/>
      <c r="P114" s="283"/>
      <c r="Q114" s="39"/>
      <c r="R114" s="40"/>
    </row>
    <row r="115" spans="2:65" ht="30" customHeight="1">
      <c r="B115" s="26"/>
      <c r="C115" s="33" t="s">
        <v>127</v>
      </c>
      <c r="D115" s="29"/>
      <c r="E115" s="29"/>
      <c r="F115" s="282" t="s">
        <v>1181</v>
      </c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9"/>
      <c r="R115" s="27"/>
    </row>
    <row r="116" spans="2:65" ht="30" customHeight="1">
      <c r="B116" s="26"/>
      <c r="C116" s="33" t="s">
        <v>129</v>
      </c>
      <c r="D116" s="29"/>
      <c r="E116" s="29"/>
      <c r="F116" s="282" t="s">
        <v>1698</v>
      </c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9"/>
      <c r="R116" s="27"/>
    </row>
    <row r="117" spans="2:65" s="1" customFormat="1" ht="36.950000000000003" customHeight="1">
      <c r="B117" s="38"/>
      <c r="C117" s="72" t="s">
        <v>1088</v>
      </c>
      <c r="D117" s="39"/>
      <c r="E117" s="39"/>
      <c r="F117" s="239" t="str">
        <f>F9</f>
        <v>MaR - Alarm systém - II. ETAPA</v>
      </c>
      <c r="G117" s="284"/>
      <c r="H117" s="284"/>
      <c r="I117" s="284"/>
      <c r="J117" s="284"/>
      <c r="K117" s="284"/>
      <c r="L117" s="284"/>
      <c r="M117" s="284"/>
      <c r="N117" s="284"/>
      <c r="O117" s="284"/>
      <c r="P117" s="284"/>
      <c r="Q117" s="39"/>
      <c r="R117" s="40"/>
    </row>
    <row r="118" spans="2:65" s="1" customFormat="1" ht="6.95" customHeight="1">
      <c r="B118" s="38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40"/>
    </row>
    <row r="119" spans="2:65" s="1" customFormat="1" ht="18" customHeight="1">
      <c r="B119" s="38"/>
      <c r="C119" s="33" t="s">
        <v>23</v>
      </c>
      <c r="D119" s="39"/>
      <c r="E119" s="39"/>
      <c r="F119" s="31" t="str">
        <f>F11</f>
        <v xml:space="preserve"> </v>
      </c>
      <c r="G119" s="39"/>
      <c r="H119" s="39"/>
      <c r="I119" s="39"/>
      <c r="J119" s="39"/>
      <c r="K119" s="33" t="s">
        <v>25</v>
      </c>
      <c r="L119" s="39"/>
      <c r="M119" s="286" t="str">
        <f>IF(O11="","",O11)</f>
        <v>24. 8. 2017</v>
      </c>
      <c r="N119" s="286"/>
      <c r="O119" s="286"/>
      <c r="P119" s="286"/>
      <c r="Q119" s="39"/>
      <c r="R119" s="40"/>
    </row>
    <row r="120" spans="2:65" s="1" customFormat="1" ht="6.95" customHeight="1">
      <c r="B120" s="38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40"/>
    </row>
    <row r="121" spans="2:65" s="1" customFormat="1">
      <c r="B121" s="38"/>
      <c r="C121" s="33" t="s">
        <v>27</v>
      </c>
      <c r="D121" s="39"/>
      <c r="E121" s="39"/>
      <c r="F121" s="31" t="str">
        <f>E14</f>
        <v>Elektrárny Opatovice, a.s.</v>
      </c>
      <c r="G121" s="39"/>
      <c r="H121" s="39"/>
      <c r="I121" s="39"/>
      <c r="J121" s="39"/>
      <c r="K121" s="33" t="s">
        <v>33</v>
      </c>
      <c r="L121" s="39"/>
      <c r="M121" s="227" t="str">
        <f>E20</f>
        <v>EVČ s.r.o.</v>
      </c>
      <c r="N121" s="227"/>
      <c r="O121" s="227"/>
      <c r="P121" s="227"/>
      <c r="Q121" s="227"/>
      <c r="R121" s="40"/>
    </row>
    <row r="122" spans="2:65" s="1" customFormat="1" ht="14.45" customHeight="1">
      <c r="B122" s="38"/>
      <c r="C122" s="33" t="s">
        <v>31</v>
      </c>
      <c r="D122" s="39"/>
      <c r="E122" s="39"/>
      <c r="F122" s="31" t="str">
        <f>IF(E17="","",E17)</f>
        <v>Vyplň údaj</v>
      </c>
      <c r="G122" s="39"/>
      <c r="H122" s="39"/>
      <c r="I122" s="39"/>
      <c r="J122" s="39"/>
      <c r="K122" s="33" t="s">
        <v>36</v>
      </c>
      <c r="L122" s="39"/>
      <c r="M122" s="227" t="str">
        <f>E23</f>
        <v xml:space="preserve"> </v>
      </c>
      <c r="N122" s="227"/>
      <c r="O122" s="227"/>
      <c r="P122" s="227"/>
      <c r="Q122" s="227"/>
      <c r="R122" s="40"/>
    </row>
    <row r="123" spans="2:65" s="1" customFormat="1" ht="10.35" customHeight="1">
      <c r="B123" s="38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40"/>
    </row>
    <row r="124" spans="2:65" s="9" customFormat="1" ht="29.25" customHeight="1">
      <c r="B124" s="151"/>
      <c r="C124" s="152" t="s">
        <v>166</v>
      </c>
      <c r="D124" s="153" t="s">
        <v>167</v>
      </c>
      <c r="E124" s="153" t="s">
        <v>60</v>
      </c>
      <c r="F124" s="301" t="s">
        <v>168</v>
      </c>
      <c r="G124" s="301"/>
      <c r="H124" s="301"/>
      <c r="I124" s="301"/>
      <c r="J124" s="153" t="s">
        <v>169</v>
      </c>
      <c r="K124" s="153" t="s">
        <v>170</v>
      </c>
      <c r="L124" s="301" t="s">
        <v>171</v>
      </c>
      <c r="M124" s="301"/>
      <c r="N124" s="301" t="s">
        <v>134</v>
      </c>
      <c r="O124" s="301"/>
      <c r="P124" s="301"/>
      <c r="Q124" s="302"/>
      <c r="R124" s="154"/>
      <c r="T124" s="79" t="s">
        <v>172</v>
      </c>
      <c r="U124" s="80" t="s">
        <v>42</v>
      </c>
      <c r="V124" s="80" t="s">
        <v>173</v>
      </c>
      <c r="W124" s="80" t="s">
        <v>174</v>
      </c>
      <c r="X124" s="80" t="s">
        <v>175</v>
      </c>
      <c r="Y124" s="80" t="s">
        <v>176</v>
      </c>
      <c r="Z124" s="80" t="s">
        <v>177</v>
      </c>
      <c r="AA124" s="81" t="s">
        <v>178</v>
      </c>
    </row>
    <row r="125" spans="2:65" s="1" customFormat="1" ht="29.25" customHeight="1">
      <c r="B125" s="38"/>
      <c r="C125" s="83" t="s">
        <v>131</v>
      </c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05">
        <f>BK125</f>
        <v>0</v>
      </c>
      <c r="O125" s="306"/>
      <c r="P125" s="306"/>
      <c r="Q125" s="306"/>
      <c r="R125" s="40"/>
      <c r="T125" s="82"/>
      <c r="U125" s="54"/>
      <c r="V125" s="54"/>
      <c r="W125" s="155">
        <f>W126+W138</f>
        <v>0</v>
      </c>
      <c r="X125" s="54"/>
      <c r="Y125" s="155">
        <f>Y126+Y138</f>
        <v>0</v>
      </c>
      <c r="Z125" s="54"/>
      <c r="AA125" s="156">
        <f>AA126+AA138</f>
        <v>0</v>
      </c>
      <c r="AT125" s="22" t="s">
        <v>77</v>
      </c>
      <c r="AU125" s="22" t="s">
        <v>136</v>
      </c>
      <c r="BK125" s="157">
        <f>BK126+BK138</f>
        <v>0</v>
      </c>
    </row>
    <row r="126" spans="2:65" s="10" customFormat="1" ht="37.35" customHeight="1">
      <c r="B126" s="158"/>
      <c r="C126" s="159"/>
      <c r="D126" s="160" t="s">
        <v>1090</v>
      </c>
      <c r="E126" s="160"/>
      <c r="F126" s="160"/>
      <c r="G126" s="160"/>
      <c r="H126" s="160"/>
      <c r="I126" s="160"/>
      <c r="J126" s="160"/>
      <c r="K126" s="160"/>
      <c r="L126" s="160"/>
      <c r="M126" s="160"/>
      <c r="N126" s="273">
        <f>BK126</f>
        <v>0</v>
      </c>
      <c r="O126" s="274"/>
      <c r="P126" s="274"/>
      <c r="Q126" s="274"/>
      <c r="R126" s="161"/>
      <c r="T126" s="162"/>
      <c r="U126" s="159"/>
      <c r="V126" s="159"/>
      <c r="W126" s="163">
        <f>W127+W130+W133+W136</f>
        <v>0</v>
      </c>
      <c r="X126" s="159"/>
      <c r="Y126" s="163">
        <f>Y127+Y130+Y133+Y136</f>
        <v>0</v>
      </c>
      <c r="Z126" s="159"/>
      <c r="AA126" s="164">
        <f>AA127+AA130+AA133+AA136</f>
        <v>0</v>
      </c>
      <c r="AR126" s="165" t="s">
        <v>35</v>
      </c>
      <c r="AT126" s="166" t="s">
        <v>77</v>
      </c>
      <c r="AU126" s="166" t="s">
        <v>78</v>
      </c>
      <c r="AY126" s="165" t="s">
        <v>179</v>
      </c>
      <c r="BK126" s="167">
        <f>BK127+BK130+BK133+BK136</f>
        <v>0</v>
      </c>
    </row>
    <row r="127" spans="2:65" s="10" customFormat="1" ht="19.899999999999999" customHeight="1">
      <c r="B127" s="158"/>
      <c r="C127" s="159"/>
      <c r="D127" s="168" t="s">
        <v>1091</v>
      </c>
      <c r="E127" s="168"/>
      <c r="F127" s="168"/>
      <c r="G127" s="168"/>
      <c r="H127" s="168"/>
      <c r="I127" s="168"/>
      <c r="J127" s="168"/>
      <c r="K127" s="168"/>
      <c r="L127" s="168"/>
      <c r="M127" s="168"/>
      <c r="N127" s="269">
        <f>BK127</f>
        <v>0</v>
      </c>
      <c r="O127" s="270"/>
      <c r="P127" s="270"/>
      <c r="Q127" s="270"/>
      <c r="R127" s="161"/>
      <c r="T127" s="162"/>
      <c r="U127" s="159"/>
      <c r="V127" s="159"/>
      <c r="W127" s="163">
        <f>SUM(W128:W129)</f>
        <v>0</v>
      </c>
      <c r="X127" s="159"/>
      <c r="Y127" s="163">
        <f>SUM(Y128:Y129)</f>
        <v>0</v>
      </c>
      <c r="Z127" s="159"/>
      <c r="AA127" s="164">
        <f>SUM(AA128:AA129)</f>
        <v>0</v>
      </c>
      <c r="AR127" s="165" t="s">
        <v>35</v>
      </c>
      <c r="AT127" s="166" t="s">
        <v>77</v>
      </c>
      <c r="AU127" s="166" t="s">
        <v>35</v>
      </c>
      <c r="AY127" s="165" t="s">
        <v>179</v>
      </c>
      <c r="BK127" s="167">
        <f>SUM(BK128:BK129)</f>
        <v>0</v>
      </c>
    </row>
    <row r="128" spans="2:65" s="1" customFormat="1" ht="16.5" customHeight="1">
      <c r="B128" s="140"/>
      <c r="C128" s="169" t="s">
        <v>35</v>
      </c>
      <c r="D128" s="169" t="s">
        <v>180</v>
      </c>
      <c r="E128" s="170" t="s">
        <v>1095</v>
      </c>
      <c r="F128" s="264" t="s">
        <v>1096</v>
      </c>
      <c r="G128" s="264"/>
      <c r="H128" s="264"/>
      <c r="I128" s="264"/>
      <c r="J128" s="171" t="s">
        <v>285</v>
      </c>
      <c r="K128" s="172">
        <v>25</v>
      </c>
      <c r="L128" s="265">
        <v>0</v>
      </c>
      <c r="M128" s="265"/>
      <c r="N128" s="266">
        <f>ROUND(L128*K128,2)</f>
        <v>0</v>
      </c>
      <c r="O128" s="266"/>
      <c r="P128" s="266"/>
      <c r="Q128" s="266"/>
      <c r="R128" s="143"/>
      <c r="T128" s="173" t="s">
        <v>5</v>
      </c>
      <c r="U128" s="47" t="s">
        <v>43</v>
      </c>
      <c r="V128" s="39"/>
      <c r="W128" s="174">
        <f>V128*K128</f>
        <v>0</v>
      </c>
      <c r="X128" s="174">
        <v>0</v>
      </c>
      <c r="Y128" s="174">
        <f>X128*K128</f>
        <v>0</v>
      </c>
      <c r="Z128" s="174">
        <v>0</v>
      </c>
      <c r="AA128" s="175">
        <f>Z128*K128</f>
        <v>0</v>
      </c>
      <c r="AR128" s="22" t="s">
        <v>184</v>
      </c>
      <c r="AT128" s="22" t="s">
        <v>180</v>
      </c>
      <c r="AU128" s="22" t="s">
        <v>89</v>
      </c>
      <c r="AY128" s="22" t="s">
        <v>179</v>
      </c>
      <c r="BE128" s="117">
        <f>IF(U128="základní",N128,0)</f>
        <v>0</v>
      </c>
      <c r="BF128" s="117">
        <f>IF(U128="snížená",N128,0)</f>
        <v>0</v>
      </c>
      <c r="BG128" s="117">
        <f>IF(U128="zákl. přenesená",N128,0)</f>
        <v>0</v>
      </c>
      <c r="BH128" s="117">
        <f>IF(U128="sníž. přenesená",N128,0)</f>
        <v>0</v>
      </c>
      <c r="BI128" s="117">
        <f>IF(U128="nulová",N128,0)</f>
        <v>0</v>
      </c>
      <c r="BJ128" s="22" t="s">
        <v>35</v>
      </c>
      <c r="BK128" s="117">
        <f>ROUND(L128*K128,2)</f>
        <v>0</v>
      </c>
      <c r="BL128" s="22" t="s">
        <v>184</v>
      </c>
      <c r="BM128" s="22" t="s">
        <v>1805</v>
      </c>
    </row>
    <row r="129" spans="2:65" s="1" customFormat="1" ht="16.5" customHeight="1">
      <c r="B129" s="140"/>
      <c r="C129" s="169" t="s">
        <v>89</v>
      </c>
      <c r="D129" s="169" t="s">
        <v>180</v>
      </c>
      <c r="E129" s="170" t="s">
        <v>1098</v>
      </c>
      <c r="F129" s="264" t="s">
        <v>1099</v>
      </c>
      <c r="G129" s="264"/>
      <c r="H129" s="264"/>
      <c r="I129" s="264"/>
      <c r="J129" s="171" t="s">
        <v>285</v>
      </c>
      <c r="K129" s="172">
        <v>25</v>
      </c>
      <c r="L129" s="265">
        <v>0</v>
      </c>
      <c r="M129" s="265"/>
      <c r="N129" s="266">
        <f>ROUND(L129*K129,2)</f>
        <v>0</v>
      </c>
      <c r="O129" s="266"/>
      <c r="P129" s="266"/>
      <c r="Q129" s="266"/>
      <c r="R129" s="143"/>
      <c r="T129" s="173" t="s">
        <v>5</v>
      </c>
      <c r="U129" s="47" t="s">
        <v>43</v>
      </c>
      <c r="V129" s="39"/>
      <c r="W129" s="174">
        <f>V129*K129</f>
        <v>0</v>
      </c>
      <c r="X129" s="174">
        <v>0</v>
      </c>
      <c r="Y129" s="174">
        <f>X129*K129</f>
        <v>0</v>
      </c>
      <c r="Z129" s="174">
        <v>0</v>
      </c>
      <c r="AA129" s="175">
        <f>Z129*K129</f>
        <v>0</v>
      </c>
      <c r="AR129" s="22" t="s">
        <v>184</v>
      </c>
      <c r="AT129" s="22" t="s">
        <v>180</v>
      </c>
      <c r="AU129" s="22" t="s">
        <v>89</v>
      </c>
      <c r="AY129" s="22" t="s">
        <v>179</v>
      </c>
      <c r="BE129" s="117">
        <f>IF(U129="základní",N129,0)</f>
        <v>0</v>
      </c>
      <c r="BF129" s="117">
        <f>IF(U129="snížená",N129,0)</f>
        <v>0</v>
      </c>
      <c r="BG129" s="117">
        <f>IF(U129="zákl. přenesená",N129,0)</f>
        <v>0</v>
      </c>
      <c r="BH129" s="117">
        <f>IF(U129="sníž. přenesená",N129,0)</f>
        <v>0</v>
      </c>
      <c r="BI129" s="117">
        <f>IF(U129="nulová",N129,0)</f>
        <v>0</v>
      </c>
      <c r="BJ129" s="22" t="s">
        <v>35</v>
      </c>
      <c r="BK129" s="117">
        <f>ROUND(L129*K129,2)</f>
        <v>0</v>
      </c>
      <c r="BL129" s="22" t="s">
        <v>184</v>
      </c>
      <c r="BM129" s="22" t="s">
        <v>1806</v>
      </c>
    </row>
    <row r="130" spans="2:65" s="10" customFormat="1" ht="29.85" customHeight="1">
      <c r="B130" s="158"/>
      <c r="C130" s="159"/>
      <c r="D130" s="168" t="s">
        <v>1092</v>
      </c>
      <c r="E130" s="168"/>
      <c r="F130" s="168"/>
      <c r="G130" s="168"/>
      <c r="H130" s="168"/>
      <c r="I130" s="168"/>
      <c r="J130" s="168"/>
      <c r="K130" s="168"/>
      <c r="L130" s="168"/>
      <c r="M130" s="168"/>
      <c r="N130" s="275">
        <f>BK130</f>
        <v>0</v>
      </c>
      <c r="O130" s="276"/>
      <c r="P130" s="276"/>
      <c r="Q130" s="276"/>
      <c r="R130" s="161"/>
      <c r="T130" s="162"/>
      <c r="U130" s="159"/>
      <c r="V130" s="159"/>
      <c r="W130" s="163">
        <f>SUM(W131:W132)</f>
        <v>0</v>
      </c>
      <c r="X130" s="159"/>
      <c r="Y130" s="163">
        <f>SUM(Y131:Y132)</f>
        <v>0</v>
      </c>
      <c r="Z130" s="159"/>
      <c r="AA130" s="164">
        <f>SUM(AA131:AA132)</f>
        <v>0</v>
      </c>
      <c r="AR130" s="165" t="s">
        <v>35</v>
      </c>
      <c r="AT130" s="166" t="s">
        <v>77</v>
      </c>
      <c r="AU130" s="166" t="s">
        <v>35</v>
      </c>
      <c r="AY130" s="165" t="s">
        <v>179</v>
      </c>
      <c r="BK130" s="167">
        <f>SUM(BK131:BK132)</f>
        <v>0</v>
      </c>
    </row>
    <row r="131" spans="2:65" s="1" customFormat="1" ht="16.5" customHeight="1">
      <c r="B131" s="140"/>
      <c r="C131" s="169" t="s">
        <v>94</v>
      </c>
      <c r="D131" s="169" t="s">
        <v>180</v>
      </c>
      <c r="E131" s="170" t="s">
        <v>1101</v>
      </c>
      <c r="F131" s="264" t="s">
        <v>1102</v>
      </c>
      <c r="G131" s="264"/>
      <c r="H131" s="264"/>
      <c r="I131" s="264"/>
      <c r="J131" s="171" t="s">
        <v>1103</v>
      </c>
      <c r="K131" s="172">
        <v>1</v>
      </c>
      <c r="L131" s="265">
        <v>0</v>
      </c>
      <c r="M131" s="265"/>
      <c r="N131" s="266">
        <f>ROUND(L131*K131,2)</f>
        <v>0</v>
      </c>
      <c r="O131" s="266"/>
      <c r="P131" s="266"/>
      <c r="Q131" s="266"/>
      <c r="R131" s="143"/>
      <c r="T131" s="173" t="s">
        <v>5</v>
      </c>
      <c r="U131" s="47" t="s">
        <v>43</v>
      </c>
      <c r="V131" s="39"/>
      <c r="W131" s="174">
        <f>V131*K131</f>
        <v>0</v>
      </c>
      <c r="X131" s="174">
        <v>0</v>
      </c>
      <c r="Y131" s="174">
        <f>X131*K131</f>
        <v>0</v>
      </c>
      <c r="Z131" s="174">
        <v>0</v>
      </c>
      <c r="AA131" s="175">
        <f>Z131*K131</f>
        <v>0</v>
      </c>
      <c r="AR131" s="22" t="s">
        <v>184</v>
      </c>
      <c r="AT131" s="22" t="s">
        <v>180</v>
      </c>
      <c r="AU131" s="22" t="s">
        <v>89</v>
      </c>
      <c r="AY131" s="22" t="s">
        <v>179</v>
      </c>
      <c r="BE131" s="117">
        <f>IF(U131="základní",N131,0)</f>
        <v>0</v>
      </c>
      <c r="BF131" s="117">
        <f>IF(U131="snížená",N131,0)</f>
        <v>0</v>
      </c>
      <c r="BG131" s="117">
        <f>IF(U131="zákl. přenesená",N131,0)</f>
        <v>0</v>
      </c>
      <c r="BH131" s="117">
        <f>IF(U131="sníž. přenesená",N131,0)</f>
        <v>0</v>
      </c>
      <c r="BI131" s="117">
        <f>IF(U131="nulová",N131,0)</f>
        <v>0</v>
      </c>
      <c r="BJ131" s="22" t="s">
        <v>35</v>
      </c>
      <c r="BK131" s="117">
        <f>ROUND(L131*K131,2)</f>
        <v>0</v>
      </c>
      <c r="BL131" s="22" t="s">
        <v>184</v>
      </c>
      <c r="BM131" s="22" t="s">
        <v>1807</v>
      </c>
    </row>
    <row r="132" spans="2:65" s="1" customFormat="1" ht="16.5" customHeight="1">
      <c r="B132" s="140"/>
      <c r="C132" s="169" t="s">
        <v>184</v>
      </c>
      <c r="D132" s="169" t="s">
        <v>180</v>
      </c>
      <c r="E132" s="170" t="s">
        <v>1105</v>
      </c>
      <c r="F132" s="264" t="s">
        <v>1106</v>
      </c>
      <c r="G132" s="264"/>
      <c r="H132" s="264"/>
      <c r="I132" s="264"/>
      <c r="J132" s="171" t="s">
        <v>1103</v>
      </c>
      <c r="K132" s="172">
        <v>1</v>
      </c>
      <c r="L132" s="265">
        <v>0</v>
      </c>
      <c r="M132" s="265"/>
      <c r="N132" s="266">
        <f>ROUND(L132*K132,2)</f>
        <v>0</v>
      </c>
      <c r="O132" s="266"/>
      <c r="P132" s="266"/>
      <c r="Q132" s="266"/>
      <c r="R132" s="143"/>
      <c r="T132" s="173" t="s">
        <v>5</v>
      </c>
      <c r="U132" s="47" t="s">
        <v>43</v>
      </c>
      <c r="V132" s="39"/>
      <c r="W132" s="174">
        <f>V132*K132</f>
        <v>0</v>
      </c>
      <c r="X132" s="174">
        <v>0</v>
      </c>
      <c r="Y132" s="174">
        <f>X132*K132</f>
        <v>0</v>
      </c>
      <c r="Z132" s="174">
        <v>0</v>
      </c>
      <c r="AA132" s="175">
        <f>Z132*K132</f>
        <v>0</v>
      </c>
      <c r="AR132" s="22" t="s">
        <v>184</v>
      </c>
      <c r="AT132" s="22" t="s">
        <v>180</v>
      </c>
      <c r="AU132" s="22" t="s">
        <v>89</v>
      </c>
      <c r="AY132" s="22" t="s">
        <v>179</v>
      </c>
      <c r="BE132" s="117">
        <f>IF(U132="základní",N132,0)</f>
        <v>0</v>
      </c>
      <c r="BF132" s="117">
        <f>IF(U132="snížená",N132,0)</f>
        <v>0</v>
      </c>
      <c r="BG132" s="117">
        <f>IF(U132="zákl. přenesená",N132,0)</f>
        <v>0</v>
      </c>
      <c r="BH132" s="117">
        <f>IF(U132="sníž. přenesená",N132,0)</f>
        <v>0</v>
      </c>
      <c r="BI132" s="117">
        <f>IF(U132="nulová",N132,0)</f>
        <v>0</v>
      </c>
      <c r="BJ132" s="22" t="s">
        <v>35</v>
      </c>
      <c r="BK132" s="117">
        <f>ROUND(L132*K132,2)</f>
        <v>0</v>
      </c>
      <c r="BL132" s="22" t="s">
        <v>184</v>
      </c>
      <c r="BM132" s="22" t="s">
        <v>1808</v>
      </c>
    </row>
    <row r="133" spans="2:65" s="10" customFormat="1" ht="29.85" customHeight="1">
      <c r="B133" s="158"/>
      <c r="C133" s="159"/>
      <c r="D133" s="168" t="s">
        <v>1093</v>
      </c>
      <c r="E133" s="168"/>
      <c r="F133" s="168"/>
      <c r="G133" s="168"/>
      <c r="H133" s="168"/>
      <c r="I133" s="168"/>
      <c r="J133" s="168"/>
      <c r="K133" s="168"/>
      <c r="L133" s="168"/>
      <c r="M133" s="168"/>
      <c r="N133" s="275">
        <f>BK133</f>
        <v>0</v>
      </c>
      <c r="O133" s="276"/>
      <c r="P133" s="276"/>
      <c r="Q133" s="276"/>
      <c r="R133" s="161"/>
      <c r="T133" s="162"/>
      <c r="U133" s="159"/>
      <c r="V133" s="159"/>
      <c r="W133" s="163">
        <f>SUM(W134:W135)</f>
        <v>0</v>
      </c>
      <c r="X133" s="159"/>
      <c r="Y133" s="163">
        <f>SUM(Y134:Y135)</f>
        <v>0</v>
      </c>
      <c r="Z133" s="159"/>
      <c r="AA133" s="164">
        <f>SUM(AA134:AA135)</f>
        <v>0</v>
      </c>
      <c r="AR133" s="165" t="s">
        <v>35</v>
      </c>
      <c r="AT133" s="166" t="s">
        <v>77</v>
      </c>
      <c r="AU133" s="166" t="s">
        <v>35</v>
      </c>
      <c r="AY133" s="165" t="s">
        <v>179</v>
      </c>
      <c r="BK133" s="167">
        <f>SUM(BK134:BK135)</f>
        <v>0</v>
      </c>
    </row>
    <row r="134" spans="2:65" s="1" customFormat="1" ht="16.5" customHeight="1">
      <c r="B134" s="140"/>
      <c r="C134" s="169" t="s">
        <v>219</v>
      </c>
      <c r="D134" s="169" t="s">
        <v>180</v>
      </c>
      <c r="E134" s="170" t="s">
        <v>1114</v>
      </c>
      <c r="F134" s="264" t="s">
        <v>1115</v>
      </c>
      <c r="G134" s="264"/>
      <c r="H134" s="264"/>
      <c r="I134" s="264"/>
      <c r="J134" s="171" t="s">
        <v>962</v>
      </c>
      <c r="K134" s="172">
        <v>16</v>
      </c>
      <c r="L134" s="265">
        <v>0</v>
      </c>
      <c r="M134" s="265"/>
      <c r="N134" s="266">
        <f>ROUND(L134*K134,2)</f>
        <v>0</v>
      </c>
      <c r="O134" s="266"/>
      <c r="P134" s="266"/>
      <c r="Q134" s="266"/>
      <c r="R134" s="143"/>
      <c r="T134" s="173" t="s">
        <v>5</v>
      </c>
      <c r="U134" s="47" t="s">
        <v>43</v>
      </c>
      <c r="V134" s="39"/>
      <c r="W134" s="174">
        <f>V134*K134</f>
        <v>0</v>
      </c>
      <c r="X134" s="174">
        <v>0</v>
      </c>
      <c r="Y134" s="174">
        <f>X134*K134</f>
        <v>0</v>
      </c>
      <c r="Z134" s="174">
        <v>0</v>
      </c>
      <c r="AA134" s="175">
        <f>Z134*K134</f>
        <v>0</v>
      </c>
      <c r="AR134" s="22" t="s">
        <v>184</v>
      </c>
      <c r="AT134" s="22" t="s">
        <v>180</v>
      </c>
      <c r="AU134" s="22" t="s">
        <v>89</v>
      </c>
      <c r="AY134" s="22" t="s">
        <v>179</v>
      </c>
      <c r="BE134" s="117">
        <f>IF(U134="základní",N134,0)</f>
        <v>0</v>
      </c>
      <c r="BF134" s="117">
        <f>IF(U134="snížená",N134,0)</f>
        <v>0</v>
      </c>
      <c r="BG134" s="117">
        <f>IF(U134="zákl. přenesená",N134,0)</f>
        <v>0</v>
      </c>
      <c r="BH134" s="117">
        <f>IF(U134="sníž. přenesená",N134,0)</f>
        <v>0</v>
      </c>
      <c r="BI134" s="117">
        <f>IF(U134="nulová",N134,0)</f>
        <v>0</v>
      </c>
      <c r="BJ134" s="22" t="s">
        <v>35</v>
      </c>
      <c r="BK134" s="117">
        <f>ROUND(L134*K134,2)</f>
        <v>0</v>
      </c>
      <c r="BL134" s="22" t="s">
        <v>184</v>
      </c>
      <c r="BM134" s="22" t="s">
        <v>1809</v>
      </c>
    </row>
    <row r="135" spans="2:65" s="1" customFormat="1" ht="16.5" customHeight="1">
      <c r="B135" s="140"/>
      <c r="C135" s="169" t="s">
        <v>207</v>
      </c>
      <c r="D135" s="169" t="s">
        <v>180</v>
      </c>
      <c r="E135" s="170" t="s">
        <v>1117</v>
      </c>
      <c r="F135" s="264" t="s">
        <v>1118</v>
      </c>
      <c r="G135" s="264"/>
      <c r="H135" s="264"/>
      <c r="I135" s="264"/>
      <c r="J135" s="171" t="s">
        <v>962</v>
      </c>
      <c r="K135" s="172">
        <v>8</v>
      </c>
      <c r="L135" s="265">
        <v>0</v>
      </c>
      <c r="M135" s="265"/>
      <c r="N135" s="266">
        <f>ROUND(L135*K135,2)</f>
        <v>0</v>
      </c>
      <c r="O135" s="266"/>
      <c r="P135" s="266"/>
      <c r="Q135" s="266"/>
      <c r="R135" s="143"/>
      <c r="T135" s="173" t="s">
        <v>5</v>
      </c>
      <c r="U135" s="47" t="s">
        <v>43</v>
      </c>
      <c r="V135" s="39"/>
      <c r="W135" s="174">
        <f>V135*K135</f>
        <v>0</v>
      </c>
      <c r="X135" s="174">
        <v>0</v>
      </c>
      <c r="Y135" s="174">
        <f>X135*K135</f>
        <v>0</v>
      </c>
      <c r="Z135" s="174">
        <v>0</v>
      </c>
      <c r="AA135" s="175">
        <f>Z135*K135</f>
        <v>0</v>
      </c>
      <c r="AR135" s="22" t="s">
        <v>184</v>
      </c>
      <c r="AT135" s="22" t="s">
        <v>180</v>
      </c>
      <c r="AU135" s="22" t="s">
        <v>89</v>
      </c>
      <c r="AY135" s="22" t="s">
        <v>179</v>
      </c>
      <c r="BE135" s="117">
        <f>IF(U135="základní",N135,0)</f>
        <v>0</v>
      </c>
      <c r="BF135" s="117">
        <f>IF(U135="snížená",N135,0)</f>
        <v>0</v>
      </c>
      <c r="BG135" s="117">
        <f>IF(U135="zákl. přenesená",N135,0)</f>
        <v>0</v>
      </c>
      <c r="BH135" s="117">
        <f>IF(U135="sníž. přenesená",N135,0)</f>
        <v>0</v>
      </c>
      <c r="BI135" s="117">
        <f>IF(U135="nulová",N135,0)</f>
        <v>0</v>
      </c>
      <c r="BJ135" s="22" t="s">
        <v>35</v>
      </c>
      <c r="BK135" s="117">
        <f>ROUND(L135*K135,2)</f>
        <v>0</v>
      </c>
      <c r="BL135" s="22" t="s">
        <v>184</v>
      </c>
      <c r="BM135" s="22" t="s">
        <v>1810</v>
      </c>
    </row>
    <row r="136" spans="2:65" s="10" customFormat="1" ht="29.85" customHeight="1">
      <c r="B136" s="158"/>
      <c r="C136" s="159"/>
      <c r="D136" s="168" t="s">
        <v>1094</v>
      </c>
      <c r="E136" s="168"/>
      <c r="F136" s="168"/>
      <c r="G136" s="168"/>
      <c r="H136" s="168"/>
      <c r="I136" s="168"/>
      <c r="J136" s="168"/>
      <c r="K136" s="168"/>
      <c r="L136" s="168"/>
      <c r="M136" s="168"/>
      <c r="N136" s="275">
        <f>BK136</f>
        <v>0</v>
      </c>
      <c r="O136" s="276"/>
      <c r="P136" s="276"/>
      <c r="Q136" s="276"/>
      <c r="R136" s="161"/>
      <c r="T136" s="162"/>
      <c r="U136" s="159"/>
      <c r="V136" s="159"/>
      <c r="W136" s="163">
        <f>W137</f>
        <v>0</v>
      </c>
      <c r="X136" s="159"/>
      <c r="Y136" s="163">
        <f>Y137</f>
        <v>0</v>
      </c>
      <c r="Z136" s="159"/>
      <c r="AA136" s="164">
        <f>AA137</f>
        <v>0</v>
      </c>
      <c r="AR136" s="165" t="s">
        <v>35</v>
      </c>
      <c r="AT136" s="166" t="s">
        <v>77</v>
      </c>
      <c r="AU136" s="166" t="s">
        <v>35</v>
      </c>
      <c r="AY136" s="165" t="s">
        <v>179</v>
      </c>
      <c r="BK136" s="167">
        <f>BK137</f>
        <v>0</v>
      </c>
    </row>
    <row r="137" spans="2:65" s="1" customFormat="1" ht="16.5" customHeight="1">
      <c r="B137" s="140"/>
      <c r="C137" s="169" t="s">
        <v>227</v>
      </c>
      <c r="D137" s="169" t="s">
        <v>180</v>
      </c>
      <c r="E137" s="170" t="s">
        <v>1120</v>
      </c>
      <c r="F137" s="264" t="s">
        <v>1121</v>
      </c>
      <c r="G137" s="264"/>
      <c r="H137" s="264"/>
      <c r="I137" s="264"/>
      <c r="J137" s="171" t="s">
        <v>962</v>
      </c>
      <c r="K137" s="172">
        <v>8</v>
      </c>
      <c r="L137" s="265">
        <v>0</v>
      </c>
      <c r="M137" s="265"/>
      <c r="N137" s="266">
        <f>ROUND(L137*K137,2)</f>
        <v>0</v>
      </c>
      <c r="O137" s="266"/>
      <c r="P137" s="266"/>
      <c r="Q137" s="266"/>
      <c r="R137" s="143"/>
      <c r="T137" s="173" t="s">
        <v>5</v>
      </c>
      <c r="U137" s="47" t="s">
        <v>43</v>
      </c>
      <c r="V137" s="39"/>
      <c r="W137" s="174">
        <f>V137*K137</f>
        <v>0</v>
      </c>
      <c r="X137" s="174">
        <v>0</v>
      </c>
      <c r="Y137" s="174">
        <f>X137*K137</f>
        <v>0</v>
      </c>
      <c r="Z137" s="174">
        <v>0</v>
      </c>
      <c r="AA137" s="175">
        <f>Z137*K137</f>
        <v>0</v>
      </c>
      <c r="AR137" s="22" t="s">
        <v>184</v>
      </c>
      <c r="AT137" s="22" t="s">
        <v>180</v>
      </c>
      <c r="AU137" s="22" t="s">
        <v>89</v>
      </c>
      <c r="AY137" s="22" t="s">
        <v>179</v>
      </c>
      <c r="BE137" s="117">
        <f>IF(U137="základní",N137,0)</f>
        <v>0</v>
      </c>
      <c r="BF137" s="117">
        <f>IF(U137="snížená",N137,0)</f>
        <v>0</v>
      </c>
      <c r="BG137" s="117">
        <f>IF(U137="zákl. přenesená",N137,0)</f>
        <v>0</v>
      </c>
      <c r="BH137" s="117">
        <f>IF(U137="sníž. přenesená",N137,0)</f>
        <v>0</v>
      </c>
      <c r="BI137" s="117">
        <f>IF(U137="nulová",N137,0)</f>
        <v>0</v>
      </c>
      <c r="BJ137" s="22" t="s">
        <v>35</v>
      </c>
      <c r="BK137" s="117">
        <f>ROUND(L137*K137,2)</f>
        <v>0</v>
      </c>
      <c r="BL137" s="22" t="s">
        <v>184</v>
      </c>
      <c r="BM137" s="22" t="s">
        <v>1811</v>
      </c>
    </row>
    <row r="138" spans="2:65" s="1" customFormat="1" ht="49.9" customHeight="1">
      <c r="B138" s="38"/>
      <c r="C138" s="39"/>
      <c r="D138" s="160" t="s">
        <v>926</v>
      </c>
      <c r="E138" s="39"/>
      <c r="F138" s="39"/>
      <c r="G138" s="39"/>
      <c r="H138" s="39"/>
      <c r="I138" s="39"/>
      <c r="J138" s="39"/>
      <c r="K138" s="39"/>
      <c r="L138" s="39"/>
      <c r="M138" s="39"/>
      <c r="N138" s="310">
        <f t="shared" ref="N138:N143" si="5">BK138</f>
        <v>0</v>
      </c>
      <c r="O138" s="311"/>
      <c r="P138" s="311"/>
      <c r="Q138" s="311"/>
      <c r="R138" s="40"/>
      <c r="T138" s="203"/>
      <c r="U138" s="39"/>
      <c r="V138" s="39"/>
      <c r="W138" s="39"/>
      <c r="X138" s="39"/>
      <c r="Y138" s="39"/>
      <c r="Z138" s="39"/>
      <c r="AA138" s="77"/>
      <c r="AT138" s="22" t="s">
        <v>77</v>
      </c>
      <c r="AU138" s="22" t="s">
        <v>78</v>
      </c>
      <c r="AY138" s="22" t="s">
        <v>927</v>
      </c>
      <c r="BK138" s="117">
        <f>SUM(BK139:BK143)</f>
        <v>0</v>
      </c>
    </row>
    <row r="139" spans="2:65" s="1" customFormat="1" ht="22.35" customHeight="1">
      <c r="B139" s="38"/>
      <c r="C139" s="204" t="s">
        <v>5</v>
      </c>
      <c r="D139" s="204" t="s">
        <v>180</v>
      </c>
      <c r="E139" s="205" t="s">
        <v>5</v>
      </c>
      <c r="F139" s="257" t="s">
        <v>5</v>
      </c>
      <c r="G139" s="257"/>
      <c r="H139" s="257"/>
      <c r="I139" s="257"/>
      <c r="J139" s="206" t="s">
        <v>5</v>
      </c>
      <c r="K139" s="207"/>
      <c r="L139" s="265"/>
      <c r="M139" s="279"/>
      <c r="N139" s="279">
        <f t="shared" si="5"/>
        <v>0</v>
      </c>
      <c r="O139" s="279"/>
      <c r="P139" s="279"/>
      <c r="Q139" s="279"/>
      <c r="R139" s="40"/>
      <c r="T139" s="173" t="s">
        <v>5</v>
      </c>
      <c r="U139" s="208" t="s">
        <v>43</v>
      </c>
      <c r="V139" s="39"/>
      <c r="W139" s="39"/>
      <c r="X139" s="39"/>
      <c r="Y139" s="39"/>
      <c r="Z139" s="39"/>
      <c r="AA139" s="77"/>
      <c r="AT139" s="22" t="s">
        <v>927</v>
      </c>
      <c r="AU139" s="22" t="s">
        <v>35</v>
      </c>
      <c r="AY139" s="22" t="s">
        <v>927</v>
      </c>
      <c r="BE139" s="117">
        <f>IF(U139="základní",N139,0)</f>
        <v>0</v>
      </c>
      <c r="BF139" s="117">
        <f>IF(U139="snížená",N139,0)</f>
        <v>0</v>
      </c>
      <c r="BG139" s="117">
        <f>IF(U139="zákl. přenesená",N139,0)</f>
        <v>0</v>
      </c>
      <c r="BH139" s="117">
        <f>IF(U139="sníž. přenesená",N139,0)</f>
        <v>0</v>
      </c>
      <c r="BI139" s="117">
        <f>IF(U139="nulová",N139,0)</f>
        <v>0</v>
      </c>
      <c r="BJ139" s="22" t="s">
        <v>35</v>
      </c>
      <c r="BK139" s="117">
        <f>L139*K139</f>
        <v>0</v>
      </c>
    </row>
    <row r="140" spans="2:65" s="1" customFormat="1" ht="22.35" customHeight="1">
      <c r="B140" s="38"/>
      <c r="C140" s="204" t="s">
        <v>5</v>
      </c>
      <c r="D140" s="204" t="s">
        <v>180</v>
      </c>
      <c r="E140" s="205" t="s">
        <v>5</v>
      </c>
      <c r="F140" s="257" t="s">
        <v>5</v>
      </c>
      <c r="G140" s="257"/>
      <c r="H140" s="257"/>
      <c r="I140" s="257"/>
      <c r="J140" s="206" t="s">
        <v>5</v>
      </c>
      <c r="K140" s="207"/>
      <c r="L140" s="265"/>
      <c r="M140" s="279"/>
      <c r="N140" s="279">
        <f t="shared" si="5"/>
        <v>0</v>
      </c>
      <c r="O140" s="279"/>
      <c r="P140" s="279"/>
      <c r="Q140" s="279"/>
      <c r="R140" s="40"/>
      <c r="T140" s="173" t="s">
        <v>5</v>
      </c>
      <c r="U140" s="208" t="s">
        <v>43</v>
      </c>
      <c r="V140" s="39"/>
      <c r="W140" s="39"/>
      <c r="X140" s="39"/>
      <c r="Y140" s="39"/>
      <c r="Z140" s="39"/>
      <c r="AA140" s="77"/>
      <c r="AT140" s="22" t="s">
        <v>927</v>
      </c>
      <c r="AU140" s="22" t="s">
        <v>35</v>
      </c>
      <c r="AY140" s="22" t="s">
        <v>927</v>
      </c>
      <c r="BE140" s="117">
        <f>IF(U140="základní",N140,0)</f>
        <v>0</v>
      </c>
      <c r="BF140" s="117">
        <f>IF(U140="snížená",N140,0)</f>
        <v>0</v>
      </c>
      <c r="BG140" s="117">
        <f>IF(U140="zákl. přenesená",N140,0)</f>
        <v>0</v>
      </c>
      <c r="BH140" s="117">
        <f>IF(U140="sníž. přenesená",N140,0)</f>
        <v>0</v>
      </c>
      <c r="BI140" s="117">
        <f>IF(U140="nulová",N140,0)</f>
        <v>0</v>
      </c>
      <c r="BJ140" s="22" t="s">
        <v>35</v>
      </c>
      <c r="BK140" s="117">
        <f>L140*K140</f>
        <v>0</v>
      </c>
    </row>
    <row r="141" spans="2:65" s="1" customFormat="1" ht="22.35" customHeight="1">
      <c r="B141" s="38"/>
      <c r="C141" s="204" t="s">
        <v>5</v>
      </c>
      <c r="D141" s="204" t="s">
        <v>180</v>
      </c>
      <c r="E141" s="205" t="s">
        <v>5</v>
      </c>
      <c r="F141" s="257" t="s">
        <v>5</v>
      </c>
      <c r="G141" s="257"/>
      <c r="H141" s="257"/>
      <c r="I141" s="257"/>
      <c r="J141" s="206" t="s">
        <v>5</v>
      </c>
      <c r="K141" s="207"/>
      <c r="L141" s="265"/>
      <c r="M141" s="279"/>
      <c r="N141" s="279">
        <f t="shared" si="5"/>
        <v>0</v>
      </c>
      <c r="O141" s="279"/>
      <c r="P141" s="279"/>
      <c r="Q141" s="279"/>
      <c r="R141" s="40"/>
      <c r="T141" s="173" t="s">
        <v>5</v>
      </c>
      <c r="U141" s="208" t="s">
        <v>43</v>
      </c>
      <c r="V141" s="39"/>
      <c r="W141" s="39"/>
      <c r="X141" s="39"/>
      <c r="Y141" s="39"/>
      <c r="Z141" s="39"/>
      <c r="AA141" s="77"/>
      <c r="AT141" s="22" t="s">
        <v>927</v>
      </c>
      <c r="AU141" s="22" t="s">
        <v>35</v>
      </c>
      <c r="AY141" s="22" t="s">
        <v>927</v>
      </c>
      <c r="BE141" s="117">
        <f>IF(U141="základní",N141,0)</f>
        <v>0</v>
      </c>
      <c r="BF141" s="117">
        <f>IF(U141="snížená",N141,0)</f>
        <v>0</v>
      </c>
      <c r="BG141" s="117">
        <f>IF(U141="zákl. přenesená",N141,0)</f>
        <v>0</v>
      </c>
      <c r="BH141" s="117">
        <f>IF(U141="sníž. přenesená",N141,0)</f>
        <v>0</v>
      </c>
      <c r="BI141" s="117">
        <f>IF(U141="nulová",N141,0)</f>
        <v>0</v>
      </c>
      <c r="BJ141" s="22" t="s">
        <v>35</v>
      </c>
      <c r="BK141" s="117">
        <f>L141*K141</f>
        <v>0</v>
      </c>
    </row>
    <row r="142" spans="2:65" s="1" customFormat="1" ht="22.35" customHeight="1">
      <c r="B142" s="38"/>
      <c r="C142" s="204" t="s">
        <v>5</v>
      </c>
      <c r="D142" s="204" t="s">
        <v>180</v>
      </c>
      <c r="E142" s="205" t="s">
        <v>5</v>
      </c>
      <c r="F142" s="257" t="s">
        <v>5</v>
      </c>
      <c r="G142" s="257"/>
      <c r="H142" s="257"/>
      <c r="I142" s="257"/>
      <c r="J142" s="206" t="s">
        <v>5</v>
      </c>
      <c r="K142" s="207"/>
      <c r="L142" s="265"/>
      <c r="M142" s="279"/>
      <c r="N142" s="279">
        <f t="shared" si="5"/>
        <v>0</v>
      </c>
      <c r="O142" s="279"/>
      <c r="P142" s="279"/>
      <c r="Q142" s="279"/>
      <c r="R142" s="40"/>
      <c r="T142" s="173" t="s">
        <v>5</v>
      </c>
      <c r="U142" s="208" t="s">
        <v>43</v>
      </c>
      <c r="V142" s="39"/>
      <c r="W142" s="39"/>
      <c r="X142" s="39"/>
      <c r="Y142" s="39"/>
      <c r="Z142" s="39"/>
      <c r="AA142" s="77"/>
      <c r="AT142" s="22" t="s">
        <v>927</v>
      </c>
      <c r="AU142" s="22" t="s">
        <v>35</v>
      </c>
      <c r="AY142" s="22" t="s">
        <v>927</v>
      </c>
      <c r="BE142" s="117">
        <f>IF(U142="základní",N142,0)</f>
        <v>0</v>
      </c>
      <c r="BF142" s="117">
        <f>IF(U142="snížená",N142,0)</f>
        <v>0</v>
      </c>
      <c r="BG142" s="117">
        <f>IF(U142="zákl. přenesená",N142,0)</f>
        <v>0</v>
      </c>
      <c r="BH142" s="117">
        <f>IF(U142="sníž. přenesená",N142,0)</f>
        <v>0</v>
      </c>
      <c r="BI142" s="117">
        <f>IF(U142="nulová",N142,0)</f>
        <v>0</v>
      </c>
      <c r="BJ142" s="22" t="s">
        <v>35</v>
      </c>
      <c r="BK142" s="117">
        <f>L142*K142</f>
        <v>0</v>
      </c>
    </row>
    <row r="143" spans="2:65" s="1" customFormat="1" ht="22.35" customHeight="1">
      <c r="B143" s="38"/>
      <c r="C143" s="204" t="s">
        <v>5</v>
      </c>
      <c r="D143" s="204" t="s">
        <v>180</v>
      </c>
      <c r="E143" s="205" t="s">
        <v>5</v>
      </c>
      <c r="F143" s="257" t="s">
        <v>5</v>
      </c>
      <c r="G143" s="257"/>
      <c r="H143" s="257"/>
      <c r="I143" s="257"/>
      <c r="J143" s="206" t="s">
        <v>5</v>
      </c>
      <c r="K143" s="207"/>
      <c r="L143" s="265"/>
      <c r="M143" s="279"/>
      <c r="N143" s="279">
        <f t="shared" si="5"/>
        <v>0</v>
      </c>
      <c r="O143" s="279"/>
      <c r="P143" s="279"/>
      <c r="Q143" s="279"/>
      <c r="R143" s="40"/>
      <c r="T143" s="173" t="s">
        <v>5</v>
      </c>
      <c r="U143" s="208" t="s">
        <v>43</v>
      </c>
      <c r="V143" s="59"/>
      <c r="W143" s="59"/>
      <c r="X143" s="59"/>
      <c r="Y143" s="59"/>
      <c r="Z143" s="59"/>
      <c r="AA143" s="61"/>
      <c r="AT143" s="22" t="s">
        <v>927</v>
      </c>
      <c r="AU143" s="22" t="s">
        <v>35</v>
      </c>
      <c r="AY143" s="22" t="s">
        <v>927</v>
      </c>
      <c r="BE143" s="117">
        <f>IF(U143="základní",N143,0)</f>
        <v>0</v>
      </c>
      <c r="BF143" s="117">
        <f>IF(U143="snížená",N143,0)</f>
        <v>0</v>
      </c>
      <c r="BG143" s="117">
        <f>IF(U143="zákl. přenesená",N143,0)</f>
        <v>0</v>
      </c>
      <c r="BH143" s="117">
        <f>IF(U143="sníž. přenesená",N143,0)</f>
        <v>0</v>
      </c>
      <c r="BI143" s="117">
        <f>IF(U143="nulová",N143,0)</f>
        <v>0</v>
      </c>
      <c r="BJ143" s="22" t="s">
        <v>35</v>
      </c>
      <c r="BK143" s="117">
        <f>L143*K143</f>
        <v>0</v>
      </c>
    </row>
    <row r="144" spans="2:65" s="1" customFormat="1" ht="6.95" customHeight="1">
      <c r="B144" s="62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4"/>
    </row>
  </sheetData>
  <mergeCells count="117">
    <mergeCell ref="H1:K1"/>
    <mergeCell ref="C2:Q2"/>
    <mergeCell ref="C4:Q4"/>
    <mergeCell ref="F6:P6"/>
    <mergeCell ref="F8:P8"/>
    <mergeCell ref="F7:P7"/>
    <mergeCell ref="F9:P9"/>
    <mergeCell ref="S2:AC2"/>
    <mergeCell ref="F131:I131"/>
    <mergeCell ref="L131:M131"/>
    <mergeCell ref="N131:Q131"/>
    <mergeCell ref="L132:M132"/>
    <mergeCell ref="N132:Q132"/>
    <mergeCell ref="N134:Q134"/>
    <mergeCell ref="N135:Q135"/>
    <mergeCell ref="N137:Q137"/>
    <mergeCell ref="N139:Q139"/>
    <mergeCell ref="N133:Q133"/>
    <mergeCell ref="N136:Q136"/>
    <mergeCell ref="N138:Q138"/>
    <mergeCell ref="N130:Q130"/>
    <mergeCell ref="L141:M141"/>
    <mergeCell ref="L134:M134"/>
    <mergeCell ref="L135:M135"/>
    <mergeCell ref="L137:M137"/>
    <mergeCell ref="L139:M139"/>
    <mergeCell ref="L140:M140"/>
    <mergeCell ref="L142:M142"/>
    <mergeCell ref="L143:M143"/>
    <mergeCell ref="N140:Q140"/>
    <mergeCell ref="N141:Q141"/>
    <mergeCell ref="N142:Q142"/>
    <mergeCell ref="N143:Q143"/>
    <mergeCell ref="M122:Q122"/>
    <mergeCell ref="F124:I124"/>
    <mergeCell ref="L124:M124"/>
    <mergeCell ref="N124:Q124"/>
    <mergeCell ref="N125:Q125"/>
    <mergeCell ref="N126:Q126"/>
    <mergeCell ref="F128:I128"/>
    <mergeCell ref="F129:I129"/>
    <mergeCell ref="L128:M128"/>
    <mergeCell ref="N128:Q128"/>
    <mergeCell ref="L129:M129"/>
    <mergeCell ref="N129:Q129"/>
    <mergeCell ref="N127:Q127"/>
    <mergeCell ref="N104:Q104"/>
    <mergeCell ref="L106:Q106"/>
    <mergeCell ref="C112:Q112"/>
    <mergeCell ref="F116:P116"/>
    <mergeCell ref="F114:P114"/>
    <mergeCell ref="F115:P115"/>
    <mergeCell ref="F117:P117"/>
    <mergeCell ref="M119:P119"/>
    <mergeCell ref="M121:Q121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D103:H103"/>
    <mergeCell ref="N103:Q103"/>
    <mergeCell ref="N98:Q98"/>
    <mergeCell ref="C76:Q76"/>
    <mergeCell ref="F78:P78"/>
    <mergeCell ref="F80:P80"/>
    <mergeCell ref="F79:P79"/>
    <mergeCell ref="F81:P81"/>
    <mergeCell ref="M83:P83"/>
    <mergeCell ref="M85:Q85"/>
    <mergeCell ref="M86:Q86"/>
    <mergeCell ref="C88:G88"/>
    <mergeCell ref="N88:Q88"/>
    <mergeCell ref="N90:Q90"/>
    <mergeCell ref="N91:Q91"/>
    <mergeCell ref="N92:Q92"/>
    <mergeCell ref="N93:Q93"/>
    <mergeCell ref="N95:Q95"/>
    <mergeCell ref="H36:J36"/>
    <mergeCell ref="M36:P36"/>
    <mergeCell ref="H37:J37"/>
    <mergeCell ref="M37:P37"/>
    <mergeCell ref="H38:J38"/>
    <mergeCell ref="M38:P38"/>
    <mergeCell ref="L40:P40"/>
    <mergeCell ref="N94:Q94"/>
    <mergeCell ref="N96:Q96"/>
    <mergeCell ref="O23:P23"/>
    <mergeCell ref="E26:L26"/>
    <mergeCell ref="M29:P29"/>
    <mergeCell ref="M30:P30"/>
    <mergeCell ref="M32:P32"/>
    <mergeCell ref="H34:J34"/>
    <mergeCell ref="M34:P34"/>
    <mergeCell ref="H35:J35"/>
    <mergeCell ref="M35:P35"/>
    <mergeCell ref="O22:P22"/>
    <mergeCell ref="O11:P11"/>
    <mergeCell ref="O13:P13"/>
    <mergeCell ref="O14:P14"/>
    <mergeCell ref="O16:P16"/>
    <mergeCell ref="E17:L17"/>
    <mergeCell ref="O17:P17"/>
    <mergeCell ref="O19:P19"/>
    <mergeCell ref="O20:P20"/>
    <mergeCell ref="F139:I139"/>
    <mergeCell ref="F135:I135"/>
    <mergeCell ref="F134:I134"/>
    <mergeCell ref="F132:I132"/>
    <mergeCell ref="F137:I137"/>
    <mergeCell ref="F140:I140"/>
    <mergeCell ref="F141:I141"/>
    <mergeCell ref="F142:I142"/>
    <mergeCell ref="F143:I143"/>
  </mergeCells>
  <dataValidations count="2">
    <dataValidation type="list" allowBlank="1" showInputMessage="1" showErrorMessage="1" error="Povoleny jsou hodnoty K, M." sqref="D139:D144" xr:uid="{00000000-0002-0000-0700-000000000000}">
      <formula1>"K, M"</formula1>
    </dataValidation>
    <dataValidation type="list" allowBlank="1" showInputMessage="1" showErrorMessage="1" error="Povoleny jsou hodnoty základní, snížená, zákl. přenesená, sníž. přenesená, nulová." sqref="U139:U144" xr:uid="{00000000-0002-0000-07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700-000000000000}"/>
    <hyperlink ref="H1:K1" location="C88" display="2) Rekapitulace rozpočtu" xr:uid="{00000000-0004-0000-0700-000001000000}"/>
    <hyperlink ref="L1" location="C124" display="3) Rozpočet" xr:uid="{00000000-0004-0000-0700-000002000000}"/>
    <hyperlink ref="S1:T1" location="'Rekapitulace stavby'!C2" display="Rekapitulace stavby" xr:uid="{00000000-0004-0000-07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BN152"/>
  <sheetViews>
    <sheetView showGridLines="0" workbookViewId="0">
      <pane ySplit="1" topLeftCell="A120" activePane="bottomLeft" state="frozen"/>
      <selection pane="bottomLeft" activeCell="AD131" sqref="AD131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2" width="12.33203125" hidden="1" customWidth="1"/>
    <col min="23" max="23" width="16.33203125" hidden="1" customWidth="1"/>
    <col min="24" max="24" width="12.1640625" hidden="1" customWidth="1"/>
    <col min="25" max="25" width="15" hidden="1" customWidth="1"/>
    <col min="26" max="26" width="11" hidden="1" customWidth="1"/>
    <col min="27" max="27" width="15" hidden="1" customWidth="1"/>
    <col min="28" max="28" width="16.33203125" hidden="1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66" ht="21.75" customHeight="1">
      <c r="A1" s="124"/>
      <c r="B1" s="15"/>
      <c r="C1" s="15"/>
      <c r="D1" s="16" t="s">
        <v>1</v>
      </c>
      <c r="E1" s="15"/>
      <c r="F1" s="17" t="s">
        <v>121</v>
      </c>
      <c r="G1" s="17"/>
      <c r="H1" s="289" t="s">
        <v>122</v>
      </c>
      <c r="I1" s="289"/>
      <c r="J1" s="289"/>
      <c r="K1" s="289"/>
      <c r="L1" s="17" t="s">
        <v>123</v>
      </c>
      <c r="M1" s="15"/>
      <c r="N1" s="15"/>
      <c r="O1" s="16" t="s">
        <v>124</v>
      </c>
      <c r="P1" s="15"/>
      <c r="Q1" s="15"/>
      <c r="R1" s="15"/>
      <c r="S1" s="17" t="s">
        <v>125</v>
      </c>
      <c r="T1" s="17"/>
      <c r="U1" s="124"/>
      <c r="V1" s="124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</row>
    <row r="2" spans="1:66" ht="36.950000000000003" customHeight="1">
      <c r="C2" s="221" t="s">
        <v>7</v>
      </c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S2" s="225" t="s">
        <v>8</v>
      </c>
      <c r="T2" s="226"/>
      <c r="U2" s="226"/>
      <c r="V2" s="226"/>
      <c r="W2" s="226"/>
      <c r="X2" s="226"/>
      <c r="Y2" s="226"/>
      <c r="Z2" s="226"/>
      <c r="AA2" s="226"/>
      <c r="AB2" s="226"/>
      <c r="AC2" s="226"/>
      <c r="AT2" s="22" t="s">
        <v>111</v>
      </c>
    </row>
    <row r="3" spans="1:66" ht="6.95" customHeight="1">
      <c r="B3" s="23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5"/>
      <c r="AT3" s="22" t="s">
        <v>89</v>
      </c>
    </row>
    <row r="4" spans="1:66" ht="36.950000000000003" customHeight="1">
      <c r="B4" s="26"/>
      <c r="C4" s="223" t="s">
        <v>126</v>
      </c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7"/>
      <c r="T4" s="21" t="s">
        <v>13</v>
      </c>
      <c r="AT4" s="22" t="s">
        <v>6</v>
      </c>
    </row>
    <row r="5" spans="1:66" ht="6.95" customHeight="1">
      <c r="B5" s="26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7"/>
    </row>
    <row r="6" spans="1:66" ht="25.35" customHeight="1">
      <c r="B6" s="26"/>
      <c r="C6" s="29"/>
      <c r="D6" s="33" t="s">
        <v>19</v>
      </c>
      <c r="E6" s="29"/>
      <c r="F6" s="282" t="str">
        <f>'Rekapitulace stavby'!K6</f>
        <v>Pce, A016 - Rekonstrukce sekundárních rozvodů</v>
      </c>
      <c r="G6" s="283"/>
      <c r="H6" s="283"/>
      <c r="I6" s="283"/>
      <c r="J6" s="283"/>
      <c r="K6" s="283"/>
      <c r="L6" s="283"/>
      <c r="M6" s="283"/>
      <c r="N6" s="283"/>
      <c r="O6" s="283"/>
      <c r="P6" s="283"/>
      <c r="Q6" s="29"/>
      <c r="R6" s="27"/>
    </row>
    <row r="7" spans="1:66" ht="25.35" customHeight="1">
      <c r="B7" s="26"/>
      <c r="C7" s="29"/>
      <c r="D7" s="33" t="s">
        <v>127</v>
      </c>
      <c r="E7" s="29"/>
      <c r="F7" s="282" t="s">
        <v>1181</v>
      </c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9"/>
      <c r="R7" s="27"/>
    </row>
    <row r="8" spans="1:66" ht="25.35" customHeight="1">
      <c r="B8" s="26"/>
      <c r="C8" s="29"/>
      <c r="D8" s="33" t="s">
        <v>129</v>
      </c>
      <c r="E8" s="29"/>
      <c r="F8" s="282" t="s">
        <v>1698</v>
      </c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9"/>
      <c r="R8" s="27"/>
    </row>
    <row r="9" spans="1:66" s="1" customFormat="1" ht="32.85" customHeight="1">
      <c r="B9" s="38"/>
      <c r="C9" s="39"/>
      <c r="D9" s="32" t="s">
        <v>1088</v>
      </c>
      <c r="E9" s="39"/>
      <c r="F9" s="234" t="s">
        <v>1812</v>
      </c>
      <c r="G9" s="284"/>
      <c r="H9" s="284"/>
      <c r="I9" s="284"/>
      <c r="J9" s="284"/>
      <c r="K9" s="284"/>
      <c r="L9" s="284"/>
      <c r="M9" s="284"/>
      <c r="N9" s="284"/>
      <c r="O9" s="284"/>
      <c r="P9" s="284"/>
      <c r="Q9" s="39"/>
      <c r="R9" s="40"/>
    </row>
    <row r="10" spans="1:66" s="1" customFormat="1" ht="14.45" customHeight="1">
      <c r="B10" s="38"/>
      <c r="C10" s="39"/>
      <c r="D10" s="33" t="s">
        <v>21</v>
      </c>
      <c r="E10" s="39"/>
      <c r="F10" s="31" t="s">
        <v>5</v>
      </c>
      <c r="G10" s="39"/>
      <c r="H10" s="39"/>
      <c r="I10" s="39"/>
      <c r="J10" s="39"/>
      <c r="K10" s="39"/>
      <c r="L10" s="39"/>
      <c r="M10" s="33" t="s">
        <v>22</v>
      </c>
      <c r="N10" s="39"/>
      <c r="O10" s="31" t="s">
        <v>5</v>
      </c>
      <c r="P10" s="39"/>
      <c r="Q10" s="39"/>
      <c r="R10" s="40"/>
    </row>
    <row r="11" spans="1:66" s="1" customFormat="1" ht="14.45" customHeight="1">
      <c r="B11" s="38"/>
      <c r="C11" s="39"/>
      <c r="D11" s="33" t="s">
        <v>23</v>
      </c>
      <c r="E11" s="39"/>
      <c r="F11" s="31" t="s">
        <v>37</v>
      </c>
      <c r="G11" s="39"/>
      <c r="H11" s="39"/>
      <c r="I11" s="39"/>
      <c r="J11" s="39"/>
      <c r="K11" s="39"/>
      <c r="L11" s="39"/>
      <c r="M11" s="33" t="s">
        <v>25</v>
      </c>
      <c r="N11" s="39"/>
      <c r="O11" s="285" t="str">
        <f>'Rekapitulace stavby'!AN8</f>
        <v>24. 8. 2017</v>
      </c>
      <c r="P11" s="286"/>
      <c r="Q11" s="39"/>
      <c r="R11" s="40"/>
    </row>
    <row r="12" spans="1:66" s="1" customFormat="1" ht="10.9" customHeight="1"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40"/>
    </row>
    <row r="13" spans="1:66" s="1" customFormat="1" ht="14.45" customHeight="1">
      <c r="B13" s="38"/>
      <c r="C13" s="39"/>
      <c r="D13" s="33" t="s">
        <v>27</v>
      </c>
      <c r="E13" s="39"/>
      <c r="F13" s="39"/>
      <c r="G13" s="39"/>
      <c r="H13" s="39"/>
      <c r="I13" s="39"/>
      <c r="J13" s="39"/>
      <c r="K13" s="39"/>
      <c r="L13" s="39"/>
      <c r="M13" s="33" t="s">
        <v>28</v>
      </c>
      <c r="N13" s="39"/>
      <c r="O13" s="227" t="str">
        <f>IF('Rekapitulace stavby'!AN10="","",'Rekapitulace stavby'!AN10)</f>
        <v/>
      </c>
      <c r="P13" s="227"/>
      <c r="Q13" s="39"/>
      <c r="R13" s="40"/>
    </row>
    <row r="14" spans="1:66" s="1" customFormat="1" ht="18" customHeight="1">
      <c r="B14" s="38"/>
      <c r="C14" s="39"/>
      <c r="D14" s="39"/>
      <c r="E14" s="31" t="str">
        <f>IF('Rekapitulace stavby'!E11="","",'Rekapitulace stavby'!E11)</f>
        <v>Elektrárny Opatovice, a.s.</v>
      </c>
      <c r="F14" s="39"/>
      <c r="G14" s="39"/>
      <c r="H14" s="39"/>
      <c r="I14" s="39"/>
      <c r="J14" s="39"/>
      <c r="K14" s="39"/>
      <c r="L14" s="39"/>
      <c r="M14" s="33" t="s">
        <v>30</v>
      </c>
      <c r="N14" s="39"/>
      <c r="O14" s="227" t="str">
        <f>IF('Rekapitulace stavby'!AN11="","",'Rekapitulace stavby'!AN11)</f>
        <v/>
      </c>
      <c r="P14" s="227"/>
      <c r="Q14" s="39"/>
      <c r="R14" s="40"/>
    </row>
    <row r="15" spans="1:66" s="1" customFormat="1" ht="6.95" customHeight="1">
      <c r="B15" s="38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39"/>
      <c r="R15" s="40"/>
    </row>
    <row r="16" spans="1:66" s="1" customFormat="1" ht="14.45" customHeight="1">
      <c r="B16" s="38"/>
      <c r="C16" s="39"/>
      <c r="D16" s="33" t="s">
        <v>31</v>
      </c>
      <c r="E16" s="39"/>
      <c r="F16" s="39"/>
      <c r="G16" s="39"/>
      <c r="H16" s="39"/>
      <c r="I16" s="39"/>
      <c r="J16" s="39"/>
      <c r="K16" s="39"/>
      <c r="L16" s="39"/>
      <c r="M16" s="33" t="s">
        <v>28</v>
      </c>
      <c r="N16" s="39"/>
      <c r="O16" s="287" t="str">
        <f>IF('Rekapitulace stavby'!AN13="","",'Rekapitulace stavby'!AN13)</f>
        <v>Vyplň údaj</v>
      </c>
      <c r="P16" s="227"/>
      <c r="Q16" s="39"/>
      <c r="R16" s="40"/>
    </row>
    <row r="17" spans="2:18" s="1" customFormat="1" ht="18" customHeight="1">
      <c r="B17" s="38"/>
      <c r="C17" s="39"/>
      <c r="D17" s="39"/>
      <c r="E17" s="287" t="str">
        <f>IF('Rekapitulace stavby'!E14="","",'Rekapitulace stavby'!E14)</f>
        <v>Vyplň údaj</v>
      </c>
      <c r="F17" s="288"/>
      <c r="G17" s="288"/>
      <c r="H17" s="288"/>
      <c r="I17" s="288"/>
      <c r="J17" s="288"/>
      <c r="K17" s="288"/>
      <c r="L17" s="288"/>
      <c r="M17" s="33" t="s">
        <v>30</v>
      </c>
      <c r="N17" s="39"/>
      <c r="O17" s="287" t="str">
        <f>IF('Rekapitulace stavby'!AN14="","",'Rekapitulace stavby'!AN14)</f>
        <v>Vyplň údaj</v>
      </c>
      <c r="P17" s="227"/>
      <c r="Q17" s="39"/>
      <c r="R17" s="40"/>
    </row>
    <row r="18" spans="2:18" s="1" customFormat="1" ht="6.95" customHeight="1"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40"/>
    </row>
    <row r="19" spans="2:18" s="1" customFormat="1" ht="14.45" customHeight="1">
      <c r="B19" s="38"/>
      <c r="C19" s="39"/>
      <c r="D19" s="33" t="s">
        <v>33</v>
      </c>
      <c r="E19" s="39"/>
      <c r="F19" s="39"/>
      <c r="G19" s="39"/>
      <c r="H19" s="39"/>
      <c r="I19" s="39"/>
      <c r="J19" s="39"/>
      <c r="K19" s="39"/>
      <c r="L19" s="39"/>
      <c r="M19" s="33" t="s">
        <v>28</v>
      </c>
      <c r="N19" s="39"/>
      <c r="O19" s="227" t="str">
        <f>IF('Rekapitulace stavby'!AN16="","",'Rekapitulace stavby'!AN16)</f>
        <v/>
      </c>
      <c r="P19" s="227"/>
      <c r="Q19" s="39"/>
      <c r="R19" s="40"/>
    </row>
    <row r="20" spans="2:18" s="1" customFormat="1" ht="18" customHeight="1">
      <c r="B20" s="38"/>
      <c r="C20" s="39"/>
      <c r="D20" s="39"/>
      <c r="E20" s="31" t="str">
        <f>IF('Rekapitulace stavby'!E17="","",'Rekapitulace stavby'!E17)</f>
        <v>EVČ s.r.o.</v>
      </c>
      <c r="F20" s="39"/>
      <c r="G20" s="39"/>
      <c r="H20" s="39"/>
      <c r="I20" s="39"/>
      <c r="J20" s="39"/>
      <c r="K20" s="39"/>
      <c r="L20" s="39"/>
      <c r="M20" s="33" t="s">
        <v>30</v>
      </c>
      <c r="N20" s="39"/>
      <c r="O20" s="227" t="str">
        <f>IF('Rekapitulace stavby'!AN17="","",'Rekapitulace stavby'!AN17)</f>
        <v/>
      </c>
      <c r="P20" s="227"/>
      <c r="Q20" s="39"/>
      <c r="R20" s="40"/>
    </row>
    <row r="21" spans="2:18" s="1" customFormat="1" ht="6.95" customHeight="1">
      <c r="B21" s="38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40"/>
    </row>
    <row r="22" spans="2:18" s="1" customFormat="1" ht="14.45" customHeight="1">
      <c r="B22" s="38"/>
      <c r="C22" s="39"/>
      <c r="D22" s="33" t="s">
        <v>36</v>
      </c>
      <c r="E22" s="39"/>
      <c r="F22" s="39"/>
      <c r="G22" s="39"/>
      <c r="H22" s="39"/>
      <c r="I22" s="39"/>
      <c r="J22" s="39"/>
      <c r="K22" s="39"/>
      <c r="L22" s="39"/>
      <c r="M22" s="33" t="s">
        <v>28</v>
      </c>
      <c r="N22" s="39"/>
      <c r="O22" s="227" t="str">
        <f>IF('Rekapitulace stavby'!AN19="","",'Rekapitulace stavby'!AN19)</f>
        <v/>
      </c>
      <c r="P22" s="227"/>
      <c r="Q22" s="39"/>
      <c r="R22" s="40"/>
    </row>
    <row r="23" spans="2:18" s="1" customFormat="1" ht="18" customHeight="1">
      <c r="B23" s="38"/>
      <c r="C23" s="39"/>
      <c r="D23" s="39"/>
      <c r="E23" s="31" t="str">
        <f>IF('Rekapitulace stavby'!E20="","",'Rekapitulace stavby'!E20)</f>
        <v xml:space="preserve"> </v>
      </c>
      <c r="F23" s="39"/>
      <c r="G23" s="39"/>
      <c r="H23" s="39"/>
      <c r="I23" s="39"/>
      <c r="J23" s="39"/>
      <c r="K23" s="39"/>
      <c r="L23" s="39"/>
      <c r="M23" s="33" t="s">
        <v>30</v>
      </c>
      <c r="N23" s="39"/>
      <c r="O23" s="227" t="str">
        <f>IF('Rekapitulace stavby'!AN20="","",'Rekapitulace stavby'!AN20)</f>
        <v/>
      </c>
      <c r="P23" s="227"/>
      <c r="Q23" s="39"/>
      <c r="R23" s="40"/>
    </row>
    <row r="24" spans="2:18" s="1" customFormat="1" ht="6.95" customHeight="1">
      <c r="B24" s="38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40"/>
    </row>
    <row r="25" spans="2:18" s="1" customFormat="1" ht="14.45" customHeight="1">
      <c r="B25" s="38"/>
      <c r="C25" s="39"/>
      <c r="D25" s="33" t="s">
        <v>38</v>
      </c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40"/>
    </row>
    <row r="26" spans="2:18" s="1" customFormat="1" ht="16.5" customHeight="1">
      <c r="B26" s="38"/>
      <c r="C26" s="39"/>
      <c r="D26" s="39"/>
      <c r="E26" s="215" t="s">
        <v>5</v>
      </c>
      <c r="F26" s="215"/>
      <c r="G26" s="215"/>
      <c r="H26" s="215"/>
      <c r="I26" s="215"/>
      <c r="J26" s="215"/>
      <c r="K26" s="215"/>
      <c r="L26" s="215"/>
      <c r="M26" s="39"/>
      <c r="N26" s="39"/>
      <c r="O26" s="39"/>
      <c r="P26" s="39"/>
      <c r="Q26" s="39"/>
      <c r="R26" s="40"/>
    </row>
    <row r="27" spans="2:18" s="1" customFormat="1" ht="6.95" customHeight="1"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40"/>
    </row>
    <row r="28" spans="2:18" s="1" customFormat="1" ht="6.95" customHeight="1">
      <c r="B28" s="38"/>
      <c r="C28" s="39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39"/>
      <c r="R28" s="40"/>
    </row>
    <row r="29" spans="2:18" s="1" customFormat="1" ht="14.45" customHeight="1">
      <c r="B29" s="38"/>
      <c r="C29" s="39"/>
      <c r="D29" s="125" t="s">
        <v>131</v>
      </c>
      <c r="E29" s="39"/>
      <c r="F29" s="39"/>
      <c r="G29" s="39"/>
      <c r="H29" s="39"/>
      <c r="I29" s="39"/>
      <c r="J29" s="39"/>
      <c r="K29" s="39"/>
      <c r="L29" s="39"/>
      <c r="M29" s="216">
        <f>N90</f>
        <v>0</v>
      </c>
      <c r="N29" s="216"/>
      <c r="O29" s="216"/>
      <c r="P29" s="216"/>
      <c r="Q29" s="39"/>
      <c r="R29" s="40"/>
    </row>
    <row r="30" spans="2:18" s="1" customFormat="1" ht="14.45" customHeight="1">
      <c r="B30" s="38"/>
      <c r="C30" s="39"/>
      <c r="D30" s="37" t="s">
        <v>115</v>
      </c>
      <c r="E30" s="39"/>
      <c r="F30" s="39"/>
      <c r="G30" s="39"/>
      <c r="H30" s="39"/>
      <c r="I30" s="39"/>
      <c r="J30" s="39"/>
      <c r="K30" s="39"/>
      <c r="L30" s="39"/>
      <c r="M30" s="216">
        <f>N97</f>
        <v>0</v>
      </c>
      <c r="N30" s="216"/>
      <c r="O30" s="216"/>
      <c r="P30" s="216"/>
      <c r="Q30" s="39"/>
      <c r="R30" s="40"/>
    </row>
    <row r="31" spans="2:18" s="1" customFormat="1" ht="6.95" customHeight="1">
      <c r="B31" s="38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40"/>
    </row>
    <row r="32" spans="2:18" s="1" customFormat="1" ht="25.35" customHeight="1">
      <c r="B32" s="38"/>
      <c r="C32" s="39"/>
      <c r="D32" s="126" t="s">
        <v>41</v>
      </c>
      <c r="E32" s="39"/>
      <c r="F32" s="39"/>
      <c r="G32" s="39"/>
      <c r="H32" s="39"/>
      <c r="I32" s="39"/>
      <c r="J32" s="39"/>
      <c r="K32" s="39"/>
      <c r="L32" s="39"/>
      <c r="M32" s="290">
        <f>ROUND(M29+M30,0)</f>
        <v>0</v>
      </c>
      <c r="N32" s="284"/>
      <c r="O32" s="284"/>
      <c r="P32" s="284"/>
      <c r="Q32" s="39"/>
      <c r="R32" s="40"/>
    </row>
    <row r="33" spans="2:18" s="1" customFormat="1" ht="6.95" customHeight="1">
      <c r="B33" s="38"/>
      <c r="C33" s="39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39"/>
      <c r="R33" s="40"/>
    </row>
    <row r="34" spans="2:18" s="1" customFormat="1" ht="14.45" customHeight="1">
      <c r="B34" s="38"/>
      <c r="C34" s="39"/>
      <c r="D34" s="45" t="s">
        <v>42</v>
      </c>
      <c r="E34" s="45" t="s">
        <v>43</v>
      </c>
      <c r="F34" s="46">
        <v>0.2</v>
      </c>
      <c r="G34" s="127" t="s">
        <v>44</v>
      </c>
      <c r="H34" s="291">
        <f>ROUND((((SUM(BE97:BE104)+SUM(BE124:BE145))+SUM(BE147:BE151))),0)</f>
        <v>0</v>
      </c>
      <c r="I34" s="284"/>
      <c r="J34" s="284"/>
      <c r="K34" s="39"/>
      <c r="L34" s="39"/>
      <c r="M34" s="291">
        <f>ROUND(((ROUND((SUM(BE97:BE104)+SUM(BE124:BE145)), 0)*F34)+SUM(BE147:BE151)*F34),0)</f>
        <v>0</v>
      </c>
      <c r="N34" s="284"/>
      <c r="O34" s="284"/>
      <c r="P34" s="284"/>
      <c r="Q34" s="39"/>
      <c r="R34" s="40"/>
    </row>
    <row r="35" spans="2:18" s="1" customFormat="1" ht="14.45" customHeight="1">
      <c r="B35" s="38"/>
      <c r="C35" s="39"/>
      <c r="D35" s="39"/>
      <c r="E35" s="45" t="s">
        <v>45</v>
      </c>
      <c r="F35" s="46">
        <v>0.14000000000000001</v>
      </c>
      <c r="G35" s="127" t="s">
        <v>44</v>
      </c>
      <c r="H35" s="291">
        <f>ROUND((((SUM(BF97:BF104)+SUM(BF124:BF145))+SUM(BF147:BF151))),0)</f>
        <v>0</v>
      </c>
      <c r="I35" s="284"/>
      <c r="J35" s="284"/>
      <c r="K35" s="39"/>
      <c r="L35" s="39"/>
      <c r="M35" s="291">
        <f>ROUND(((ROUND((SUM(BF97:BF104)+SUM(BF124:BF145)), 0)*F35)+SUM(BF147:BF151)*F35),0)</f>
        <v>0</v>
      </c>
      <c r="N35" s="284"/>
      <c r="O35" s="284"/>
      <c r="P35" s="284"/>
      <c r="Q35" s="39"/>
      <c r="R35" s="40"/>
    </row>
    <row r="36" spans="2:18" s="1" customFormat="1" ht="14.45" hidden="1" customHeight="1">
      <c r="B36" s="38"/>
      <c r="C36" s="39"/>
      <c r="D36" s="39"/>
      <c r="E36" s="45" t="s">
        <v>46</v>
      </c>
      <c r="F36" s="46">
        <v>0.2</v>
      </c>
      <c r="G36" s="127" t="s">
        <v>44</v>
      </c>
      <c r="H36" s="291">
        <f>ROUND((((SUM(BG97:BG104)+SUM(BG124:BG145))+SUM(BG147:BG151))),0)</f>
        <v>0</v>
      </c>
      <c r="I36" s="284"/>
      <c r="J36" s="284"/>
      <c r="K36" s="39"/>
      <c r="L36" s="39"/>
      <c r="M36" s="291">
        <v>0</v>
      </c>
      <c r="N36" s="284"/>
      <c r="O36" s="284"/>
      <c r="P36" s="284"/>
      <c r="Q36" s="39"/>
      <c r="R36" s="40"/>
    </row>
    <row r="37" spans="2:18" s="1" customFormat="1" ht="14.45" hidden="1" customHeight="1">
      <c r="B37" s="38"/>
      <c r="C37" s="39"/>
      <c r="D37" s="39"/>
      <c r="E37" s="45" t="s">
        <v>47</v>
      </c>
      <c r="F37" s="46">
        <v>0.14000000000000001</v>
      </c>
      <c r="G37" s="127" t="s">
        <v>44</v>
      </c>
      <c r="H37" s="291">
        <f>ROUND((((SUM(BH97:BH104)+SUM(BH124:BH145))+SUM(BH147:BH151))),0)</f>
        <v>0</v>
      </c>
      <c r="I37" s="284"/>
      <c r="J37" s="284"/>
      <c r="K37" s="39"/>
      <c r="L37" s="39"/>
      <c r="M37" s="291">
        <v>0</v>
      </c>
      <c r="N37" s="284"/>
      <c r="O37" s="284"/>
      <c r="P37" s="284"/>
      <c r="Q37" s="39"/>
      <c r="R37" s="40"/>
    </row>
    <row r="38" spans="2:18" s="1" customFormat="1" ht="14.45" hidden="1" customHeight="1">
      <c r="B38" s="38"/>
      <c r="C38" s="39"/>
      <c r="D38" s="39"/>
      <c r="E38" s="45" t="s">
        <v>48</v>
      </c>
      <c r="F38" s="46">
        <v>0</v>
      </c>
      <c r="G38" s="127" t="s">
        <v>44</v>
      </c>
      <c r="H38" s="291">
        <f>ROUND((((SUM(BI97:BI104)+SUM(BI124:BI145))+SUM(BI147:BI151))),0)</f>
        <v>0</v>
      </c>
      <c r="I38" s="284"/>
      <c r="J38" s="284"/>
      <c r="K38" s="39"/>
      <c r="L38" s="39"/>
      <c r="M38" s="291">
        <v>0</v>
      </c>
      <c r="N38" s="284"/>
      <c r="O38" s="284"/>
      <c r="P38" s="284"/>
      <c r="Q38" s="39"/>
      <c r="R38" s="40"/>
    </row>
    <row r="39" spans="2:18" s="1" customFormat="1" ht="6.95" customHeight="1">
      <c r="B39" s="38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40"/>
    </row>
    <row r="40" spans="2:18" s="1" customFormat="1" ht="25.35" customHeight="1">
      <c r="B40" s="38"/>
      <c r="C40" s="123"/>
      <c r="D40" s="128" t="s">
        <v>49</v>
      </c>
      <c r="E40" s="78"/>
      <c r="F40" s="78"/>
      <c r="G40" s="129" t="s">
        <v>50</v>
      </c>
      <c r="H40" s="130" t="s">
        <v>51</v>
      </c>
      <c r="I40" s="78"/>
      <c r="J40" s="78"/>
      <c r="K40" s="78"/>
      <c r="L40" s="292">
        <f>SUM(M32:M38)</f>
        <v>0</v>
      </c>
      <c r="M40" s="292"/>
      <c r="N40" s="292"/>
      <c r="O40" s="292"/>
      <c r="P40" s="293"/>
      <c r="Q40" s="123"/>
      <c r="R40" s="40"/>
    </row>
    <row r="41" spans="2:18" s="1" customFormat="1" ht="14.45" customHeight="1">
      <c r="B41" s="38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40"/>
    </row>
    <row r="42" spans="2:18" s="1" customFormat="1" ht="14.45" customHeight="1">
      <c r="B42" s="38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40"/>
    </row>
    <row r="43" spans="2:18" ht="13.5">
      <c r="B43" s="26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7"/>
    </row>
    <row r="44" spans="2:18" ht="13.5">
      <c r="B44" s="26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7"/>
    </row>
    <row r="45" spans="2:18" ht="13.5">
      <c r="B45" s="26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7"/>
    </row>
    <row r="46" spans="2:18" ht="13.5">
      <c r="B46" s="26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7"/>
    </row>
    <row r="47" spans="2:18" ht="13.5">
      <c r="B47" s="26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7"/>
    </row>
    <row r="48" spans="2:18" ht="13.5">
      <c r="B48" s="26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7"/>
    </row>
    <row r="49" spans="2:18" ht="13.5">
      <c r="B49" s="26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7"/>
    </row>
    <row r="50" spans="2:18" s="1" customFormat="1">
      <c r="B50" s="38"/>
      <c r="C50" s="39"/>
      <c r="D50" s="53" t="s">
        <v>52</v>
      </c>
      <c r="E50" s="54"/>
      <c r="F50" s="54"/>
      <c r="G50" s="54"/>
      <c r="H50" s="55"/>
      <c r="I50" s="39"/>
      <c r="J50" s="53" t="s">
        <v>53</v>
      </c>
      <c r="K50" s="54"/>
      <c r="L50" s="54"/>
      <c r="M50" s="54"/>
      <c r="N50" s="54"/>
      <c r="O50" s="54"/>
      <c r="P50" s="55"/>
      <c r="Q50" s="39"/>
      <c r="R50" s="40"/>
    </row>
    <row r="51" spans="2:18" ht="13.5">
      <c r="B51" s="26"/>
      <c r="C51" s="29"/>
      <c r="D51" s="56"/>
      <c r="E51" s="29"/>
      <c r="F51" s="29"/>
      <c r="G51" s="29"/>
      <c r="H51" s="57"/>
      <c r="I51" s="29"/>
      <c r="J51" s="56"/>
      <c r="K51" s="29"/>
      <c r="L51" s="29"/>
      <c r="M51" s="29"/>
      <c r="N51" s="29"/>
      <c r="O51" s="29"/>
      <c r="P51" s="57"/>
      <c r="Q51" s="29"/>
      <c r="R51" s="27"/>
    </row>
    <row r="52" spans="2:18" ht="13.5">
      <c r="B52" s="26"/>
      <c r="C52" s="29"/>
      <c r="D52" s="56"/>
      <c r="E52" s="29"/>
      <c r="F52" s="29"/>
      <c r="G52" s="29"/>
      <c r="H52" s="57"/>
      <c r="I52" s="29"/>
      <c r="J52" s="56"/>
      <c r="K52" s="29"/>
      <c r="L52" s="29"/>
      <c r="M52" s="29"/>
      <c r="N52" s="29"/>
      <c r="O52" s="29"/>
      <c r="P52" s="57"/>
      <c r="Q52" s="29"/>
      <c r="R52" s="27"/>
    </row>
    <row r="53" spans="2:18" ht="13.5">
      <c r="B53" s="26"/>
      <c r="C53" s="29"/>
      <c r="D53" s="56"/>
      <c r="E53" s="29"/>
      <c r="F53" s="29"/>
      <c r="G53" s="29"/>
      <c r="H53" s="57"/>
      <c r="I53" s="29"/>
      <c r="J53" s="56"/>
      <c r="K53" s="29"/>
      <c r="L53" s="29"/>
      <c r="M53" s="29"/>
      <c r="N53" s="29"/>
      <c r="O53" s="29"/>
      <c r="P53" s="57"/>
      <c r="Q53" s="29"/>
      <c r="R53" s="27"/>
    </row>
    <row r="54" spans="2:18" ht="13.5">
      <c r="B54" s="26"/>
      <c r="C54" s="29"/>
      <c r="D54" s="56"/>
      <c r="E54" s="29"/>
      <c r="F54" s="29"/>
      <c r="G54" s="29"/>
      <c r="H54" s="57"/>
      <c r="I54" s="29"/>
      <c r="J54" s="56"/>
      <c r="K54" s="29"/>
      <c r="L54" s="29"/>
      <c r="M54" s="29"/>
      <c r="N54" s="29"/>
      <c r="O54" s="29"/>
      <c r="P54" s="57"/>
      <c r="Q54" s="29"/>
      <c r="R54" s="27"/>
    </row>
    <row r="55" spans="2:18" ht="13.5">
      <c r="B55" s="26"/>
      <c r="C55" s="29"/>
      <c r="D55" s="56"/>
      <c r="E55" s="29"/>
      <c r="F55" s="29"/>
      <c r="G55" s="29"/>
      <c r="H55" s="57"/>
      <c r="I55" s="29"/>
      <c r="J55" s="56"/>
      <c r="K55" s="29"/>
      <c r="L55" s="29"/>
      <c r="M55" s="29"/>
      <c r="N55" s="29"/>
      <c r="O55" s="29"/>
      <c r="P55" s="57"/>
      <c r="Q55" s="29"/>
      <c r="R55" s="27"/>
    </row>
    <row r="56" spans="2:18" ht="13.5">
      <c r="B56" s="26"/>
      <c r="C56" s="29"/>
      <c r="D56" s="56"/>
      <c r="E56" s="29"/>
      <c r="F56" s="29"/>
      <c r="G56" s="29"/>
      <c r="H56" s="57"/>
      <c r="I56" s="29"/>
      <c r="J56" s="56"/>
      <c r="K56" s="29"/>
      <c r="L56" s="29"/>
      <c r="M56" s="29"/>
      <c r="N56" s="29"/>
      <c r="O56" s="29"/>
      <c r="P56" s="57"/>
      <c r="Q56" s="29"/>
      <c r="R56" s="27"/>
    </row>
    <row r="57" spans="2:18" ht="13.5">
      <c r="B57" s="26"/>
      <c r="C57" s="29"/>
      <c r="D57" s="56"/>
      <c r="E57" s="29"/>
      <c r="F57" s="29"/>
      <c r="G57" s="29"/>
      <c r="H57" s="57"/>
      <c r="I57" s="29"/>
      <c r="J57" s="56"/>
      <c r="K57" s="29"/>
      <c r="L57" s="29"/>
      <c r="M57" s="29"/>
      <c r="N57" s="29"/>
      <c r="O57" s="29"/>
      <c r="P57" s="57"/>
      <c r="Q57" s="29"/>
      <c r="R57" s="27"/>
    </row>
    <row r="58" spans="2:18" ht="13.5">
      <c r="B58" s="26"/>
      <c r="C58" s="29"/>
      <c r="D58" s="56"/>
      <c r="E58" s="29"/>
      <c r="F58" s="29"/>
      <c r="G58" s="29"/>
      <c r="H58" s="57"/>
      <c r="I58" s="29"/>
      <c r="J58" s="56"/>
      <c r="K58" s="29"/>
      <c r="L58" s="29"/>
      <c r="M58" s="29"/>
      <c r="N58" s="29"/>
      <c r="O58" s="29"/>
      <c r="P58" s="57"/>
      <c r="Q58" s="29"/>
      <c r="R58" s="27"/>
    </row>
    <row r="59" spans="2:18" s="1" customFormat="1">
      <c r="B59" s="38"/>
      <c r="C59" s="39"/>
      <c r="D59" s="58" t="s">
        <v>54</v>
      </c>
      <c r="E59" s="59"/>
      <c r="F59" s="59"/>
      <c r="G59" s="60" t="s">
        <v>55</v>
      </c>
      <c r="H59" s="61"/>
      <c r="I59" s="39"/>
      <c r="J59" s="58" t="s">
        <v>54</v>
      </c>
      <c r="K59" s="59"/>
      <c r="L59" s="59"/>
      <c r="M59" s="59"/>
      <c r="N59" s="60" t="s">
        <v>55</v>
      </c>
      <c r="O59" s="59"/>
      <c r="P59" s="61"/>
      <c r="Q59" s="39"/>
      <c r="R59" s="40"/>
    </row>
    <row r="60" spans="2:18" ht="13.5">
      <c r="B60" s="26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7"/>
    </row>
    <row r="61" spans="2:18" s="1" customFormat="1">
      <c r="B61" s="38"/>
      <c r="C61" s="39"/>
      <c r="D61" s="53" t="s">
        <v>56</v>
      </c>
      <c r="E61" s="54"/>
      <c r="F61" s="54"/>
      <c r="G61" s="54"/>
      <c r="H61" s="55"/>
      <c r="I61" s="39"/>
      <c r="J61" s="53" t="s">
        <v>57</v>
      </c>
      <c r="K61" s="54"/>
      <c r="L61" s="54"/>
      <c r="M61" s="54"/>
      <c r="N61" s="54"/>
      <c r="O61" s="54"/>
      <c r="P61" s="55"/>
      <c r="Q61" s="39"/>
      <c r="R61" s="40"/>
    </row>
    <row r="62" spans="2:18" ht="13.5">
      <c r="B62" s="26"/>
      <c r="C62" s="29"/>
      <c r="D62" s="56"/>
      <c r="E62" s="29"/>
      <c r="F62" s="29"/>
      <c r="G62" s="29"/>
      <c r="H62" s="57"/>
      <c r="I62" s="29"/>
      <c r="J62" s="56"/>
      <c r="K62" s="29"/>
      <c r="L62" s="29"/>
      <c r="M62" s="29"/>
      <c r="N62" s="29"/>
      <c r="O62" s="29"/>
      <c r="P62" s="57"/>
      <c r="Q62" s="29"/>
      <c r="R62" s="27"/>
    </row>
    <row r="63" spans="2:18" ht="13.5">
      <c r="B63" s="26"/>
      <c r="C63" s="29"/>
      <c r="D63" s="56"/>
      <c r="E63" s="29"/>
      <c r="F63" s="29"/>
      <c r="G63" s="29"/>
      <c r="H63" s="57"/>
      <c r="I63" s="29"/>
      <c r="J63" s="56"/>
      <c r="K63" s="29"/>
      <c r="L63" s="29"/>
      <c r="M63" s="29"/>
      <c r="N63" s="29"/>
      <c r="O63" s="29"/>
      <c r="P63" s="57"/>
      <c r="Q63" s="29"/>
      <c r="R63" s="27"/>
    </row>
    <row r="64" spans="2:18" ht="13.5">
      <c r="B64" s="26"/>
      <c r="C64" s="29"/>
      <c r="D64" s="56"/>
      <c r="E64" s="29"/>
      <c r="F64" s="29"/>
      <c r="G64" s="29"/>
      <c r="H64" s="57"/>
      <c r="I64" s="29"/>
      <c r="J64" s="56"/>
      <c r="K64" s="29"/>
      <c r="L64" s="29"/>
      <c r="M64" s="29"/>
      <c r="N64" s="29"/>
      <c r="O64" s="29"/>
      <c r="P64" s="57"/>
      <c r="Q64" s="29"/>
      <c r="R64" s="27"/>
    </row>
    <row r="65" spans="2:18" ht="13.5">
      <c r="B65" s="26"/>
      <c r="C65" s="29"/>
      <c r="D65" s="56"/>
      <c r="E65" s="29"/>
      <c r="F65" s="29"/>
      <c r="G65" s="29"/>
      <c r="H65" s="57"/>
      <c r="I65" s="29"/>
      <c r="J65" s="56"/>
      <c r="K65" s="29"/>
      <c r="L65" s="29"/>
      <c r="M65" s="29"/>
      <c r="N65" s="29"/>
      <c r="O65" s="29"/>
      <c r="P65" s="57"/>
      <c r="Q65" s="29"/>
      <c r="R65" s="27"/>
    </row>
    <row r="66" spans="2:18" ht="13.5">
      <c r="B66" s="26"/>
      <c r="C66" s="29"/>
      <c r="D66" s="56"/>
      <c r="E66" s="29"/>
      <c r="F66" s="29"/>
      <c r="G66" s="29"/>
      <c r="H66" s="57"/>
      <c r="I66" s="29"/>
      <c r="J66" s="56"/>
      <c r="K66" s="29"/>
      <c r="L66" s="29"/>
      <c r="M66" s="29"/>
      <c r="N66" s="29"/>
      <c r="O66" s="29"/>
      <c r="P66" s="57"/>
      <c r="Q66" s="29"/>
      <c r="R66" s="27"/>
    </row>
    <row r="67" spans="2:18" ht="13.5">
      <c r="B67" s="26"/>
      <c r="C67" s="29"/>
      <c r="D67" s="56"/>
      <c r="E67" s="29"/>
      <c r="F67" s="29"/>
      <c r="G67" s="29"/>
      <c r="H67" s="57"/>
      <c r="I67" s="29"/>
      <c r="J67" s="56"/>
      <c r="K67" s="29"/>
      <c r="L67" s="29"/>
      <c r="M67" s="29"/>
      <c r="N67" s="29"/>
      <c r="O67" s="29"/>
      <c r="P67" s="57"/>
      <c r="Q67" s="29"/>
      <c r="R67" s="27"/>
    </row>
    <row r="68" spans="2:18" ht="13.5">
      <c r="B68" s="26"/>
      <c r="C68" s="29"/>
      <c r="D68" s="56"/>
      <c r="E68" s="29"/>
      <c r="F68" s="29"/>
      <c r="G68" s="29"/>
      <c r="H68" s="57"/>
      <c r="I68" s="29"/>
      <c r="J68" s="56"/>
      <c r="K68" s="29"/>
      <c r="L68" s="29"/>
      <c r="M68" s="29"/>
      <c r="N68" s="29"/>
      <c r="O68" s="29"/>
      <c r="P68" s="57"/>
      <c r="Q68" s="29"/>
      <c r="R68" s="27"/>
    </row>
    <row r="69" spans="2:18" ht="13.5">
      <c r="B69" s="26"/>
      <c r="C69" s="29"/>
      <c r="D69" s="56"/>
      <c r="E69" s="29"/>
      <c r="F69" s="29"/>
      <c r="G69" s="29"/>
      <c r="H69" s="57"/>
      <c r="I69" s="29"/>
      <c r="J69" s="56"/>
      <c r="K69" s="29"/>
      <c r="L69" s="29"/>
      <c r="M69" s="29"/>
      <c r="N69" s="29"/>
      <c r="O69" s="29"/>
      <c r="P69" s="57"/>
      <c r="Q69" s="29"/>
      <c r="R69" s="27"/>
    </row>
    <row r="70" spans="2:18" s="1" customFormat="1">
      <c r="B70" s="38"/>
      <c r="C70" s="39"/>
      <c r="D70" s="58" t="s">
        <v>54</v>
      </c>
      <c r="E70" s="59"/>
      <c r="F70" s="59"/>
      <c r="G70" s="60" t="s">
        <v>55</v>
      </c>
      <c r="H70" s="61"/>
      <c r="I70" s="39"/>
      <c r="J70" s="58" t="s">
        <v>54</v>
      </c>
      <c r="K70" s="59"/>
      <c r="L70" s="59"/>
      <c r="M70" s="59"/>
      <c r="N70" s="60" t="s">
        <v>55</v>
      </c>
      <c r="O70" s="59"/>
      <c r="P70" s="61"/>
      <c r="Q70" s="39"/>
      <c r="R70" s="40"/>
    </row>
    <row r="71" spans="2:18" s="1" customFormat="1" ht="14.45" customHeight="1"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4"/>
    </row>
    <row r="75" spans="2:18" s="1" customFormat="1" ht="6.95" customHeight="1">
      <c r="B75" s="65"/>
      <c r="C75" s="66"/>
      <c r="D75" s="66"/>
      <c r="E75" s="66"/>
      <c r="F75" s="66"/>
      <c r="G75" s="66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7"/>
    </row>
    <row r="76" spans="2:18" s="1" customFormat="1" ht="36.950000000000003" customHeight="1">
      <c r="B76" s="38"/>
      <c r="C76" s="223" t="s">
        <v>132</v>
      </c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40"/>
    </row>
    <row r="77" spans="2:18" s="1" customFormat="1" ht="6.95" customHeight="1">
      <c r="B77" s="38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40"/>
    </row>
    <row r="78" spans="2:18" s="1" customFormat="1" ht="30" customHeight="1">
      <c r="B78" s="38"/>
      <c r="C78" s="33" t="s">
        <v>19</v>
      </c>
      <c r="D78" s="39"/>
      <c r="E78" s="39"/>
      <c r="F78" s="282" t="str">
        <f>F6</f>
        <v>Pce, A016 - Rekonstrukce sekundárních rozvodů</v>
      </c>
      <c r="G78" s="283"/>
      <c r="H78" s="283"/>
      <c r="I78" s="283"/>
      <c r="J78" s="283"/>
      <c r="K78" s="283"/>
      <c r="L78" s="283"/>
      <c r="M78" s="283"/>
      <c r="N78" s="283"/>
      <c r="O78" s="283"/>
      <c r="P78" s="283"/>
      <c r="Q78" s="39"/>
      <c r="R78" s="40"/>
    </row>
    <row r="79" spans="2:18" ht="30" customHeight="1">
      <c r="B79" s="26"/>
      <c r="C79" s="33" t="s">
        <v>127</v>
      </c>
      <c r="D79" s="29"/>
      <c r="E79" s="29"/>
      <c r="F79" s="282" t="s">
        <v>1181</v>
      </c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9"/>
      <c r="R79" s="27"/>
    </row>
    <row r="80" spans="2:18" ht="30" customHeight="1">
      <c r="B80" s="26"/>
      <c r="C80" s="33" t="s">
        <v>129</v>
      </c>
      <c r="D80" s="29"/>
      <c r="E80" s="29"/>
      <c r="F80" s="282" t="s">
        <v>1698</v>
      </c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9"/>
      <c r="R80" s="27"/>
    </row>
    <row r="81" spans="2:47" s="1" customFormat="1" ht="36.950000000000003" customHeight="1">
      <c r="B81" s="38"/>
      <c r="C81" s="72" t="s">
        <v>1088</v>
      </c>
      <c r="D81" s="39"/>
      <c r="E81" s="39"/>
      <c r="F81" s="239" t="str">
        <f>F9</f>
        <v>STR - DEMONTÁŽE - II. ETAPA</v>
      </c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39"/>
      <c r="R81" s="40"/>
    </row>
    <row r="82" spans="2:47" s="1" customFormat="1" ht="6.95" customHeight="1">
      <c r="B82" s="38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40"/>
    </row>
    <row r="83" spans="2:47" s="1" customFormat="1" ht="18" customHeight="1">
      <c r="B83" s="38"/>
      <c r="C83" s="33" t="s">
        <v>23</v>
      </c>
      <c r="D83" s="39"/>
      <c r="E83" s="39"/>
      <c r="F83" s="31" t="str">
        <f>F11</f>
        <v xml:space="preserve"> </v>
      </c>
      <c r="G83" s="39"/>
      <c r="H83" s="39"/>
      <c r="I83" s="39"/>
      <c r="J83" s="39"/>
      <c r="K83" s="33" t="s">
        <v>25</v>
      </c>
      <c r="L83" s="39"/>
      <c r="M83" s="286" t="str">
        <f>IF(O11="","",O11)</f>
        <v>24. 8. 2017</v>
      </c>
      <c r="N83" s="286"/>
      <c r="O83" s="286"/>
      <c r="P83" s="286"/>
      <c r="Q83" s="39"/>
      <c r="R83" s="40"/>
    </row>
    <row r="84" spans="2:47" s="1" customFormat="1" ht="6.95" customHeight="1">
      <c r="B84" s="38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40"/>
    </row>
    <row r="85" spans="2:47" s="1" customFormat="1">
      <c r="B85" s="38"/>
      <c r="C85" s="33" t="s">
        <v>27</v>
      </c>
      <c r="D85" s="39"/>
      <c r="E85" s="39"/>
      <c r="F85" s="31" t="str">
        <f>E14</f>
        <v>Elektrárny Opatovice, a.s.</v>
      </c>
      <c r="G85" s="39"/>
      <c r="H85" s="39"/>
      <c r="I85" s="39"/>
      <c r="J85" s="39"/>
      <c r="K85" s="33" t="s">
        <v>33</v>
      </c>
      <c r="L85" s="39"/>
      <c r="M85" s="227" t="str">
        <f>E20</f>
        <v>EVČ s.r.o.</v>
      </c>
      <c r="N85" s="227"/>
      <c r="O85" s="227"/>
      <c r="P85" s="227"/>
      <c r="Q85" s="227"/>
      <c r="R85" s="40"/>
    </row>
    <row r="86" spans="2:47" s="1" customFormat="1" ht="14.45" customHeight="1">
      <c r="B86" s="38"/>
      <c r="C86" s="33" t="s">
        <v>31</v>
      </c>
      <c r="D86" s="39"/>
      <c r="E86" s="39"/>
      <c r="F86" s="31" t="str">
        <f>IF(E17="","",E17)</f>
        <v>Vyplň údaj</v>
      </c>
      <c r="G86" s="39"/>
      <c r="H86" s="39"/>
      <c r="I86" s="39"/>
      <c r="J86" s="39"/>
      <c r="K86" s="33" t="s">
        <v>36</v>
      </c>
      <c r="L86" s="39"/>
      <c r="M86" s="227" t="str">
        <f>E23</f>
        <v xml:space="preserve"> </v>
      </c>
      <c r="N86" s="227"/>
      <c r="O86" s="227"/>
      <c r="P86" s="227"/>
      <c r="Q86" s="227"/>
      <c r="R86" s="40"/>
    </row>
    <row r="87" spans="2:47" s="1" customFormat="1" ht="10.35" customHeight="1">
      <c r="B87" s="38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40"/>
    </row>
    <row r="88" spans="2:47" s="1" customFormat="1" ht="29.25" customHeight="1">
      <c r="B88" s="38"/>
      <c r="C88" s="294" t="s">
        <v>133</v>
      </c>
      <c r="D88" s="295"/>
      <c r="E88" s="295"/>
      <c r="F88" s="295"/>
      <c r="G88" s="295"/>
      <c r="H88" s="123"/>
      <c r="I88" s="123"/>
      <c r="J88" s="123"/>
      <c r="K88" s="123"/>
      <c r="L88" s="123"/>
      <c r="M88" s="123"/>
      <c r="N88" s="294" t="s">
        <v>134</v>
      </c>
      <c r="O88" s="295"/>
      <c r="P88" s="295"/>
      <c r="Q88" s="295"/>
      <c r="R88" s="40"/>
    </row>
    <row r="89" spans="2:47" s="1" customFormat="1" ht="10.35" customHeight="1">
      <c r="B89" s="38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40"/>
    </row>
    <row r="90" spans="2:47" s="1" customFormat="1" ht="29.25" customHeight="1">
      <c r="B90" s="38"/>
      <c r="C90" s="131" t="s">
        <v>135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232">
        <f>N124</f>
        <v>0</v>
      </c>
      <c r="O90" s="296"/>
      <c r="P90" s="296"/>
      <c r="Q90" s="296"/>
      <c r="R90" s="40"/>
      <c r="AU90" s="22" t="s">
        <v>136</v>
      </c>
    </row>
    <row r="91" spans="2:47" s="7" customFormat="1" ht="24.95" customHeight="1">
      <c r="B91" s="132"/>
      <c r="C91" s="133"/>
      <c r="D91" s="134" t="s">
        <v>1124</v>
      </c>
      <c r="E91" s="133"/>
      <c r="F91" s="133"/>
      <c r="G91" s="133"/>
      <c r="H91" s="133"/>
      <c r="I91" s="133"/>
      <c r="J91" s="133"/>
      <c r="K91" s="133"/>
      <c r="L91" s="133"/>
      <c r="M91" s="133"/>
      <c r="N91" s="274">
        <f>N125</f>
        <v>0</v>
      </c>
      <c r="O91" s="297"/>
      <c r="P91" s="297"/>
      <c r="Q91" s="297"/>
      <c r="R91" s="135"/>
    </row>
    <row r="92" spans="2:47" s="8" customFormat="1" ht="19.899999999999999" customHeight="1">
      <c r="B92" s="136"/>
      <c r="C92" s="102"/>
      <c r="D92" s="113" t="s">
        <v>931</v>
      </c>
      <c r="E92" s="102"/>
      <c r="F92" s="102"/>
      <c r="G92" s="102"/>
      <c r="H92" s="102"/>
      <c r="I92" s="102"/>
      <c r="J92" s="102"/>
      <c r="K92" s="102"/>
      <c r="L92" s="102"/>
      <c r="M92" s="102"/>
      <c r="N92" s="228">
        <f>N126</f>
        <v>0</v>
      </c>
      <c r="O92" s="229"/>
      <c r="P92" s="229"/>
      <c r="Q92" s="229"/>
      <c r="R92" s="137"/>
    </row>
    <row r="93" spans="2:47" s="8" customFormat="1" ht="19.899999999999999" customHeight="1">
      <c r="B93" s="136"/>
      <c r="C93" s="102"/>
      <c r="D93" s="113" t="s">
        <v>932</v>
      </c>
      <c r="E93" s="102"/>
      <c r="F93" s="102"/>
      <c r="G93" s="102"/>
      <c r="H93" s="102"/>
      <c r="I93" s="102"/>
      <c r="J93" s="102"/>
      <c r="K93" s="102"/>
      <c r="L93" s="102"/>
      <c r="M93" s="102"/>
      <c r="N93" s="228">
        <f>N132</f>
        <v>0</v>
      </c>
      <c r="O93" s="229"/>
      <c r="P93" s="229"/>
      <c r="Q93" s="229"/>
      <c r="R93" s="137"/>
    </row>
    <row r="94" spans="2:47" s="8" customFormat="1" ht="19.899999999999999" customHeight="1">
      <c r="B94" s="136"/>
      <c r="C94" s="102"/>
      <c r="D94" s="113" t="s">
        <v>1125</v>
      </c>
      <c r="E94" s="102"/>
      <c r="F94" s="102"/>
      <c r="G94" s="102"/>
      <c r="H94" s="102"/>
      <c r="I94" s="102"/>
      <c r="J94" s="102"/>
      <c r="K94" s="102"/>
      <c r="L94" s="102"/>
      <c r="M94" s="102"/>
      <c r="N94" s="228">
        <f>N143</f>
        <v>0</v>
      </c>
      <c r="O94" s="229"/>
      <c r="P94" s="229"/>
      <c r="Q94" s="229"/>
      <c r="R94" s="137"/>
    </row>
    <row r="95" spans="2:47" s="7" customFormat="1" ht="21.75" customHeight="1">
      <c r="B95" s="132"/>
      <c r="C95" s="133"/>
      <c r="D95" s="134" t="s">
        <v>155</v>
      </c>
      <c r="E95" s="133"/>
      <c r="F95" s="133"/>
      <c r="G95" s="133"/>
      <c r="H95" s="133"/>
      <c r="I95" s="133"/>
      <c r="J95" s="133"/>
      <c r="K95" s="133"/>
      <c r="L95" s="133"/>
      <c r="M95" s="133"/>
      <c r="N95" s="273">
        <f>N146</f>
        <v>0</v>
      </c>
      <c r="O95" s="297"/>
      <c r="P95" s="297"/>
      <c r="Q95" s="297"/>
      <c r="R95" s="135"/>
    </row>
    <row r="96" spans="2:47" s="1" customFormat="1" ht="21.75" customHeight="1">
      <c r="B96" s="38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40"/>
    </row>
    <row r="97" spans="2:65" s="1" customFormat="1" ht="29.25" customHeight="1">
      <c r="B97" s="38"/>
      <c r="C97" s="131" t="s">
        <v>156</v>
      </c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296">
        <f>ROUND(N98+N99+N100+N101+N102+N103,0)</f>
        <v>0</v>
      </c>
      <c r="O97" s="298"/>
      <c r="P97" s="298"/>
      <c r="Q97" s="298"/>
      <c r="R97" s="40"/>
      <c r="T97" s="138"/>
      <c r="U97" s="139" t="s">
        <v>42</v>
      </c>
    </row>
    <row r="98" spans="2:65" s="1" customFormat="1" ht="18" customHeight="1">
      <c r="B98" s="140"/>
      <c r="C98" s="141"/>
      <c r="D98" s="251" t="s">
        <v>157</v>
      </c>
      <c r="E98" s="299"/>
      <c r="F98" s="299"/>
      <c r="G98" s="299"/>
      <c r="H98" s="299"/>
      <c r="I98" s="141"/>
      <c r="J98" s="141"/>
      <c r="K98" s="141"/>
      <c r="L98" s="141"/>
      <c r="M98" s="141"/>
      <c r="N98" s="252">
        <f>ROUND(N90*T98,0)</f>
        <v>0</v>
      </c>
      <c r="O98" s="300"/>
      <c r="P98" s="300"/>
      <c r="Q98" s="300"/>
      <c r="R98" s="143"/>
      <c r="S98" s="144"/>
      <c r="T98" s="145"/>
      <c r="U98" s="146" t="s">
        <v>43</v>
      </c>
      <c r="V98" s="144"/>
      <c r="W98" s="144"/>
      <c r="X98" s="144"/>
      <c r="Y98" s="144"/>
      <c r="Z98" s="144"/>
      <c r="AA98" s="144"/>
      <c r="AB98" s="144"/>
      <c r="AC98" s="144"/>
      <c r="AD98" s="144"/>
      <c r="AE98" s="144"/>
      <c r="AF98" s="144"/>
      <c r="AG98" s="144"/>
      <c r="AH98" s="144"/>
      <c r="AI98" s="144"/>
      <c r="AJ98" s="144"/>
      <c r="AK98" s="144"/>
      <c r="AL98" s="144"/>
      <c r="AM98" s="144"/>
      <c r="AN98" s="144"/>
      <c r="AO98" s="144"/>
      <c r="AP98" s="144"/>
      <c r="AQ98" s="144"/>
      <c r="AR98" s="144"/>
      <c r="AS98" s="144"/>
      <c r="AT98" s="144"/>
      <c r="AU98" s="144"/>
      <c r="AV98" s="144"/>
      <c r="AW98" s="144"/>
      <c r="AX98" s="144"/>
      <c r="AY98" s="147" t="s">
        <v>158</v>
      </c>
      <c r="AZ98" s="144"/>
      <c r="BA98" s="144"/>
      <c r="BB98" s="144"/>
      <c r="BC98" s="144"/>
      <c r="BD98" s="144"/>
      <c r="BE98" s="148">
        <f t="shared" ref="BE98:BE103" si="0">IF(U98="základní",N98,0)</f>
        <v>0</v>
      </c>
      <c r="BF98" s="148">
        <f t="shared" ref="BF98:BF103" si="1">IF(U98="snížená",N98,0)</f>
        <v>0</v>
      </c>
      <c r="BG98" s="148">
        <f t="shared" ref="BG98:BG103" si="2">IF(U98="zákl. přenesená",N98,0)</f>
        <v>0</v>
      </c>
      <c r="BH98" s="148">
        <f t="shared" ref="BH98:BH103" si="3">IF(U98="sníž. přenesená",N98,0)</f>
        <v>0</v>
      </c>
      <c r="BI98" s="148">
        <f t="shared" ref="BI98:BI103" si="4">IF(U98="nulová",N98,0)</f>
        <v>0</v>
      </c>
      <c r="BJ98" s="147" t="s">
        <v>35</v>
      </c>
      <c r="BK98" s="144"/>
      <c r="BL98" s="144"/>
      <c r="BM98" s="144"/>
    </row>
    <row r="99" spans="2:65" s="1" customFormat="1" ht="18" customHeight="1">
      <c r="B99" s="140"/>
      <c r="C99" s="141"/>
      <c r="D99" s="251" t="s">
        <v>159</v>
      </c>
      <c r="E99" s="299"/>
      <c r="F99" s="299"/>
      <c r="G99" s="299"/>
      <c r="H99" s="299"/>
      <c r="I99" s="141"/>
      <c r="J99" s="141"/>
      <c r="K99" s="141"/>
      <c r="L99" s="141"/>
      <c r="M99" s="141"/>
      <c r="N99" s="252">
        <f>ROUND(N90*T99,0)</f>
        <v>0</v>
      </c>
      <c r="O99" s="300"/>
      <c r="P99" s="300"/>
      <c r="Q99" s="300"/>
      <c r="R99" s="143"/>
      <c r="S99" s="144"/>
      <c r="T99" s="145"/>
      <c r="U99" s="146" t="s">
        <v>43</v>
      </c>
      <c r="V99" s="144"/>
      <c r="W99" s="144"/>
      <c r="X99" s="144"/>
      <c r="Y99" s="144"/>
      <c r="Z99" s="144"/>
      <c r="AA99" s="144"/>
      <c r="AB99" s="144"/>
      <c r="AC99" s="144"/>
      <c r="AD99" s="144"/>
      <c r="AE99" s="144"/>
      <c r="AF99" s="144"/>
      <c r="AG99" s="144"/>
      <c r="AH99" s="144"/>
      <c r="AI99" s="144"/>
      <c r="AJ99" s="144"/>
      <c r="AK99" s="144"/>
      <c r="AL99" s="144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7" t="s">
        <v>158</v>
      </c>
      <c r="AZ99" s="144"/>
      <c r="BA99" s="144"/>
      <c r="BB99" s="144"/>
      <c r="BC99" s="144"/>
      <c r="BD99" s="144"/>
      <c r="BE99" s="148">
        <f t="shared" si="0"/>
        <v>0</v>
      </c>
      <c r="BF99" s="148">
        <f t="shared" si="1"/>
        <v>0</v>
      </c>
      <c r="BG99" s="148">
        <f t="shared" si="2"/>
        <v>0</v>
      </c>
      <c r="BH99" s="148">
        <f t="shared" si="3"/>
        <v>0</v>
      </c>
      <c r="BI99" s="148">
        <f t="shared" si="4"/>
        <v>0</v>
      </c>
      <c r="BJ99" s="147" t="s">
        <v>35</v>
      </c>
      <c r="BK99" s="144"/>
      <c r="BL99" s="144"/>
      <c r="BM99" s="144"/>
    </row>
    <row r="100" spans="2:65" s="1" customFormat="1" ht="18" customHeight="1">
      <c r="B100" s="140"/>
      <c r="C100" s="141"/>
      <c r="D100" s="251" t="s">
        <v>160</v>
      </c>
      <c r="E100" s="299"/>
      <c r="F100" s="299"/>
      <c r="G100" s="299"/>
      <c r="H100" s="299"/>
      <c r="I100" s="141"/>
      <c r="J100" s="141"/>
      <c r="K100" s="141"/>
      <c r="L100" s="141"/>
      <c r="M100" s="141"/>
      <c r="N100" s="252">
        <f>ROUND(N90*T100,0)</f>
        <v>0</v>
      </c>
      <c r="O100" s="300"/>
      <c r="P100" s="300"/>
      <c r="Q100" s="300"/>
      <c r="R100" s="143"/>
      <c r="S100" s="144"/>
      <c r="T100" s="145"/>
      <c r="U100" s="146" t="s">
        <v>43</v>
      </c>
      <c r="V100" s="144"/>
      <c r="W100" s="144"/>
      <c r="X100" s="144"/>
      <c r="Y100" s="144"/>
      <c r="Z100" s="144"/>
      <c r="AA100" s="144"/>
      <c r="AB100" s="144"/>
      <c r="AC100" s="144"/>
      <c r="AD100" s="144"/>
      <c r="AE100" s="144"/>
      <c r="AF100" s="144"/>
      <c r="AG100" s="144"/>
      <c r="AH100" s="144"/>
      <c r="AI100" s="144"/>
      <c r="AJ100" s="144"/>
      <c r="AK100" s="144"/>
      <c r="AL100" s="144"/>
      <c r="AM100" s="144"/>
      <c r="AN100" s="144"/>
      <c r="AO100" s="144"/>
      <c r="AP100" s="144"/>
      <c r="AQ100" s="144"/>
      <c r="AR100" s="144"/>
      <c r="AS100" s="144"/>
      <c r="AT100" s="144"/>
      <c r="AU100" s="144"/>
      <c r="AV100" s="144"/>
      <c r="AW100" s="144"/>
      <c r="AX100" s="144"/>
      <c r="AY100" s="147" t="s">
        <v>158</v>
      </c>
      <c r="AZ100" s="144"/>
      <c r="BA100" s="144"/>
      <c r="BB100" s="144"/>
      <c r="BC100" s="144"/>
      <c r="BD100" s="144"/>
      <c r="BE100" s="148">
        <f t="shared" si="0"/>
        <v>0</v>
      </c>
      <c r="BF100" s="148">
        <f t="shared" si="1"/>
        <v>0</v>
      </c>
      <c r="BG100" s="148">
        <f t="shared" si="2"/>
        <v>0</v>
      </c>
      <c r="BH100" s="148">
        <f t="shared" si="3"/>
        <v>0</v>
      </c>
      <c r="BI100" s="148">
        <f t="shared" si="4"/>
        <v>0</v>
      </c>
      <c r="BJ100" s="147" t="s">
        <v>35</v>
      </c>
      <c r="BK100" s="144"/>
      <c r="BL100" s="144"/>
      <c r="BM100" s="144"/>
    </row>
    <row r="101" spans="2:65" s="1" customFormat="1" ht="18" customHeight="1">
      <c r="B101" s="140"/>
      <c r="C101" s="141"/>
      <c r="D101" s="251" t="s">
        <v>161</v>
      </c>
      <c r="E101" s="299"/>
      <c r="F101" s="299"/>
      <c r="G101" s="299"/>
      <c r="H101" s="299"/>
      <c r="I101" s="141"/>
      <c r="J101" s="141"/>
      <c r="K101" s="141"/>
      <c r="L101" s="141"/>
      <c r="M101" s="141"/>
      <c r="N101" s="252">
        <f>ROUND(N90*T101,0)</f>
        <v>0</v>
      </c>
      <c r="O101" s="300"/>
      <c r="P101" s="300"/>
      <c r="Q101" s="300"/>
      <c r="R101" s="143"/>
      <c r="S101" s="144"/>
      <c r="T101" s="145"/>
      <c r="U101" s="146" t="s">
        <v>43</v>
      </c>
      <c r="V101" s="144"/>
      <c r="W101" s="144"/>
      <c r="X101" s="144"/>
      <c r="Y101" s="144"/>
      <c r="Z101" s="144"/>
      <c r="AA101" s="144"/>
      <c r="AB101" s="144"/>
      <c r="AC101" s="144"/>
      <c r="AD101" s="144"/>
      <c r="AE101" s="144"/>
      <c r="AF101" s="144"/>
      <c r="AG101" s="144"/>
      <c r="AH101" s="144"/>
      <c r="AI101" s="144"/>
      <c r="AJ101" s="144"/>
      <c r="AK101" s="144"/>
      <c r="AL101" s="144"/>
      <c r="AM101" s="144"/>
      <c r="AN101" s="144"/>
      <c r="AO101" s="144"/>
      <c r="AP101" s="144"/>
      <c r="AQ101" s="144"/>
      <c r="AR101" s="144"/>
      <c r="AS101" s="144"/>
      <c r="AT101" s="144"/>
      <c r="AU101" s="144"/>
      <c r="AV101" s="144"/>
      <c r="AW101" s="144"/>
      <c r="AX101" s="144"/>
      <c r="AY101" s="147" t="s">
        <v>158</v>
      </c>
      <c r="AZ101" s="144"/>
      <c r="BA101" s="144"/>
      <c r="BB101" s="144"/>
      <c r="BC101" s="144"/>
      <c r="BD101" s="144"/>
      <c r="BE101" s="148">
        <f t="shared" si="0"/>
        <v>0</v>
      </c>
      <c r="BF101" s="148">
        <f t="shared" si="1"/>
        <v>0</v>
      </c>
      <c r="BG101" s="148">
        <f t="shared" si="2"/>
        <v>0</v>
      </c>
      <c r="BH101" s="148">
        <f t="shared" si="3"/>
        <v>0</v>
      </c>
      <c r="BI101" s="148">
        <f t="shared" si="4"/>
        <v>0</v>
      </c>
      <c r="BJ101" s="147" t="s">
        <v>35</v>
      </c>
      <c r="BK101" s="144"/>
      <c r="BL101" s="144"/>
      <c r="BM101" s="144"/>
    </row>
    <row r="102" spans="2:65" s="1" customFormat="1" ht="18" customHeight="1">
      <c r="B102" s="140"/>
      <c r="C102" s="141"/>
      <c r="D102" s="251" t="s">
        <v>162</v>
      </c>
      <c r="E102" s="299"/>
      <c r="F102" s="299"/>
      <c r="G102" s="299"/>
      <c r="H102" s="299"/>
      <c r="I102" s="141"/>
      <c r="J102" s="141"/>
      <c r="K102" s="141"/>
      <c r="L102" s="141"/>
      <c r="M102" s="141"/>
      <c r="N102" s="252">
        <f>ROUND(N90*T102,0)</f>
        <v>0</v>
      </c>
      <c r="O102" s="300"/>
      <c r="P102" s="300"/>
      <c r="Q102" s="300"/>
      <c r="R102" s="143"/>
      <c r="S102" s="144"/>
      <c r="T102" s="145"/>
      <c r="U102" s="146" t="s">
        <v>43</v>
      </c>
      <c r="V102" s="144"/>
      <c r="W102" s="144"/>
      <c r="X102" s="144"/>
      <c r="Y102" s="144"/>
      <c r="Z102" s="144"/>
      <c r="AA102" s="144"/>
      <c r="AB102" s="144"/>
      <c r="AC102" s="144"/>
      <c r="AD102" s="144"/>
      <c r="AE102" s="144"/>
      <c r="AF102" s="144"/>
      <c r="AG102" s="144"/>
      <c r="AH102" s="144"/>
      <c r="AI102" s="144"/>
      <c r="AJ102" s="144"/>
      <c r="AK102" s="144"/>
      <c r="AL102" s="144"/>
      <c r="AM102" s="144"/>
      <c r="AN102" s="144"/>
      <c r="AO102" s="144"/>
      <c r="AP102" s="144"/>
      <c r="AQ102" s="144"/>
      <c r="AR102" s="144"/>
      <c r="AS102" s="144"/>
      <c r="AT102" s="144"/>
      <c r="AU102" s="144"/>
      <c r="AV102" s="144"/>
      <c r="AW102" s="144"/>
      <c r="AX102" s="144"/>
      <c r="AY102" s="147" t="s">
        <v>158</v>
      </c>
      <c r="AZ102" s="144"/>
      <c r="BA102" s="144"/>
      <c r="BB102" s="144"/>
      <c r="BC102" s="144"/>
      <c r="BD102" s="144"/>
      <c r="BE102" s="148">
        <f t="shared" si="0"/>
        <v>0</v>
      </c>
      <c r="BF102" s="148">
        <f t="shared" si="1"/>
        <v>0</v>
      </c>
      <c r="BG102" s="148">
        <f t="shared" si="2"/>
        <v>0</v>
      </c>
      <c r="BH102" s="148">
        <f t="shared" si="3"/>
        <v>0</v>
      </c>
      <c r="BI102" s="148">
        <f t="shared" si="4"/>
        <v>0</v>
      </c>
      <c r="BJ102" s="147" t="s">
        <v>35</v>
      </c>
      <c r="BK102" s="144"/>
      <c r="BL102" s="144"/>
      <c r="BM102" s="144"/>
    </row>
    <row r="103" spans="2:65" s="1" customFormat="1" ht="18" customHeight="1">
      <c r="B103" s="140"/>
      <c r="C103" s="141"/>
      <c r="D103" s="142" t="s">
        <v>163</v>
      </c>
      <c r="E103" s="141"/>
      <c r="F103" s="141"/>
      <c r="G103" s="141"/>
      <c r="H103" s="141"/>
      <c r="I103" s="141"/>
      <c r="J103" s="141"/>
      <c r="K103" s="141"/>
      <c r="L103" s="141"/>
      <c r="M103" s="141"/>
      <c r="N103" s="252">
        <f>ROUND(N90*T103,0)</f>
        <v>0</v>
      </c>
      <c r="O103" s="300"/>
      <c r="P103" s="300"/>
      <c r="Q103" s="300"/>
      <c r="R103" s="143"/>
      <c r="S103" s="144"/>
      <c r="T103" s="149"/>
      <c r="U103" s="150" t="s">
        <v>43</v>
      </c>
      <c r="V103" s="144"/>
      <c r="W103" s="144"/>
      <c r="X103" s="144"/>
      <c r="Y103" s="144"/>
      <c r="Z103" s="144"/>
      <c r="AA103" s="144"/>
      <c r="AB103" s="144"/>
      <c r="AC103" s="144"/>
      <c r="AD103" s="144"/>
      <c r="AE103" s="144"/>
      <c r="AF103" s="144"/>
      <c r="AG103" s="144"/>
      <c r="AH103" s="144"/>
      <c r="AI103" s="144"/>
      <c r="AJ103" s="144"/>
      <c r="AK103" s="144"/>
      <c r="AL103" s="144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7" t="s">
        <v>164</v>
      </c>
      <c r="AZ103" s="144"/>
      <c r="BA103" s="144"/>
      <c r="BB103" s="144"/>
      <c r="BC103" s="144"/>
      <c r="BD103" s="144"/>
      <c r="BE103" s="148">
        <f t="shared" si="0"/>
        <v>0</v>
      </c>
      <c r="BF103" s="148">
        <f t="shared" si="1"/>
        <v>0</v>
      </c>
      <c r="BG103" s="148">
        <f t="shared" si="2"/>
        <v>0</v>
      </c>
      <c r="BH103" s="148">
        <f t="shared" si="3"/>
        <v>0</v>
      </c>
      <c r="BI103" s="148">
        <f t="shared" si="4"/>
        <v>0</v>
      </c>
      <c r="BJ103" s="147" t="s">
        <v>35</v>
      </c>
      <c r="BK103" s="144"/>
      <c r="BL103" s="144"/>
      <c r="BM103" s="144"/>
    </row>
    <row r="104" spans="2:65" s="1" customFormat="1" ht="13.5">
      <c r="B104" s="38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40"/>
    </row>
    <row r="105" spans="2:65" s="1" customFormat="1" ht="29.25" customHeight="1">
      <c r="B105" s="38"/>
      <c r="C105" s="122" t="s">
        <v>120</v>
      </c>
      <c r="D105" s="123"/>
      <c r="E105" s="123"/>
      <c r="F105" s="123"/>
      <c r="G105" s="123"/>
      <c r="H105" s="123"/>
      <c r="I105" s="123"/>
      <c r="J105" s="123"/>
      <c r="K105" s="123"/>
      <c r="L105" s="233">
        <f>ROUND(SUM(N90+N97),0)</f>
        <v>0</v>
      </c>
      <c r="M105" s="233"/>
      <c r="N105" s="233"/>
      <c r="O105" s="233"/>
      <c r="P105" s="233"/>
      <c r="Q105" s="233"/>
      <c r="R105" s="40"/>
    </row>
    <row r="106" spans="2:65" s="1" customFormat="1" ht="6.95" customHeight="1">
      <c r="B106" s="62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4"/>
    </row>
    <row r="110" spans="2:65" s="1" customFormat="1" ht="6.95" customHeight="1">
      <c r="B110" s="65"/>
      <c r="C110" s="66"/>
      <c r="D110" s="66"/>
      <c r="E110" s="66"/>
      <c r="F110" s="66"/>
      <c r="G110" s="66"/>
      <c r="H110" s="66"/>
      <c r="I110" s="66"/>
      <c r="J110" s="66"/>
      <c r="K110" s="66"/>
      <c r="L110" s="66"/>
      <c r="M110" s="66"/>
      <c r="N110" s="66"/>
      <c r="O110" s="66"/>
      <c r="P110" s="66"/>
      <c r="Q110" s="66"/>
      <c r="R110" s="67"/>
    </row>
    <row r="111" spans="2:65" s="1" customFormat="1" ht="36.950000000000003" customHeight="1">
      <c r="B111" s="38"/>
      <c r="C111" s="223" t="s">
        <v>165</v>
      </c>
      <c r="D111" s="284"/>
      <c r="E111" s="284"/>
      <c r="F111" s="284"/>
      <c r="G111" s="284"/>
      <c r="H111" s="284"/>
      <c r="I111" s="284"/>
      <c r="J111" s="284"/>
      <c r="K111" s="284"/>
      <c r="L111" s="284"/>
      <c r="M111" s="284"/>
      <c r="N111" s="284"/>
      <c r="O111" s="284"/>
      <c r="P111" s="284"/>
      <c r="Q111" s="284"/>
      <c r="R111" s="40"/>
    </row>
    <row r="112" spans="2:65" s="1" customFormat="1" ht="6.95" customHeight="1">
      <c r="B112" s="38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40"/>
    </row>
    <row r="113" spans="2:65" s="1" customFormat="1" ht="30" customHeight="1">
      <c r="B113" s="38"/>
      <c r="C113" s="33" t="s">
        <v>19</v>
      </c>
      <c r="D113" s="39"/>
      <c r="E113" s="39"/>
      <c r="F113" s="282" t="str">
        <f>F6</f>
        <v>Pce, A016 - Rekonstrukce sekundárních rozvodů</v>
      </c>
      <c r="G113" s="283"/>
      <c r="H113" s="283"/>
      <c r="I113" s="283"/>
      <c r="J113" s="283"/>
      <c r="K113" s="283"/>
      <c r="L113" s="283"/>
      <c r="M113" s="283"/>
      <c r="N113" s="283"/>
      <c r="O113" s="283"/>
      <c r="P113" s="283"/>
      <c r="Q113" s="39"/>
      <c r="R113" s="40"/>
    </row>
    <row r="114" spans="2:65" ht="30" customHeight="1">
      <c r="B114" s="26"/>
      <c r="C114" s="33" t="s">
        <v>127</v>
      </c>
      <c r="D114" s="29"/>
      <c r="E114" s="29"/>
      <c r="F114" s="282" t="s">
        <v>1181</v>
      </c>
      <c r="G114" s="217"/>
      <c r="H114" s="217"/>
      <c r="I114" s="217"/>
      <c r="J114" s="217"/>
      <c r="K114" s="217"/>
      <c r="L114" s="217"/>
      <c r="M114" s="217"/>
      <c r="N114" s="217"/>
      <c r="O114" s="217"/>
      <c r="P114" s="217"/>
      <c r="Q114" s="29"/>
      <c r="R114" s="27"/>
    </row>
    <row r="115" spans="2:65" ht="30" customHeight="1">
      <c r="B115" s="26"/>
      <c r="C115" s="33" t="s">
        <v>129</v>
      </c>
      <c r="D115" s="29"/>
      <c r="E115" s="29"/>
      <c r="F115" s="282" t="s">
        <v>1698</v>
      </c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9"/>
      <c r="R115" s="27"/>
    </row>
    <row r="116" spans="2:65" s="1" customFormat="1" ht="36.950000000000003" customHeight="1">
      <c r="B116" s="38"/>
      <c r="C116" s="72" t="s">
        <v>1088</v>
      </c>
      <c r="D116" s="39"/>
      <c r="E116" s="39"/>
      <c r="F116" s="239" t="str">
        <f>F9</f>
        <v>STR - DEMONTÁŽE - II. ETAPA</v>
      </c>
      <c r="G116" s="284"/>
      <c r="H116" s="284"/>
      <c r="I116" s="284"/>
      <c r="J116" s="284"/>
      <c r="K116" s="284"/>
      <c r="L116" s="284"/>
      <c r="M116" s="284"/>
      <c r="N116" s="284"/>
      <c r="O116" s="284"/>
      <c r="P116" s="284"/>
      <c r="Q116" s="39"/>
      <c r="R116" s="40"/>
    </row>
    <row r="117" spans="2:65" s="1" customFormat="1" ht="6.95" customHeight="1">
      <c r="B117" s="38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40"/>
    </row>
    <row r="118" spans="2:65" s="1" customFormat="1" ht="18" customHeight="1">
      <c r="B118" s="38"/>
      <c r="C118" s="33" t="s">
        <v>23</v>
      </c>
      <c r="D118" s="39"/>
      <c r="E118" s="39"/>
      <c r="F118" s="31" t="str">
        <f>F11</f>
        <v xml:space="preserve"> </v>
      </c>
      <c r="G118" s="39"/>
      <c r="H118" s="39"/>
      <c r="I118" s="39"/>
      <c r="J118" s="39"/>
      <c r="K118" s="33" t="s">
        <v>25</v>
      </c>
      <c r="L118" s="39"/>
      <c r="M118" s="286" t="str">
        <f>IF(O11="","",O11)</f>
        <v>24. 8. 2017</v>
      </c>
      <c r="N118" s="286"/>
      <c r="O118" s="286"/>
      <c r="P118" s="286"/>
      <c r="Q118" s="39"/>
      <c r="R118" s="40"/>
    </row>
    <row r="119" spans="2:65" s="1" customFormat="1" ht="6.95" customHeight="1">
      <c r="B119" s="38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40"/>
    </row>
    <row r="120" spans="2:65" s="1" customFormat="1">
      <c r="B120" s="38"/>
      <c r="C120" s="33" t="s">
        <v>27</v>
      </c>
      <c r="D120" s="39"/>
      <c r="E120" s="39"/>
      <c r="F120" s="31" t="str">
        <f>E14</f>
        <v>Elektrárny Opatovice, a.s.</v>
      </c>
      <c r="G120" s="39"/>
      <c r="H120" s="39"/>
      <c r="I120" s="39"/>
      <c r="J120" s="39"/>
      <c r="K120" s="33" t="s">
        <v>33</v>
      </c>
      <c r="L120" s="39"/>
      <c r="M120" s="227" t="str">
        <f>E20</f>
        <v>EVČ s.r.o.</v>
      </c>
      <c r="N120" s="227"/>
      <c r="O120" s="227"/>
      <c r="P120" s="227"/>
      <c r="Q120" s="227"/>
      <c r="R120" s="40"/>
    </row>
    <row r="121" spans="2:65" s="1" customFormat="1" ht="14.45" customHeight="1">
      <c r="B121" s="38"/>
      <c r="C121" s="33" t="s">
        <v>31</v>
      </c>
      <c r="D121" s="39"/>
      <c r="E121" s="39"/>
      <c r="F121" s="31" t="str">
        <f>IF(E17="","",E17)</f>
        <v>Vyplň údaj</v>
      </c>
      <c r="G121" s="39"/>
      <c r="H121" s="39"/>
      <c r="I121" s="39"/>
      <c r="J121" s="39"/>
      <c r="K121" s="33" t="s">
        <v>36</v>
      </c>
      <c r="L121" s="39"/>
      <c r="M121" s="227" t="str">
        <f>E23</f>
        <v xml:space="preserve"> </v>
      </c>
      <c r="N121" s="227"/>
      <c r="O121" s="227"/>
      <c r="P121" s="227"/>
      <c r="Q121" s="227"/>
      <c r="R121" s="40"/>
    </row>
    <row r="122" spans="2:65" s="1" customFormat="1" ht="10.35" customHeight="1">
      <c r="B122" s="38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40"/>
    </row>
    <row r="123" spans="2:65" s="9" customFormat="1" ht="29.25" customHeight="1">
      <c r="B123" s="151"/>
      <c r="C123" s="152" t="s">
        <v>166</v>
      </c>
      <c r="D123" s="153" t="s">
        <v>167</v>
      </c>
      <c r="E123" s="153" t="s">
        <v>60</v>
      </c>
      <c r="F123" s="301" t="s">
        <v>168</v>
      </c>
      <c r="G123" s="301"/>
      <c r="H123" s="301"/>
      <c r="I123" s="301"/>
      <c r="J123" s="153" t="s">
        <v>169</v>
      </c>
      <c r="K123" s="153" t="s">
        <v>170</v>
      </c>
      <c r="L123" s="301" t="s">
        <v>171</v>
      </c>
      <c r="M123" s="301"/>
      <c r="N123" s="301" t="s">
        <v>134</v>
      </c>
      <c r="O123" s="301"/>
      <c r="P123" s="301"/>
      <c r="Q123" s="302"/>
      <c r="R123" s="154"/>
      <c r="T123" s="79" t="s">
        <v>172</v>
      </c>
      <c r="U123" s="80" t="s">
        <v>42</v>
      </c>
      <c r="V123" s="80" t="s">
        <v>173</v>
      </c>
      <c r="W123" s="80" t="s">
        <v>174</v>
      </c>
      <c r="X123" s="80" t="s">
        <v>175</v>
      </c>
      <c r="Y123" s="80" t="s">
        <v>176</v>
      </c>
      <c r="Z123" s="80" t="s">
        <v>177</v>
      </c>
      <c r="AA123" s="81" t="s">
        <v>178</v>
      </c>
    </row>
    <row r="124" spans="2:65" s="1" customFormat="1" ht="29.25" customHeight="1">
      <c r="B124" s="38"/>
      <c r="C124" s="83" t="s">
        <v>131</v>
      </c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05">
        <f>BK124</f>
        <v>0</v>
      </c>
      <c r="O124" s="306"/>
      <c r="P124" s="306"/>
      <c r="Q124" s="306"/>
      <c r="R124" s="40"/>
      <c r="T124" s="82"/>
      <c r="U124" s="54"/>
      <c r="V124" s="54"/>
      <c r="W124" s="155">
        <f>W125+W146</f>
        <v>0</v>
      </c>
      <c r="X124" s="54"/>
      <c r="Y124" s="155">
        <f>Y125+Y146</f>
        <v>0.14636000000000002</v>
      </c>
      <c r="Z124" s="54"/>
      <c r="AA124" s="156">
        <f>AA125+AA146</f>
        <v>36.45257999999999</v>
      </c>
      <c r="AT124" s="22" t="s">
        <v>77</v>
      </c>
      <c r="AU124" s="22" t="s">
        <v>136</v>
      </c>
      <c r="BK124" s="157">
        <f>BK125+BK146</f>
        <v>0</v>
      </c>
    </row>
    <row r="125" spans="2:65" s="10" customFormat="1" ht="37.35" customHeight="1">
      <c r="B125" s="158"/>
      <c r="C125" s="159"/>
      <c r="D125" s="160" t="s">
        <v>1124</v>
      </c>
      <c r="E125" s="160"/>
      <c r="F125" s="160"/>
      <c r="G125" s="160"/>
      <c r="H125" s="160"/>
      <c r="I125" s="160"/>
      <c r="J125" s="160"/>
      <c r="K125" s="160"/>
      <c r="L125" s="160"/>
      <c r="M125" s="160"/>
      <c r="N125" s="273">
        <f>BK125</f>
        <v>0</v>
      </c>
      <c r="O125" s="274"/>
      <c r="P125" s="274"/>
      <c r="Q125" s="274"/>
      <c r="R125" s="161"/>
      <c r="T125" s="162"/>
      <c r="U125" s="159"/>
      <c r="V125" s="159"/>
      <c r="W125" s="163">
        <f>W126+W132+W143</f>
        <v>0</v>
      </c>
      <c r="X125" s="159"/>
      <c r="Y125" s="163">
        <f>Y126+Y132+Y143</f>
        <v>0.14636000000000002</v>
      </c>
      <c r="Z125" s="159"/>
      <c r="AA125" s="164">
        <f>AA126+AA132+AA143</f>
        <v>36.45257999999999</v>
      </c>
      <c r="AR125" s="165" t="s">
        <v>89</v>
      </c>
      <c r="AT125" s="166" t="s">
        <v>77</v>
      </c>
      <c r="AU125" s="166" t="s">
        <v>78</v>
      </c>
      <c r="AY125" s="165" t="s">
        <v>179</v>
      </c>
      <c r="BK125" s="167">
        <f>BK126+BK132+BK143</f>
        <v>0</v>
      </c>
    </row>
    <row r="126" spans="2:65" s="10" customFormat="1" ht="19.899999999999999" customHeight="1">
      <c r="B126" s="158"/>
      <c r="C126" s="159"/>
      <c r="D126" s="168" t="s">
        <v>931</v>
      </c>
      <c r="E126" s="168"/>
      <c r="F126" s="168"/>
      <c r="G126" s="168"/>
      <c r="H126" s="168"/>
      <c r="I126" s="168"/>
      <c r="J126" s="168"/>
      <c r="K126" s="168"/>
      <c r="L126" s="168"/>
      <c r="M126" s="168"/>
      <c r="N126" s="269">
        <f>BK126</f>
        <v>0</v>
      </c>
      <c r="O126" s="270"/>
      <c r="P126" s="270"/>
      <c r="Q126" s="270"/>
      <c r="R126" s="161"/>
      <c r="T126" s="162"/>
      <c r="U126" s="159"/>
      <c r="V126" s="159"/>
      <c r="W126" s="163">
        <f>SUM(W127:W131)</f>
        <v>0</v>
      </c>
      <c r="X126" s="159"/>
      <c r="Y126" s="163">
        <f>SUM(Y127:Y131)</f>
        <v>0</v>
      </c>
      <c r="Z126" s="159"/>
      <c r="AA126" s="164">
        <f>SUM(AA127:AA131)</f>
        <v>11.37312</v>
      </c>
      <c r="AR126" s="165" t="s">
        <v>89</v>
      </c>
      <c r="AT126" s="166" t="s">
        <v>77</v>
      </c>
      <c r="AU126" s="166" t="s">
        <v>35</v>
      </c>
      <c r="AY126" s="165" t="s">
        <v>179</v>
      </c>
      <c r="BK126" s="167">
        <f>SUM(BK127:BK131)</f>
        <v>0</v>
      </c>
    </row>
    <row r="127" spans="2:65" s="1" customFormat="1" ht="16.5" customHeight="1">
      <c r="B127" s="140"/>
      <c r="C127" s="169" t="s">
        <v>35</v>
      </c>
      <c r="D127" s="169" t="s">
        <v>180</v>
      </c>
      <c r="E127" s="170" t="s">
        <v>1126</v>
      </c>
      <c r="F127" s="264" t="s">
        <v>1127</v>
      </c>
      <c r="G127" s="264"/>
      <c r="H127" s="264"/>
      <c r="I127" s="264"/>
      <c r="J127" s="171" t="s">
        <v>1128</v>
      </c>
      <c r="K127" s="172">
        <v>1</v>
      </c>
      <c r="L127" s="265">
        <v>0</v>
      </c>
      <c r="M127" s="265"/>
      <c r="N127" s="266">
        <f>ROUND(L127*K127,2)</f>
        <v>0</v>
      </c>
      <c r="O127" s="266"/>
      <c r="P127" s="266"/>
      <c r="Q127" s="266"/>
      <c r="R127" s="143"/>
      <c r="T127" s="173" t="s">
        <v>5</v>
      </c>
      <c r="U127" s="47" t="s">
        <v>43</v>
      </c>
      <c r="V127" s="39"/>
      <c r="W127" s="174">
        <f>V127*K127</f>
        <v>0</v>
      </c>
      <c r="X127" s="174">
        <v>0</v>
      </c>
      <c r="Y127" s="174">
        <f>X127*K127</f>
        <v>0</v>
      </c>
      <c r="Z127" s="174">
        <v>0</v>
      </c>
      <c r="AA127" s="175">
        <f>Z127*K127</f>
        <v>0</v>
      </c>
      <c r="AR127" s="22" t="s">
        <v>225</v>
      </c>
      <c r="AT127" s="22" t="s">
        <v>180</v>
      </c>
      <c r="AU127" s="22" t="s">
        <v>89</v>
      </c>
      <c r="AY127" s="22" t="s">
        <v>179</v>
      </c>
      <c r="BE127" s="117">
        <f>IF(U127="základní",N127,0)</f>
        <v>0</v>
      </c>
      <c r="BF127" s="117">
        <f>IF(U127="snížená",N127,0)</f>
        <v>0</v>
      </c>
      <c r="BG127" s="117">
        <f>IF(U127="zákl. přenesená",N127,0)</f>
        <v>0</v>
      </c>
      <c r="BH127" s="117">
        <f>IF(U127="sníž. přenesená",N127,0)</f>
        <v>0</v>
      </c>
      <c r="BI127" s="117">
        <f>IF(U127="nulová",N127,0)</f>
        <v>0</v>
      </c>
      <c r="BJ127" s="22" t="s">
        <v>35</v>
      </c>
      <c r="BK127" s="117">
        <f>ROUND(L127*K127,2)</f>
        <v>0</v>
      </c>
      <c r="BL127" s="22" t="s">
        <v>225</v>
      </c>
      <c r="BM127" s="22" t="s">
        <v>1813</v>
      </c>
    </row>
    <row r="128" spans="2:65" s="1" customFormat="1" ht="51" customHeight="1">
      <c r="B128" s="140"/>
      <c r="C128" s="316" t="s">
        <v>89</v>
      </c>
      <c r="D128" s="316" t="s">
        <v>180</v>
      </c>
      <c r="E128" s="317" t="s">
        <v>1130</v>
      </c>
      <c r="F128" s="318" t="s">
        <v>1131</v>
      </c>
      <c r="G128" s="318"/>
      <c r="H128" s="318"/>
      <c r="I128" s="318"/>
      <c r="J128" s="319" t="s">
        <v>285</v>
      </c>
      <c r="K128" s="320">
        <v>1584</v>
      </c>
      <c r="L128" s="321">
        <v>0</v>
      </c>
      <c r="M128" s="321"/>
      <c r="N128" s="321">
        <f>ROUND(L128*K128,2)</f>
        <v>0</v>
      </c>
      <c r="O128" s="321"/>
      <c r="P128" s="321"/>
      <c r="Q128" s="321"/>
      <c r="R128" s="143"/>
      <c r="T128" s="173" t="s">
        <v>5</v>
      </c>
      <c r="U128" s="47" t="s">
        <v>43</v>
      </c>
      <c r="V128" s="39"/>
      <c r="W128" s="174">
        <f>V128*K128</f>
        <v>0</v>
      </c>
      <c r="X128" s="174">
        <v>0</v>
      </c>
      <c r="Y128" s="174">
        <f>X128*K128</f>
        <v>0</v>
      </c>
      <c r="Z128" s="174">
        <v>7.1799999999999998E-3</v>
      </c>
      <c r="AA128" s="175">
        <f>Z128*K128</f>
        <v>11.37312</v>
      </c>
      <c r="AR128" s="22" t="s">
        <v>225</v>
      </c>
      <c r="AT128" s="22" t="s">
        <v>180</v>
      </c>
      <c r="AU128" s="22" t="s">
        <v>89</v>
      </c>
      <c r="AY128" s="22" t="s">
        <v>179</v>
      </c>
      <c r="BE128" s="117">
        <f>IF(U128="základní",N128,0)</f>
        <v>0</v>
      </c>
      <c r="BF128" s="117">
        <f>IF(U128="snížená",N128,0)</f>
        <v>0</v>
      </c>
      <c r="BG128" s="117">
        <f>IF(U128="zákl. přenesená",N128,0)</f>
        <v>0</v>
      </c>
      <c r="BH128" s="117">
        <f>IF(U128="sníž. přenesená",N128,0)</f>
        <v>0</v>
      </c>
      <c r="BI128" s="117">
        <f>IF(U128="nulová",N128,0)</f>
        <v>0</v>
      </c>
      <c r="BJ128" s="22" t="s">
        <v>35</v>
      </c>
      <c r="BK128" s="117">
        <f>ROUND(L128*K128,2)</f>
        <v>0</v>
      </c>
      <c r="BL128" s="22" t="s">
        <v>225</v>
      </c>
      <c r="BM128" s="22" t="s">
        <v>1814</v>
      </c>
    </row>
    <row r="129" spans="2:65" s="1" customFormat="1" ht="38.25" customHeight="1">
      <c r="B129" s="140"/>
      <c r="C129" s="169" t="s">
        <v>94</v>
      </c>
      <c r="D129" s="169" t="s">
        <v>180</v>
      </c>
      <c r="E129" s="170" t="s">
        <v>1133</v>
      </c>
      <c r="F129" s="264" t="s">
        <v>1134</v>
      </c>
      <c r="G129" s="264"/>
      <c r="H129" s="264"/>
      <c r="I129" s="264"/>
      <c r="J129" s="171" t="s">
        <v>447</v>
      </c>
      <c r="K129" s="172">
        <v>15</v>
      </c>
      <c r="L129" s="265">
        <v>0</v>
      </c>
      <c r="M129" s="265"/>
      <c r="N129" s="266">
        <f>ROUND(L129*K129,2)</f>
        <v>0</v>
      </c>
      <c r="O129" s="266"/>
      <c r="P129" s="266"/>
      <c r="Q129" s="266"/>
      <c r="R129" s="143"/>
      <c r="T129" s="173" t="s">
        <v>5</v>
      </c>
      <c r="U129" s="47" t="s">
        <v>43</v>
      </c>
      <c r="V129" s="39"/>
      <c r="W129" s="174">
        <f>V129*K129</f>
        <v>0</v>
      </c>
      <c r="X129" s="174">
        <v>0</v>
      </c>
      <c r="Y129" s="174">
        <f>X129*K129</f>
        <v>0</v>
      </c>
      <c r="Z129" s="174">
        <v>0</v>
      </c>
      <c r="AA129" s="175">
        <f>Z129*K129</f>
        <v>0</v>
      </c>
      <c r="AR129" s="22" t="s">
        <v>225</v>
      </c>
      <c r="AT129" s="22" t="s">
        <v>180</v>
      </c>
      <c r="AU129" s="22" t="s">
        <v>89</v>
      </c>
      <c r="AY129" s="22" t="s">
        <v>179</v>
      </c>
      <c r="BE129" s="117">
        <f>IF(U129="základní",N129,0)</f>
        <v>0</v>
      </c>
      <c r="BF129" s="117">
        <f>IF(U129="snížená",N129,0)</f>
        <v>0</v>
      </c>
      <c r="BG129" s="117">
        <f>IF(U129="zákl. přenesená",N129,0)</f>
        <v>0</v>
      </c>
      <c r="BH129" s="117">
        <f>IF(U129="sníž. přenesená",N129,0)</f>
        <v>0</v>
      </c>
      <c r="BI129" s="117">
        <f>IF(U129="nulová",N129,0)</f>
        <v>0</v>
      </c>
      <c r="BJ129" s="22" t="s">
        <v>35</v>
      </c>
      <c r="BK129" s="117">
        <f>ROUND(L129*K129,2)</f>
        <v>0</v>
      </c>
      <c r="BL129" s="22" t="s">
        <v>225</v>
      </c>
      <c r="BM129" s="22" t="s">
        <v>1815</v>
      </c>
    </row>
    <row r="130" spans="2:65" s="1" customFormat="1" ht="38.25" customHeight="1">
      <c r="B130" s="140"/>
      <c r="C130" s="169" t="s">
        <v>184</v>
      </c>
      <c r="D130" s="169" t="s">
        <v>180</v>
      </c>
      <c r="E130" s="170" t="s">
        <v>812</v>
      </c>
      <c r="F130" s="264" t="s">
        <v>1136</v>
      </c>
      <c r="G130" s="264"/>
      <c r="H130" s="264"/>
      <c r="I130" s="264"/>
      <c r="J130" s="171" t="s">
        <v>447</v>
      </c>
      <c r="K130" s="172">
        <v>195</v>
      </c>
      <c r="L130" s="265">
        <v>0</v>
      </c>
      <c r="M130" s="265"/>
      <c r="N130" s="266">
        <f>ROUND(L130*K130,2)</f>
        <v>0</v>
      </c>
      <c r="O130" s="266"/>
      <c r="P130" s="266"/>
      <c r="Q130" s="266"/>
      <c r="R130" s="143"/>
      <c r="T130" s="173" t="s">
        <v>5</v>
      </c>
      <c r="U130" s="47" t="s">
        <v>43</v>
      </c>
      <c r="V130" s="39"/>
      <c r="W130" s="174">
        <f>V130*K130</f>
        <v>0</v>
      </c>
      <c r="X130" s="174">
        <v>0</v>
      </c>
      <c r="Y130" s="174">
        <f>X130*K130</f>
        <v>0</v>
      </c>
      <c r="Z130" s="174">
        <v>0</v>
      </c>
      <c r="AA130" s="175">
        <f>Z130*K130</f>
        <v>0</v>
      </c>
      <c r="AR130" s="22" t="s">
        <v>225</v>
      </c>
      <c r="AT130" s="22" t="s">
        <v>180</v>
      </c>
      <c r="AU130" s="22" t="s">
        <v>89</v>
      </c>
      <c r="AY130" s="22" t="s">
        <v>179</v>
      </c>
      <c r="BE130" s="117">
        <f>IF(U130="základní",N130,0)</f>
        <v>0</v>
      </c>
      <c r="BF130" s="117">
        <f>IF(U130="snížená",N130,0)</f>
        <v>0</v>
      </c>
      <c r="BG130" s="117">
        <f>IF(U130="zákl. přenesená",N130,0)</f>
        <v>0</v>
      </c>
      <c r="BH130" s="117">
        <f>IF(U130="sníž. přenesená",N130,0)</f>
        <v>0</v>
      </c>
      <c r="BI130" s="117">
        <f>IF(U130="nulová",N130,0)</f>
        <v>0</v>
      </c>
      <c r="BJ130" s="22" t="s">
        <v>35</v>
      </c>
      <c r="BK130" s="117">
        <f>ROUND(L130*K130,2)</f>
        <v>0</v>
      </c>
      <c r="BL130" s="22" t="s">
        <v>225</v>
      </c>
      <c r="BM130" s="22" t="s">
        <v>1816</v>
      </c>
    </row>
    <row r="131" spans="2:65" s="1" customFormat="1" ht="25.5" customHeight="1">
      <c r="B131" s="140"/>
      <c r="C131" s="169" t="s">
        <v>210</v>
      </c>
      <c r="D131" s="169" t="s">
        <v>180</v>
      </c>
      <c r="E131" s="170" t="s">
        <v>1138</v>
      </c>
      <c r="F131" s="264" t="s">
        <v>1139</v>
      </c>
      <c r="G131" s="264"/>
      <c r="H131" s="264"/>
      <c r="I131" s="264"/>
      <c r="J131" s="171" t="s">
        <v>447</v>
      </c>
      <c r="K131" s="172">
        <v>15</v>
      </c>
      <c r="L131" s="265">
        <v>0</v>
      </c>
      <c r="M131" s="265"/>
      <c r="N131" s="266">
        <f>ROUND(L131*K131,2)</f>
        <v>0</v>
      </c>
      <c r="O131" s="266"/>
      <c r="P131" s="266"/>
      <c r="Q131" s="266"/>
      <c r="R131" s="143"/>
      <c r="T131" s="173" t="s">
        <v>5</v>
      </c>
      <c r="U131" s="47" t="s">
        <v>43</v>
      </c>
      <c r="V131" s="39"/>
      <c r="W131" s="174">
        <f>V131*K131</f>
        <v>0</v>
      </c>
      <c r="X131" s="174">
        <v>0</v>
      </c>
      <c r="Y131" s="174">
        <f>X131*K131</f>
        <v>0</v>
      </c>
      <c r="Z131" s="174">
        <v>0</v>
      </c>
      <c r="AA131" s="175">
        <f>Z131*K131</f>
        <v>0</v>
      </c>
      <c r="AR131" s="22" t="s">
        <v>225</v>
      </c>
      <c r="AT131" s="22" t="s">
        <v>180</v>
      </c>
      <c r="AU131" s="22" t="s">
        <v>89</v>
      </c>
      <c r="AY131" s="22" t="s">
        <v>179</v>
      </c>
      <c r="BE131" s="117">
        <f>IF(U131="základní",N131,0)</f>
        <v>0</v>
      </c>
      <c r="BF131" s="117">
        <f>IF(U131="snížená",N131,0)</f>
        <v>0</v>
      </c>
      <c r="BG131" s="117">
        <f>IF(U131="zákl. přenesená",N131,0)</f>
        <v>0</v>
      </c>
      <c r="BH131" s="117">
        <f>IF(U131="sníž. přenesená",N131,0)</f>
        <v>0</v>
      </c>
      <c r="BI131" s="117">
        <f>IF(U131="nulová",N131,0)</f>
        <v>0</v>
      </c>
      <c r="BJ131" s="22" t="s">
        <v>35</v>
      </c>
      <c r="BK131" s="117">
        <f>ROUND(L131*K131,2)</f>
        <v>0</v>
      </c>
      <c r="BL131" s="22" t="s">
        <v>225</v>
      </c>
      <c r="BM131" s="22" t="s">
        <v>1817</v>
      </c>
    </row>
    <row r="132" spans="2:65" s="10" customFormat="1" ht="29.85" customHeight="1">
      <c r="B132" s="158"/>
      <c r="C132" s="159"/>
      <c r="D132" s="168" t="s">
        <v>932</v>
      </c>
      <c r="E132" s="168"/>
      <c r="F132" s="168"/>
      <c r="G132" s="168"/>
      <c r="H132" s="168"/>
      <c r="I132" s="168"/>
      <c r="J132" s="168"/>
      <c r="K132" s="168"/>
      <c r="L132" s="168"/>
      <c r="M132" s="168"/>
      <c r="N132" s="275">
        <f>BK132</f>
        <v>0</v>
      </c>
      <c r="O132" s="276"/>
      <c r="P132" s="276"/>
      <c r="Q132" s="276"/>
      <c r="R132" s="161"/>
      <c r="T132" s="162"/>
      <c r="U132" s="159"/>
      <c r="V132" s="159"/>
      <c r="W132" s="163">
        <f>SUM(W133:W142)</f>
        <v>0</v>
      </c>
      <c r="X132" s="159"/>
      <c r="Y132" s="163">
        <f>SUM(Y133:Y142)</f>
        <v>0.14596000000000001</v>
      </c>
      <c r="Z132" s="159"/>
      <c r="AA132" s="164">
        <f>SUM(AA133:AA142)</f>
        <v>24.349459999999997</v>
      </c>
      <c r="AR132" s="165" t="s">
        <v>89</v>
      </c>
      <c r="AT132" s="166" t="s">
        <v>77</v>
      </c>
      <c r="AU132" s="166" t="s">
        <v>35</v>
      </c>
      <c r="AY132" s="165" t="s">
        <v>179</v>
      </c>
      <c r="BK132" s="167">
        <f>SUM(BK133:BK142)</f>
        <v>0</v>
      </c>
    </row>
    <row r="133" spans="2:65" s="1" customFormat="1" ht="25.5" customHeight="1">
      <c r="B133" s="140"/>
      <c r="C133" s="169" t="s">
        <v>201</v>
      </c>
      <c r="D133" s="169" t="s">
        <v>180</v>
      </c>
      <c r="E133" s="170" t="s">
        <v>1141</v>
      </c>
      <c r="F133" s="264" t="s">
        <v>1142</v>
      </c>
      <c r="G133" s="264"/>
      <c r="H133" s="264"/>
      <c r="I133" s="264"/>
      <c r="J133" s="171" t="s">
        <v>285</v>
      </c>
      <c r="K133" s="172">
        <v>224</v>
      </c>
      <c r="L133" s="265">
        <v>0</v>
      </c>
      <c r="M133" s="265"/>
      <c r="N133" s="266">
        <f t="shared" ref="N133:N142" si="5">ROUND(L133*K133,2)</f>
        <v>0</v>
      </c>
      <c r="O133" s="266"/>
      <c r="P133" s="266"/>
      <c r="Q133" s="266"/>
      <c r="R133" s="143"/>
      <c r="T133" s="173" t="s">
        <v>5</v>
      </c>
      <c r="U133" s="47" t="s">
        <v>43</v>
      </c>
      <c r="V133" s="39"/>
      <c r="W133" s="174">
        <f t="shared" ref="W133:W142" si="6">V133*K133</f>
        <v>0</v>
      </c>
      <c r="X133" s="174">
        <v>5.0000000000000002E-5</v>
      </c>
      <c r="Y133" s="174">
        <f t="shared" ref="Y133:Y142" si="7">X133*K133</f>
        <v>1.12E-2</v>
      </c>
      <c r="Z133" s="174">
        <v>4.7299999999999998E-3</v>
      </c>
      <c r="AA133" s="175">
        <f t="shared" ref="AA133:AA142" si="8">Z133*K133</f>
        <v>1.05952</v>
      </c>
      <c r="AR133" s="22" t="s">
        <v>225</v>
      </c>
      <c r="AT133" s="22" t="s">
        <v>180</v>
      </c>
      <c r="AU133" s="22" t="s">
        <v>89</v>
      </c>
      <c r="AY133" s="22" t="s">
        <v>179</v>
      </c>
      <c r="BE133" s="117">
        <f t="shared" ref="BE133:BE142" si="9">IF(U133="základní",N133,0)</f>
        <v>0</v>
      </c>
      <c r="BF133" s="117">
        <f t="shared" ref="BF133:BF142" si="10">IF(U133="snížená",N133,0)</f>
        <v>0</v>
      </c>
      <c r="BG133" s="117">
        <f t="shared" ref="BG133:BG142" si="11">IF(U133="zákl. přenesená",N133,0)</f>
        <v>0</v>
      </c>
      <c r="BH133" s="117">
        <f t="shared" ref="BH133:BH142" si="12">IF(U133="sníž. přenesená",N133,0)</f>
        <v>0</v>
      </c>
      <c r="BI133" s="117">
        <f t="shared" ref="BI133:BI142" si="13">IF(U133="nulová",N133,0)</f>
        <v>0</v>
      </c>
      <c r="BJ133" s="22" t="s">
        <v>35</v>
      </c>
      <c r="BK133" s="117">
        <f t="shared" ref="BK133:BK142" si="14">ROUND(L133*K133,2)</f>
        <v>0</v>
      </c>
      <c r="BL133" s="22" t="s">
        <v>225</v>
      </c>
      <c r="BM133" s="22" t="s">
        <v>1818</v>
      </c>
    </row>
    <row r="134" spans="2:65" s="1" customFormat="1" ht="25.5" customHeight="1">
      <c r="B134" s="140"/>
      <c r="C134" s="169" t="s">
        <v>219</v>
      </c>
      <c r="D134" s="169" t="s">
        <v>180</v>
      </c>
      <c r="E134" s="170" t="s">
        <v>1144</v>
      </c>
      <c r="F134" s="264" t="s">
        <v>1145</v>
      </c>
      <c r="G134" s="264"/>
      <c r="H134" s="264"/>
      <c r="I134" s="264"/>
      <c r="J134" s="171" t="s">
        <v>285</v>
      </c>
      <c r="K134" s="172">
        <v>196</v>
      </c>
      <c r="L134" s="265">
        <v>0</v>
      </c>
      <c r="M134" s="265"/>
      <c r="N134" s="266">
        <f t="shared" si="5"/>
        <v>0</v>
      </c>
      <c r="O134" s="266"/>
      <c r="P134" s="266"/>
      <c r="Q134" s="266"/>
      <c r="R134" s="143"/>
      <c r="T134" s="173" t="s">
        <v>5</v>
      </c>
      <c r="U134" s="47" t="s">
        <v>43</v>
      </c>
      <c r="V134" s="39"/>
      <c r="W134" s="174">
        <f t="shared" si="6"/>
        <v>0</v>
      </c>
      <c r="X134" s="174">
        <v>6.0000000000000002E-5</v>
      </c>
      <c r="Y134" s="174">
        <f t="shared" si="7"/>
        <v>1.176E-2</v>
      </c>
      <c r="Z134" s="174">
        <v>8.4100000000000008E-3</v>
      </c>
      <c r="AA134" s="175">
        <f t="shared" si="8"/>
        <v>1.6483600000000003</v>
      </c>
      <c r="AR134" s="22" t="s">
        <v>225</v>
      </c>
      <c r="AT134" s="22" t="s">
        <v>180</v>
      </c>
      <c r="AU134" s="22" t="s">
        <v>89</v>
      </c>
      <c r="AY134" s="22" t="s">
        <v>179</v>
      </c>
      <c r="BE134" s="117">
        <f t="shared" si="9"/>
        <v>0</v>
      </c>
      <c r="BF134" s="117">
        <f t="shared" si="10"/>
        <v>0</v>
      </c>
      <c r="BG134" s="117">
        <f t="shared" si="11"/>
        <v>0</v>
      </c>
      <c r="BH134" s="117">
        <f t="shared" si="12"/>
        <v>0</v>
      </c>
      <c r="BI134" s="117">
        <f t="shared" si="13"/>
        <v>0</v>
      </c>
      <c r="BJ134" s="22" t="s">
        <v>35</v>
      </c>
      <c r="BK134" s="117">
        <f t="shared" si="14"/>
        <v>0</v>
      </c>
      <c r="BL134" s="22" t="s">
        <v>225</v>
      </c>
      <c r="BM134" s="22" t="s">
        <v>1819</v>
      </c>
    </row>
    <row r="135" spans="2:65" s="1" customFormat="1" ht="25.5" customHeight="1">
      <c r="B135" s="140"/>
      <c r="C135" s="169" t="s">
        <v>207</v>
      </c>
      <c r="D135" s="169" t="s">
        <v>180</v>
      </c>
      <c r="E135" s="170" t="s">
        <v>1147</v>
      </c>
      <c r="F135" s="264" t="s">
        <v>1148</v>
      </c>
      <c r="G135" s="264"/>
      <c r="H135" s="264"/>
      <c r="I135" s="264"/>
      <c r="J135" s="171" t="s">
        <v>285</v>
      </c>
      <c r="K135" s="172">
        <v>522</v>
      </c>
      <c r="L135" s="265">
        <v>0</v>
      </c>
      <c r="M135" s="265"/>
      <c r="N135" s="266">
        <f t="shared" si="5"/>
        <v>0</v>
      </c>
      <c r="O135" s="266"/>
      <c r="P135" s="266"/>
      <c r="Q135" s="266"/>
      <c r="R135" s="143"/>
      <c r="T135" s="173" t="s">
        <v>5</v>
      </c>
      <c r="U135" s="47" t="s">
        <v>43</v>
      </c>
      <c r="V135" s="39"/>
      <c r="W135" s="174">
        <f t="shared" si="6"/>
        <v>0</v>
      </c>
      <c r="X135" s="174">
        <v>1E-4</v>
      </c>
      <c r="Y135" s="174">
        <f t="shared" si="7"/>
        <v>5.2200000000000003E-2</v>
      </c>
      <c r="Z135" s="174">
        <v>1.384E-2</v>
      </c>
      <c r="AA135" s="175">
        <f t="shared" si="8"/>
        <v>7.2244799999999998</v>
      </c>
      <c r="AR135" s="22" t="s">
        <v>225</v>
      </c>
      <c r="AT135" s="22" t="s">
        <v>180</v>
      </c>
      <c r="AU135" s="22" t="s">
        <v>89</v>
      </c>
      <c r="AY135" s="22" t="s">
        <v>179</v>
      </c>
      <c r="BE135" s="117">
        <f t="shared" si="9"/>
        <v>0</v>
      </c>
      <c r="BF135" s="117">
        <f t="shared" si="10"/>
        <v>0</v>
      </c>
      <c r="BG135" s="117">
        <f t="shared" si="11"/>
        <v>0</v>
      </c>
      <c r="BH135" s="117">
        <f t="shared" si="12"/>
        <v>0</v>
      </c>
      <c r="BI135" s="117">
        <f t="shared" si="13"/>
        <v>0</v>
      </c>
      <c r="BJ135" s="22" t="s">
        <v>35</v>
      </c>
      <c r="BK135" s="117">
        <f t="shared" si="14"/>
        <v>0</v>
      </c>
      <c r="BL135" s="22" t="s">
        <v>225</v>
      </c>
      <c r="BM135" s="22" t="s">
        <v>1820</v>
      </c>
    </row>
    <row r="136" spans="2:65" s="1" customFormat="1" ht="25.5" customHeight="1">
      <c r="B136" s="140"/>
      <c r="C136" s="169" t="s">
        <v>293</v>
      </c>
      <c r="D136" s="169" t="s">
        <v>180</v>
      </c>
      <c r="E136" s="170" t="s">
        <v>1821</v>
      </c>
      <c r="F136" s="264" t="s">
        <v>1822</v>
      </c>
      <c r="G136" s="264"/>
      <c r="H136" s="264"/>
      <c r="I136" s="264"/>
      <c r="J136" s="171" t="s">
        <v>285</v>
      </c>
      <c r="K136" s="172">
        <v>590</v>
      </c>
      <c r="L136" s="265">
        <v>0</v>
      </c>
      <c r="M136" s="265"/>
      <c r="N136" s="266">
        <f t="shared" si="5"/>
        <v>0</v>
      </c>
      <c r="O136" s="266"/>
      <c r="P136" s="266"/>
      <c r="Q136" s="266"/>
      <c r="R136" s="143"/>
      <c r="T136" s="173" t="s">
        <v>5</v>
      </c>
      <c r="U136" s="47" t="s">
        <v>43</v>
      </c>
      <c r="V136" s="39"/>
      <c r="W136" s="174">
        <f t="shared" si="6"/>
        <v>0</v>
      </c>
      <c r="X136" s="174">
        <v>1.2E-4</v>
      </c>
      <c r="Y136" s="174">
        <f t="shared" si="7"/>
        <v>7.0800000000000002E-2</v>
      </c>
      <c r="Z136" s="174">
        <v>2.359E-2</v>
      </c>
      <c r="AA136" s="175">
        <f t="shared" si="8"/>
        <v>13.918099999999999</v>
      </c>
      <c r="AR136" s="22" t="s">
        <v>225</v>
      </c>
      <c r="AT136" s="22" t="s">
        <v>180</v>
      </c>
      <c r="AU136" s="22" t="s">
        <v>89</v>
      </c>
      <c r="AY136" s="22" t="s">
        <v>179</v>
      </c>
      <c r="BE136" s="117">
        <f t="shared" si="9"/>
        <v>0</v>
      </c>
      <c r="BF136" s="117">
        <f t="shared" si="10"/>
        <v>0</v>
      </c>
      <c r="BG136" s="117">
        <f t="shared" si="11"/>
        <v>0</v>
      </c>
      <c r="BH136" s="117">
        <f t="shared" si="12"/>
        <v>0</v>
      </c>
      <c r="BI136" s="117">
        <f t="shared" si="13"/>
        <v>0</v>
      </c>
      <c r="BJ136" s="22" t="s">
        <v>35</v>
      </c>
      <c r="BK136" s="117">
        <f t="shared" si="14"/>
        <v>0</v>
      </c>
      <c r="BL136" s="22" t="s">
        <v>225</v>
      </c>
      <c r="BM136" s="22" t="s">
        <v>1823</v>
      </c>
    </row>
    <row r="137" spans="2:65" s="1" customFormat="1" ht="38.25" customHeight="1">
      <c r="B137" s="140"/>
      <c r="C137" s="169" t="s">
        <v>213</v>
      </c>
      <c r="D137" s="169" t="s">
        <v>180</v>
      </c>
      <c r="E137" s="170" t="s">
        <v>1156</v>
      </c>
      <c r="F137" s="264" t="s">
        <v>1157</v>
      </c>
      <c r="G137" s="264"/>
      <c r="H137" s="264"/>
      <c r="I137" s="264"/>
      <c r="J137" s="171" t="s">
        <v>183</v>
      </c>
      <c r="K137" s="172">
        <v>260</v>
      </c>
      <c r="L137" s="265">
        <v>0</v>
      </c>
      <c r="M137" s="265"/>
      <c r="N137" s="266">
        <f t="shared" si="5"/>
        <v>0</v>
      </c>
      <c r="O137" s="266"/>
      <c r="P137" s="266"/>
      <c r="Q137" s="266"/>
      <c r="R137" s="143"/>
      <c r="T137" s="173" t="s">
        <v>5</v>
      </c>
      <c r="U137" s="47" t="s">
        <v>43</v>
      </c>
      <c r="V137" s="39"/>
      <c r="W137" s="174">
        <f t="shared" si="6"/>
        <v>0</v>
      </c>
      <c r="X137" s="174">
        <v>0</v>
      </c>
      <c r="Y137" s="174">
        <f t="shared" si="7"/>
        <v>0</v>
      </c>
      <c r="Z137" s="174">
        <v>6.8000000000000005E-4</v>
      </c>
      <c r="AA137" s="175">
        <f t="shared" si="8"/>
        <v>0.17680000000000001</v>
      </c>
      <c r="AR137" s="22" t="s">
        <v>225</v>
      </c>
      <c r="AT137" s="22" t="s">
        <v>180</v>
      </c>
      <c r="AU137" s="22" t="s">
        <v>89</v>
      </c>
      <c r="AY137" s="22" t="s">
        <v>179</v>
      </c>
      <c r="BE137" s="117">
        <f t="shared" si="9"/>
        <v>0</v>
      </c>
      <c r="BF137" s="117">
        <f t="shared" si="10"/>
        <v>0</v>
      </c>
      <c r="BG137" s="117">
        <f t="shared" si="11"/>
        <v>0</v>
      </c>
      <c r="BH137" s="117">
        <f t="shared" si="12"/>
        <v>0</v>
      </c>
      <c r="BI137" s="117">
        <f t="shared" si="13"/>
        <v>0</v>
      </c>
      <c r="BJ137" s="22" t="s">
        <v>35</v>
      </c>
      <c r="BK137" s="117">
        <f t="shared" si="14"/>
        <v>0</v>
      </c>
      <c r="BL137" s="22" t="s">
        <v>225</v>
      </c>
      <c r="BM137" s="22" t="s">
        <v>1824</v>
      </c>
    </row>
    <row r="138" spans="2:65" s="1" customFormat="1" ht="38.25" customHeight="1">
      <c r="B138" s="140"/>
      <c r="C138" s="169" t="s">
        <v>240</v>
      </c>
      <c r="D138" s="169" t="s">
        <v>180</v>
      </c>
      <c r="E138" s="170" t="s">
        <v>1159</v>
      </c>
      <c r="F138" s="264" t="s">
        <v>1160</v>
      </c>
      <c r="G138" s="264"/>
      <c r="H138" s="264"/>
      <c r="I138" s="264"/>
      <c r="J138" s="171" t="s">
        <v>183</v>
      </c>
      <c r="K138" s="172">
        <v>358</v>
      </c>
      <c r="L138" s="265">
        <v>0</v>
      </c>
      <c r="M138" s="265"/>
      <c r="N138" s="266">
        <f t="shared" si="5"/>
        <v>0</v>
      </c>
      <c r="O138" s="266"/>
      <c r="P138" s="266"/>
      <c r="Q138" s="266"/>
      <c r="R138" s="143"/>
      <c r="T138" s="173" t="s">
        <v>5</v>
      </c>
      <c r="U138" s="47" t="s">
        <v>43</v>
      </c>
      <c r="V138" s="39"/>
      <c r="W138" s="174">
        <f t="shared" si="6"/>
        <v>0</v>
      </c>
      <c r="X138" s="174">
        <v>0</v>
      </c>
      <c r="Y138" s="174">
        <f t="shared" si="7"/>
        <v>0</v>
      </c>
      <c r="Z138" s="174">
        <v>8.9999999999999998E-4</v>
      </c>
      <c r="AA138" s="175">
        <f t="shared" si="8"/>
        <v>0.32219999999999999</v>
      </c>
      <c r="AR138" s="22" t="s">
        <v>225</v>
      </c>
      <c r="AT138" s="22" t="s">
        <v>180</v>
      </c>
      <c r="AU138" s="22" t="s">
        <v>89</v>
      </c>
      <c r="AY138" s="22" t="s">
        <v>179</v>
      </c>
      <c r="BE138" s="117">
        <f t="shared" si="9"/>
        <v>0</v>
      </c>
      <c r="BF138" s="117">
        <f t="shared" si="10"/>
        <v>0</v>
      </c>
      <c r="BG138" s="117">
        <f t="shared" si="11"/>
        <v>0</v>
      </c>
      <c r="BH138" s="117">
        <f t="shared" si="12"/>
        <v>0</v>
      </c>
      <c r="BI138" s="117">
        <f t="shared" si="13"/>
        <v>0</v>
      </c>
      <c r="BJ138" s="22" t="s">
        <v>35</v>
      </c>
      <c r="BK138" s="117">
        <f t="shared" si="14"/>
        <v>0</v>
      </c>
      <c r="BL138" s="22" t="s">
        <v>225</v>
      </c>
      <c r="BM138" s="22" t="s">
        <v>1825</v>
      </c>
    </row>
    <row r="139" spans="2:65" s="1" customFormat="1" ht="16.5" customHeight="1">
      <c r="B139" s="140"/>
      <c r="C139" s="169" t="s">
        <v>254</v>
      </c>
      <c r="D139" s="169" t="s">
        <v>180</v>
      </c>
      <c r="E139" s="170" t="s">
        <v>1029</v>
      </c>
      <c r="F139" s="264" t="s">
        <v>1165</v>
      </c>
      <c r="G139" s="264"/>
      <c r="H139" s="264"/>
      <c r="I139" s="264"/>
      <c r="J139" s="171" t="s">
        <v>1128</v>
      </c>
      <c r="K139" s="172">
        <v>1</v>
      </c>
      <c r="L139" s="265">
        <v>0</v>
      </c>
      <c r="M139" s="265"/>
      <c r="N139" s="266">
        <f t="shared" si="5"/>
        <v>0</v>
      </c>
      <c r="O139" s="266"/>
      <c r="P139" s="266"/>
      <c r="Q139" s="266"/>
      <c r="R139" s="143"/>
      <c r="T139" s="173" t="s">
        <v>5</v>
      </c>
      <c r="U139" s="47" t="s">
        <v>43</v>
      </c>
      <c r="V139" s="39"/>
      <c r="W139" s="174">
        <f t="shared" si="6"/>
        <v>0</v>
      </c>
      <c r="X139" s="174">
        <v>0</v>
      </c>
      <c r="Y139" s="174">
        <f t="shared" si="7"/>
        <v>0</v>
      </c>
      <c r="Z139" s="174">
        <v>0</v>
      </c>
      <c r="AA139" s="175">
        <f t="shared" si="8"/>
        <v>0</v>
      </c>
      <c r="AR139" s="22" t="s">
        <v>225</v>
      </c>
      <c r="AT139" s="22" t="s">
        <v>180</v>
      </c>
      <c r="AU139" s="22" t="s">
        <v>89</v>
      </c>
      <c r="AY139" s="22" t="s">
        <v>179</v>
      </c>
      <c r="BE139" s="117">
        <f t="shared" si="9"/>
        <v>0</v>
      </c>
      <c r="BF139" s="117">
        <f t="shared" si="10"/>
        <v>0</v>
      </c>
      <c r="BG139" s="117">
        <f t="shared" si="11"/>
        <v>0</v>
      </c>
      <c r="BH139" s="117">
        <f t="shared" si="12"/>
        <v>0</v>
      </c>
      <c r="BI139" s="117">
        <f t="shared" si="13"/>
        <v>0</v>
      </c>
      <c r="BJ139" s="22" t="s">
        <v>35</v>
      </c>
      <c r="BK139" s="117">
        <f t="shared" si="14"/>
        <v>0</v>
      </c>
      <c r="BL139" s="22" t="s">
        <v>225</v>
      </c>
      <c r="BM139" s="22" t="s">
        <v>1826</v>
      </c>
    </row>
    <row r="140" spans="2:65" s="1" customFormat="1" ht="38.25" customHeight="1">
      <c r="B140" s="140"/>
      <c r="C140" s="169" t="s">
        <v>11</v>
      </c>
      <c r="D140" s="169" t="s">
        <v>180</v>
      </c>
      <c r="E140" s="170" t="s">
        <v>1167</v>
      </c>
      <c r="F140" s="264" t="s">
        <v>1168</v>
      </c>
      <c r="G140" s="264"/>
      <c r="H140" s="264"/>
      <c r="I140" s="264"/>
      <c r="J140" s="171" t="s">
        <v>447</v>
      </c>
      <c r="K140" s="172">
        <v>72</v>
      </c>
      <c r="L140" s="265">
        <v>0</v>
      </c>
      <c r="M140" s="265"/>
      <c r="N140" s="266">
        <f t="shared" si="5"/>
        <v>0</v>
      </c>
      <c r="O140" s="266"/>
      <c r="P140" s="266"/>
      <c r="Q140" s="266"/>
      <c r="R140" s="143"/>
      <c r="T140" s="173" t="s">
        <v>5</v>
      </c>
      <c r="U140" s="47" t="s">
        <v>43</v>
      </c>
      <c r="V140" s="39"/>
      <c r="W140" s="174">
        <f t="shared" si="6"/>
        <v>0</v>
      </c>
      <c r="X140" s="174">
        <v>0</v>
      </c>
      <c r="Y140" s="174">
        <f t="shared" si="7"/>
        <v>0</v>
      </c>
      <c r="Z140" s="174">
        <v>0</v>
      </c>
      <c r="AA140" s="175">
        <f t="shared" si="8"/>
        <v>0</v>
      </c>
      <c r="AR140" s="22" t="s">
        <v>225</v>
      </c>
      <c r="AT140" s="22" t="s">
        <v>180</v>
      </c>
      <c r="AU140" s="22" t="s">
        <v>89</v>
      </c>
      <c r="AY140" s="22" t="s">
        <v>179</v>
      </c>
      <c r="BE140" s="117">
        <f t="shared" si="9"/>
        <v>0</v>
      </c>
      <c r="BF140" s="117">
        <f t="shared" si="10"/>
        <v>0</v>
      </c>
      <c r="BG140" s="117">
        <f t="shared" si="11"/>
        <v>0</v>
      </c>
      <c r="BH140" s="117">
        <f t="shared" si="12"/>
        <v>0</v>
      </c>
      <c r="BI140" s="117">
        <f t="shared" si="13"/>
        <v>0</v>
      </c>
      <c r="BJ140" s="22" t="s">
        <v>35</v>
      </c>
      <c r="BK140" s="117">
        <f t="shared" si="14"/>
        <v>0</v>
      </c>
      <c r="BL140" s="22" t="s">
        <v>225</v>
      </c>
      <c r="BM140" s="22" t="s">
        <v>1827</v>
      </c>
    </row>
    <row r="141" spans="2:65" s="1" customFormat="1" ht="38.25" customHeight="1">
      <c r="B141" s="140"/>
      <c r="C141" s="169" t="s">
        <v>263</v>
      </c>
      <c r="D141" s="169" t="s">
        <v>180</v>
      </c>
      <c r="E141" s="170" t="s">
        <v>808</v>
      </c>
      <c r="F141" s="264" t="s">
        <v>1170</v>
      </c>
      <c r="G141" s="264"/>
      <c r="H141" s="264"/>
      <c r="I141" s="264"/>
      <c r="J141" s="171" t="s">
        <v>447</v>
      </c>
      <c r="K141" s="172">
        <v>72</v>
      </c>
      <c r="L141" s="265">
        <v>0</v>
      </c>
      <c r="M141" s="265"/>
      <c r="N141" s="266">
        <f t="shared" si="5"/>
        <v>0</v>
      </c>
      <c r="O141" s="266"/>
      <c r="P141" s="266"/>
      <c r="Q141" s="266"/>
      <c r="R141" s="143"/>
      <c r="T141" s="173" t="s">
        <v>5</v>
      </c>
      <c r="U141" s="47" t="s">
        <v>43</v>
      </c>
      <c r="V141" s="39"/>
      <c r="W141" s="174">
        <f t="shared" si="6"/>
        <v>0</v>
      </c>
      <c r="X141" s="174">
        <v>0</v>
      </c>
      <c r="Y141" s="174">
        <f t="shared" si="7"/>
        <v>0</v>
      </c>
      <c r="Z141" s="174">
        <v>0</v>
      </c>
      <c r="AA141" s="175">
        <f t="shared" si="8"/>
        <v>0</v>
      </c>
      <c r="AR141" s="22" t="s">
        <v>184</v>
      </c>
      <c r="AT141" s="22" t="s">
        <v>180</v>
      </c>
      <c r="AU141" s="22" t="s">
        <v>89</v>
      </c>
      <c r="AY141" s="22" t="s">
        <v>179</v>
      </c>
      <c r="BE141" s="117">
        <f t="shared" si="9"/>
        <v>0</v>
      </c>
      <c r="BF141" s="117">
        <f t="shared" si="10"/>
        <v>0</v>
      </c>
      <c r="BG141" s="117">
        <f t="shared" si="11"/>
        <v>0</v>
      </c>
      <c r="BH141" s="117">
        <f t="shared" si="12"/>
        <v>0</v>
      </c>
      <c r="BI141" s="117">
        <f t="shared" si="13"/>
        <v>0</v>
      </c>
      <c r="BJ141" s="22" t="s">
        <v>35</v>
      </c>
      <c r="BK141" s="117">
        <f t="shared" si="14"/>
        <v>0</v>
      </c>
      <c r="BL141" s="22" t="s">
        <v>184</v>
      </c>
      <c r="BM141" s="22" t="s">
        <v>1828</v>
      </c>
    </row>
    <row r="142" spans="2:65" s="1" customFormat="1" ht="38.25" customHeight="1">
      <c r="B142" s="140"/>
      <c r="C142" s="169" t="s">
        <v>225</v>
      </c>
      <c r="D142" s="169" t="s">
        <v>180</v>
      </c>
      <c r="E142" s="170" t="s">
        <v>1172</v>
      </c>
      <c r="F142" s="264" t="s">
        <v>1173</v>
      </c>
      <c r="G142" s="264"/>
      <c r="H142" s="264"/>
      <c r="I142" s="264"/>
      <c r="J142" s="171" t="s">
        <v>447</v>
      </c>
      <c r="K142" s="172">
        <v>1001</v>
      </c>
      <c r="L142" s="265">
        <v>0</v>
      </c>
      <c r="M142" s="265"/>
      <c r="N142" s="266">
        <f t="shared" si="5"/>
        <v>0</v>
      </c>
      <c r="O142" s="266"/>
      <c r="P142" s="266"/>
      <c r="Q142" s="266"/>
      <c r="R142" s="143"/>
      <c r="T142" s="173" t="s">
        <v>5</v>
      </c>
      <c r="U142" s="47" t="s">
        <v>43</v>
      </c>
      <c r="V142" s="39"/>
      <c r="W142" s="174">
        <f t="shared" si="6"/>
        <v>0</v>
      </c>
      <c r="X142" s="174">
        <v>0</v>
      </c>
      <c r="Y142" s="174">
        <f t="shared" si="7"/>
        <v>0</v>
      </c>
      <c r="Z142" s="174">
        <v>0</v>
      </c>
      <c r="AA142" s="175">
        <f t="shared" si="8"/>
        <v>0</v>
      </c>
      <c r="AR142" s="22" t="s">
        <v>184</v>
      </c>
      <c r="AT142" s="22" t="s">
        <v>180</v>
      </c>
      <c r="AU142" s="22" t="s">
        <v>89</v>
      </c>
      <c r="AY142" s="22" t="s">
        <v>179</v>
      </c>
      <c r="BE142" s="117">
        <f t="shared" si="9"/>
        <v>0</v>
      </c>
      <c r="BF142" s="117">
        <f t="shared" si="10"/>
        <v>0</v>
      </c>
      <c r="BG142" s="117">
        <f t="shared" si="11"/>
        <v>0</v>
      </c>
      <c r="BH142" s="117">
        <f t="shared" si="12"/>
        <v>0</v>
      </c>
      <c r="BI142" s="117">
        <f t="shared" si="13"/>
        <v>0</v>
      </c>
      <c r="BJ142" s="22" t="s">
        <v>35</v>
      </c>
      <c r="BK142" s="117">
        <f t="shared" si="14"/>
        <v>0</v>
      </c>
      <c r="BL142" s="22" t="s">
        <v>184</v>
      </c>
      <c r="BM142" s="22" t="s">
        <v>1829</v>
      </c>
    </row>
    <row r="143" spans="2:65" s="10" customFormat="1" ht="29.85" customHeight="1">
      <c r="B143" s="158"/>
      <c r="C143" s="159"/>
      <c r="D143" s="168" t="s">
        <v>1125</v>
      </c>
      <c r="E143" s="168"/>
      <c r="F143" s="168"/>
      <c r="G143" s="168"/>
      <c r="H143" s="168"/>
      <c r="I143" s="168"/>
      <c r="J143" s="168"/>
      <c r="K143" s="168"/>
      <c r="L143" s="168"/>
      <c r="M143" s="168"/>
      <c r="N143" s="275">
        <f>BK143</f>
        <v>0</v>
      </c>
      <c r="O143" s="276"/>
      <c r="P143" s="276"/>
      <c r="Q143" s="276"/>
      <c r="R143" s="161"/>
      <c r="T143" s="162"/>
      <c r="U143" s="159"/>
      <c r="V143" s="159"/>
      <c r="W143" s="163">
        <f>SUM(W144:W145)</f>
        <v>0</v>
      </c>
      <c r="X143" s="159"/>
      <c r="Y143" s="163">
        <f>SUM(Y144:Y145)</f>
        <v>4.0000000000000002E-4</v>
      </c>
      <c r="Z143" s="159"/>
      <c r="AA143" s="164">
        <f>SUM(AA144:AA145)</f>
        <v>0.73</v>
      </c>
      <c r="AR143" s="165" t="s">
        <v>89</v>
      </c>
      <c r="AT143" s="166" t="s">
        <v>77</v>
      </c>
      <c r="AU143" s="166" t="s">
        <v>35</v>
      </c>
      <c r="AY143" s="165" t="s">
        <v>179</v>
      </c>
      <c r="BK143" s="167">
        <f>SUM(BK144:BK145)</f>
        <v>0</v>
      </c>
    </row>
    <row r="144" spans="2:65" s="1" customFormat="1" ht="25.5" customHeight="1">
      <c r="B144" s="140"/>
      <c r="C144" s="169" t="s">
        <v>278</v>
      </c>
      <c r="D144" s="169" t="s">
        <v>180</v>
      </c>
      <c r="E144" s="170" t="s">
        <v>1175</v>
      </c>
      <c r="F144" s="264" t="s">
        <v>1176</v>
      </c>
      <c r="G144" s="264"/>
      <c r="H144" s="264"/>
      <c r="I144" s="264"/>
      <c r="J144" s="171" t="s">
        <v>183</v>
      </c>
      <c r="K144" s="172">
        <v>2</v>
      </c>
      <c r="L144" s="265">
        <v>0</v>
      </c>
      <c r="M144" s="265"/>
      <c r="N144" s="266">
        <f>ROUND(L144*K144,2)</f>
        <v>0</v>
      </c>
      <c r="O144" s="266"/>
      <c r="P144" s="266"/>
      <c r="Q144" s="266"/>
      <c r="R144" s="143"/>
      <c r="T144" s="173" t="s">
        <v>5</v>
      </c>
      <c r="U144" s="47" t="s">
        <v>43</v>
      </c>
      <c r="V144" s="39"/>
      <c r="W144" s="174">
        <f>V144*K144</f>
        <v>0</v>
      </c>
      <c r="X144" s="174">
        <v>2.0000000000000002E-5</v>
      </c>
      <c r="Y144" s="174">
        <f>X144*K144</f>
        <v>4.0000000000000003E-5</v>
      </c>
      <c r="Z144" s="174">
        <v>1.4E-2</v>
      </c>
      <c r="AA144" s="175">
        <f>Z144*K144</f>
        <v>2.8000000000000001E-2</v>
      </c>
      <c r="AR144" s="22" t="s">
        <v>225</v>
      </c>
      <c r="AT144" s="22" t="s">
        <v>180</v>
      </c>
      <c r="AU144" s="22" t="s">
        <v>89</v>
      </c>
      <c r="AY144" s="22" t="s">
        <v>179</v>
      </c>
      <c r="BE144" s="117">
        <f>IF(U144="základní",N144,0)</f>
        <v>0</v>
      </c>
      <c r="BF144" s="117">
        <f>IF(U144="snížená",N144,0)</f>
        <v>0</v>
      </c>
      <c r="BG144" s="117">
        <f>IF(U144="zákl. přenesená",N144,0)</f>
        <v>0</v>
      </c>
      <c r="BH144" s="117">
        <f>IF(U144="sníž. přenesená",N144,0)</f>
        <v>0</v>
      </c>
      <c r="BI144" s="117">
        <f>IF(U144="nulová",N144,0)</f>
        <v>0</v>
      </c>
      <c r="BJ144" s="22" t="s">
        <v>35</v>
      </c>
      <c r="BK144" s="117">
        <f>ROUND(L144*K144,2)</f>
        <v>0</v>
      </c>
      <c r="BL144" s="22" t="s">
        <v>225</v>
      </c>
      <c r="BM144" s="22" t="s">
        <v>1830</v>
      </c>
    </row>
    <row r="145" spans="2:65" s="1" customFormat="1" ht="25.5" customHeight="1">
      <c r="B145" s="140"/>
      <c r="C145" s="169" t="s">
        <v>230</v>
      </c>
      <c r="D145" s="169" t="s">
        <v>180</v>
      </c>
      <c r="E145" s="170" t="s">
        <v>1178</v>
      </c>
      <c r="F145" s="264" t="s">
        <v>1179</v>
      </c>
      <c r="G145" s="264"/>
      <c r="H145" s="264"/>
      <c r="I145" s="264"/>
      <c r="J145" s="171" t="s">
        <v>183</v>
      </c>
      <c r="K145" s="172">
        <v>18</v>
      </c>
      <c r="L145" s="265">
        <v>0</v>
      </c>
      <c r="M145" s="265"/>
      <c r="N145" s="266">
        <f>ROUND(L145*K145,2)</f>
        <v>0</v>
      </c>
      <c r="O145" s="266"/>
      <c r="P145" s="266"/>
      <c r="Q145" s="266"/>
      <c r="R145" s="143"/>
      <c r="T145" s="173" t="s">
        <v>5</v>
      </c>
      <c r="U145" s="47" t="s">
        <v>43</v>
      </c>
      <c r="V145" s="39"/>
      <c r="W145" s="174">
        <f>V145*K145</f>
        <v>0</v>
      </c>
      <c r="X145" s="174">
        <v>2.0000000000000002E-5</v>
      </c>
      <c r="Y145" s="174">
        <f>X145*K145</f>
        <v>3.6000000000000002E-4</v>
      </c>
      <c r="Z145" s="174">
        <v>3.9E-2</v>
      </c>
      <c r="AA145" s="175">
        <f>Z145*K145</f>
        <v>0.70199999999999996</v>
      </c>
      <c r="AR145" s="22" t="s">
        <v>225</v>
      </c>
      <c r="AT145" s="22" t="s">
        <v>180</v>
      </c>
      <c r="AU145" s="22" t="s">
        <v>89</v>
      </c>
      <c r="AY145" s="22" t="s">
        <v>179</v>
      </c>
      <c r="BE145" s="117">
        <f>IF(U145="základní",N145,0)</f>
        <v>0</v>
      </c>
      <c r="BF145" s="117">
        <f>IF(U145="snížená",N145,0)</f>
        <v>0</v>
      </c>
      <c r="BG145" s="117">
        <f>IF(U145="zákl. přenesená",N145,0)</f>
        <v>0</v>
      </c>
      <c r="BH145" s="117">
        <f>IF(U145="sníž. přenesená",N145,0)</f>
        <v>0</v>
      </c>
      <c r="BI145" s="117">
        <f>IF(U145="nulová",N145,0)</f>
        <v>0</v>
      </c>
      <c r="BJ145" s="22" t="s">
        <v>35</v>
      </c>
      <c r="BK145" s="117">
        <f>ROUND(L145*K145,2)</f>
        <v>0</v>
      </c>
      <c r="BL145" s="22" t="s">
        <v>225</v>
      </c>
      <c r="BM145" s="22" t="s">
        <v>1831</v>
      </c>
    </row>
    <row r="146" spans="2:65" s="1" customFormat="1" ht="49.9" customHeight="1">
      <c r="B146" s="38"/>
      <c r="C146" s="39"/>
      <c r="D146" s="160" t="s">
        <v>926</v>
      </c>
      <c r="E146" s="39"/>
      <c r="F146" s="39"/>
      <c r="G146" s="39"/>
      <c r="H146" s="39"/>
      <c r="I146" s="39"/>
      <c r="J146" s="39"/>
      <c r="K146" s="39"/>
      <c r="L146" s="39"/>
      <c r="M146" s="39"/>
      <c r="N146" s="310">
        <f t="shared" ref="N146:N151" si="15">BK146</f>
        <v>0</v>
      </c>
      <c r="O146" s="311"/>
      <c r="P146" s="311"/>
      <c r="Q146" s="311"/>
      <c r="R146" s="40"/>
      <c r="T146" s="203"/>
      <c r="U146" s="39"/>
      <c r="V146" s="39"/>
      <c r="W146" s="39"/>
      <c r="X146" s="39"/>
      <c r="Y146" s="39"/>
      <c r="Z146" s="39"/>
      <c r="AA146" s="77"/>
      <c r="AT146" s="22" t="s">
        <v>77</v>
      </c>
      <c r="AU146" s="22" t="s">
        <v>78</v>
      </c>
      <c r="AY146" s="22" t="s">
        <v>927</v>
      </c>
      <c r="BK146" s="117">
        <f>SUM(BK147:BK151)</f>
        <v>0</v>
      </c>
    </row>
    <row r="147" spans="2:65" s="1" customFormat="1" ht="22.35" customHeight="1">
      <c r="B147" s="38"/>
      <c r="C147" s="204" t="s">
        <v>5</v>
      </c>
      <c r="D147" s="204" t="s">
        <v>180</v>
      </c>
      <c r="E147" s="205" t="s">
        <v>5</v>
      </c>
      <c r="F147" s="257" t="s">
        <v>5</v>
      </c>
      <c r="G147" s="257"/>
      <c r="H147" s="257"/>
      <c r="I147" s="257"/>
      <c r="J147" s="206" t="s">
        <v>5</v>
      </c>
      <c r="K147" s="207"/>
      <c r="L147" s="265"/>
      <c r="M147" s="279"/>
      <c r="N147" s="279">
        <f t="shared" si="15"/>
        <v>0</v>
      </c>
      <c r="O147" s="279"/>
      <c r="P147" s="279"/>
      <c r="Q147" s="279"/>
      <c r="R147" s="40"/>
      <c r="T147" s="173" t="s">
        <v>5</v>
      </c>
      <c r="U147" s="208" t="s">
        <v>43</v>
      </c>
      <c r="V147" s="39"/>
      <c r="W147" s="39"/>
      <c r="X147" s="39"/>
      <c r="Y147" s="39"/>
      <c r="Z147" s="39"/>
      <c r="AA147" s="77"/>
      <c r="AT147" s="22" t="s">
        <v>927</v>
      </c>
      <c r="AU147" s="22" t="s">
        <v>35</v>
      </c>
      <c r="AY147" s="22" t="s">
        <v>927</v>
      </c>
      <c r="BE147" s="117">
        <f>IF(U147="základní",N147,0)</f>
        <v>0</v>
      </c>
      <c r="BF147" s="117">
        <f>IF(U147="snížená",N147,0)</f>
        <v>0</v>
      </c>
      <c r="BG147" s="117">
        <f>IF(U147="zákl. přenesená",N147,0)</f>
        <v>0</v>
      </c>
      <c r="BH147" s="117">
        <f>IF(U147="sníž. přenesená",N147,0)</f>
        <v>0</v>
      </c>
      <c r="BI147" s="117">
        <f>IF(U147="nulová",N147,0)</f>
        <v>0</v>
      </c>
      <c r="BJ147" s="22" t="s">
        <v>35</v>
      </c>
      <c r="BK147" s="117">
        <f>L147*K147</f>
        <v>0</v>
      </c>
    </row>
    <row r="148" spans="2:65" s="1" customFormat="1" ht="22.35" customHeight="1">
      <c r="B148" s="38"/>
      <c r="C148" s="204" t="s">
        <v>5</v>
      </c>
      <c r="D148" s="204" t="s">
        <v>180</v>
      </c>
      <c r="E148" s="205" t="s">
        <v>5</v>
      </c>
      <c r="F148" s="257" t="s">
        <v>5</v>
      </c>
      <c r="G148" s="257"/>
      <c r="H148" s="257"/>
      <c r="I148" s="257"/>
      <c r="J148" s="206" t="s">
        <v>5</v>
      </c>
      <c r="K148" s="207"/>
      <c r="L148" s="265"/>
      <c r="M148" s="279"/>
      <c r="N148" s="279">
        <f t="shared" si="15"/>
        <v>0</v>
      </c>
      <c r="O148" s="279"/>
      <c r="P148" s="279"/>
      <c r="Q148" s="279"/>
      <c r="R148" s="40"/>
      <c r="T148" s="173" t="s">
        <v>5</v>
      </c>
      <c r="U148" s="208" t="s">
        <v>43</v>
      </c>
      <c r="V148" s="39"/>
      <c r="W148" s="39"/>
      <c r="X148" s="39"/>
      <c r="Y148" s="39"/>
      <c r="Z148" s="39"/>
      <c r="AA148" s="77"/>
      <c r="AT148" s="22" t="s">
        <v>927</v>
      </c>
      <c r="AU148" s="22" t="s">
        <v>35</v>
      </c>
      <c r="AY148" s="22" t="s">
        <v>927</v>
      </c>
      <c r="BE148" s="117">
        <f>IF(U148="základní",N148,0)</f>
        <v>0</v>
      </c>
      <c r="BF148" s="117">
        <f>IF(U148="snížená",N148,0)</f>
        <v>0</v>
      </c>
      <c r="BG148" s="117">
        <f>IF(U148="zákl. přenesená",N148,0)</f>
        <v>0</v>
      </c>
      <c r="BH148" s="117">
        <f>IF(U148="sníž. přenesená",N148,0)</f>
        <v>0</v>
      </c>
      <c r="BI148" s="117">
        <f>IF(U148="nulová",N148,0)</f>
        <v>0</v>
      </c>
      <c r="BJ148" s="22" t="s">
        <v>35</v>
      </c>
      <c r="BK148" s="117">
        <f>L148*K148</f>
        <v>0</v>
      </c>
    </row>
    <row r="149" spans="2:65" s="1" customFormat="1" ht="22.35" customHeight="1">
      <c r="B149" s="38"/>
      <c r="C149" s="204" t="s">
        <v>5</v>
      </c>
      <c r="D149" s="204" t="s">
        <v>180</v>
      </c>
      <c r="E149" s="205" t="s">
        <v>5</v>
      </c>
      <c r="F149" s="257" t="s">
        <v>5</v>
      </c>
      <c r="G149" s="257"/>
      <c r="H149" s="257"/>
      <c r="I149" s="257"/>
      <c r="J149" s="206" t="s">
        <v>5</v>
      </c>
      <c r="K149" s="207"/>
      <c r="L149" s="265"/>
      <c r="M149" s="279"/>
      <c r="N149" s="279">
        <f t="shared" si="15"/>
        <v>0</v>
      </c>
      <c r="O149" s="279"/>
      <c r="P149" s="279"/>
      <c r="Q149" s="279"/>
      <c r="R149" s="40"/>
      <c r="T149" s="173" t="s">
        <v>5</v>
      </c>
      <c r="U149" s="208" t="s">
        <v>43</v>
      </c>
      <c r="V149" s="39"/>
      <c r="W149" s="39"/>
      <c r="X149" s="39"/>
      <c r="Y149" s="39"/>
      <c r="Z149" s="39"/>
      <c r="AA149" s="77"/>
      <c r="AT149" s="22" t="s">
        <v>927</v>
      </c>
      <c r="AU149" s="22" t="s">
        <v>35</v>
      </c>
      <c r="AY149" s="22" t="s">
        <v>927</v>
      </c>
      <c r="BE149" s="117">
        <f>IF(U149="základní",N149,0)</f>
        <v>0</v>
      </c>
      <c r="BF149" s="117">
        <f>IF(U149="snížená",N149,0)</f>
        <v>0</v>
      </c>
      <c r="BG149" s="117">
        <f>IF(U149="zákl. přenesená",N149,0)</f>
        <v>0</v>
      </c>
      <c r="BH149" s="117">
        <f>IF(U149="sníž. přenesená",N149,0)</f>
        <v>0</v>
      </c>
      <c r="BI149" s="117">
        <f>IF(U149="nulová",N149,0)</f>
        <v>0</v>
      </c>
      <c r="BJ149" s="22" t="s">
        <v>35</v>
      </c>
      <c r="BK149" s="117">
        <f>L149*K149</f>
        <v>0</v>
      </c>
    </row>
    <row r="150" spans="2:65" s="1" customFormat="1" ht="22.35" customHeight="1">
      <c r="B150" s="38"/>
      <c r="C150" s="204" t="s">
        <v>5</v>
      </c>
      <c r="D150" s="204" t="s">
        <v>180</v>
      </c>
      <c r="E150" s="205" t="s">
        <v>5</v>
      </c>
      <c r="F150" s="257" t="s">
        <v>5</v>
      </c>
      <c r="G150" s="257"/>
      <c r="H150" s="257"/>
      <c r="I150" s="257"/>
      <c r="J150" s="206" t="s">
        <v>5</v>
      </c>
      <c r="K150" s="207"/>
      <c r="L150" s="265"/>
      <c r="M150" s="279"/>
      <c r="N150" s="279">
        <f t="shared" si="15"/>
        <v>0</v>
      </c>
      <c r="O150" s="279"/>
      <c r="P150" s="279"/>
      <c r="Q150" s="279"/>
      <c r="R150" s="40"/>
      <c r="T150" s="173" t="s">
        <v>5</v>
      </c>
      <c r="U150" s="208" t="s">
        <v>43</v>
      </c>
      <c r="V150" s="39"/>
      <c r="W150" s="39"/>
      <c r="X150" s="39"/>
      <c r="Y150" s="39"/>
      <c r="Z150" s="39"/>
      <c r="AA150" s="77"/>
      <c r="AT150" s="22" t="s">
        <v>927</v>
      </c>
      <c r="AU150" s="22" t="s">
        <v>35</v>
      </c>
      <c r="AY150" s="22" t="s">
        <v>927</v>
      </c>
      <c r="BE150" s="117">
        <f>IF(U150="základní",N150,0)</f>
        <v>0</v>
      </c>
      <c r="BF150" s="117">
        <f>IF(U150="snížená",N150,0)</f>
        <v>0</v>
      </c>
      <c r="BG150" s="117">
        <f>IF(U150="zákl. přenesená",N150,0)</f>
        <v>0</v>
      </c>
      <c r="BH150" s="117">
        <f>IF(U150="sníž. přenesená",N150,0)</f>
        <v>0</v>
      </c>
      <c r="BI150" s="117">
        <f>IF(U150="nulová",N150,0)</f>
        <v>0</v>
      </c>
      <c r="BJ150" s="22" t="s">
        <v>35</v>
      </c>
      <c r="BK150" s="117">
        <f>L150*K150</f>
        <v>0</v>
      </c>
    </row>
    <row r="151" spans="2:65" s="1" customFormat="1" ht="22.35" customHeight="1">
      <c r="B151" s="38"/>
      <c r="C151" s="204" t="s">
        <v>5</v>
      </c>
      <c r="D151" s="204" t="s">
        <v>180</v>
      </c>
      <c r="E151" s="205" t="s">
        <v>5</v>
      </c>
      <c r="F151" s="257" t="s">
        <v>5</v>
      </c>
      <c r="G151" s="257"/>
      <c r="H151" s="257"/>
      <c r="I151" s="257"/>
      <c r="J151" s="206" t="s">
        <v>5</v>
      </c>
      <c r="K151" s="207"/>
      <c r="L151" s="265"/>
      <c r="M151" s="279"/>
      <c r="N151" s="279">
        <f t="shared" si="15"/>
        <v>0</v>
      </c>
      <c r="O151" s="279"/>
      <c r="P151" s="279"/>
      <c r="Q151" s="279"/>
      <c r="R151" s="40"/>
      <c r="T151" s="173" t="s">
        <v>5</v>
      </c>
      <c r="U151" s="208" t="s">
        <v>43</v>
      </c>
      <c r="V151" s="59"/>
      <c r="W151" s="59"/>
      <c r="X151" s="59"/>
      <c r="Y151" s="59"/>
      <c r="Z151" s="59"/>
      <c r="AA151" s="61"/>
      <c r="AT151" s="22" t="s">
        <v>927</v>
      </c>
      <c r="AU151" s="22" t="s">
        <v>35</v>
      </c>
      <c r="AY151" s="22" t="s">
        <v>927</v>
      </c>
      <c r="BE151" s="117">
        <f>IF(U151="základní",N151,0)</f>
        <v>0</v>
      </c>
      <c r="BF151" s="117">
        <f>IF(U151="snížená",N151,0)</f>
        <v>0</v>
      </c>
      <c r="BG151" s="117">
        <f>IF(U151="zákl. přenesená",N151,0)</f>
        <v>0</v>
      </c>
      <c r="BH151" s="117">
        <f>IF(U151="sníž. přenesená",N151,0)</f>
        <v>0</v>
      </c>
      <c r="BI151" s="117">
        <f>IF(U151="nulová",N151,0)</f>
        <v>0</v>
      </c>
      <c r="BJ151" s="22" t="s">
        <v>35</v>
      </c>
      <c r="BK151" s="117">
        <f>L151*K151</f>
        <v>0</v>
      </c>
    </row>
    <row r="152" spans="2:65" s="1" customFormat="1" ht="6.95" customHeight="1">
      <c r="B152" s="62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4"/>
    </row>
  </sheetData>
  <mergeCells count="145">
    <mergeCell ref="H1:K1"/>
    <mergeCell ref="C2:Q2"/>
    <mergeCell ref="C4:Q4"/>
    <mergeCell ref="F6:P6"/>
    <mergeCell ref="F8:P8"/>
    <mergeCell ref="F7:P7"/>
    <mergeCell ref="F9:P9"/>
    <mergeCell ref="S2:AC2"/>
    <mergeCell ref="N143:Q143"/>
    <mergeCell ref="N146:Q146"/>
    <mergeCell ref="F133:I133"/>
    <mergeCell ref="L133:M133"/>
    <mergeCell ref="N133:Q133"/>
    <mergeCell ref="N134:Q134"/>
    <mergeCell ref="N135:Q135"/>
    <mergeCell ref="N136:Q136"/>
    <mergeCell ref="N137:Q137"/>
    <mergeCell ref="N138:Q138"/>
    <mergeCell ref="N139:Q139"/>
    <mergeCell ref="N140:Q140"/>
    <mergeCell ref="N141:Q141"/>
    <mergeCell ref="N142:Q142"/>
    <mergeCell ref="L144:M144"/>
    <mergeCell ref="L145:M145"/>
    <mergeCell ref="L147:M147"/>
    <mergeCell ref="L148:M148"/>
    <mergeCell ref="L149:M149"/>
    <mergeCell ref="L150:M150"/>
    <mergeCell ref="L151:M151"/>
    <mergeCell ref="N149:Q149"/>
    <mergeCell ref="N144:Q144"/>
    <mergeCell ref="N145:Q145"/>
    <mergeCell ref="N147:Q147"/>
    <mergeCell ref="N148:Q148"/>
    <mergeCell ref="N150:Q150"/>
    <mergeCell ref="N151:Q151"/>
    <mergeCell ref="L140:M140"/>
    <mergeCell ref="L134:M134"/>
    <mergeCell ref="L135:M135"/>
    <mergeCell ref="L136:M136"/>
    <mergeCell ref="L137:M137"/>
    <mergeCell ref="L138:M138"/>
    <mergeCell ref="L139:M139"/>
    <mergeCell ref="L141:M141"/>
    <mergeCell ref="L142:M142"/>
    <mergeCell ref="L129:M129"/>
    <mergeCell ref="N129:Q129"/>
    <mergeCell ref="L130:M130"/>
    <mergeCell ref="N130:Q130"/>
    <mergeCell ref="L131:M131"/>
    <mergeCell ref="N131:Q131"/>
    <mergeCell ref="N132:Q132"/>
    <mergeCell ref="F129:I129"/>
    <mergeCell ref="F131:I131"/>
    <mergeCell ref="F130:I130"/>
    <mergeCell ref="M121:Q121"/>
    <mergeCell ref="F123:I123"/>
    <mergeCell ref="L123:M123"/>
    <mergeCell ref="N123:Q123"/>
    <mergeCell ref="N124:Q124"/>
    <mergeCell ref="N125:Q125"/>
    <mergeCell ref="N126:Q126"/>
    <mergeCell ref="F127:I127"/>
    <mergeCell ref="F128:I128"/>
    <mergeCell ref="L127:M127"/>
    <mergeCell ref="N127:Q127"/>
    <mergeCell ref="L128:M128"/>
    <mergeCell ref="N128:Q128"/>
    <mergeCell ref="N103:Q103"/>
    <mergeCell ref="L105:Q105"/>
    <mergeCell ref="C111:Q111"/>
    <mergeCell ref="F115:P115"/>
    <mergeCell ref="F113:P113"/>
    <mergeCell ref="F114:P114"/>
    <mergeCell ref="F116:P116"/>
    <mergeCell ref="M118:P118"/>
    <mergeCell ref="M120:Q120"/>
    <mergeCell ref="D98:H98"/>
    <mergeCell ref="N98:Q98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N97:Q97"/>
    <mergeCell ref="C76:Q76"/>
    <mergeCell ref="F78:P78"/>
    <mergeCell ref="F80:P80"/>
    <mergeCell ref="F79:P79"/>
    <mergeCell ref="F81:P81"/>
    <mergeCell ref="M83:P83"/>
    <mergeCell ref="M85:Q85"/>
    <mergeCell ref="M86:Q86"/>
    <mergeCell ref="C88:G88"/>
    <mergeCell ref="N88:Q88"/>
    <mergeCell ref="N90:Q90"/>
    <mergeCell ref="N91:Q91"/>
    <mergeCell ref="N92:Q92"/>
    <mergeCell ref="N93:Q93"/>
    <mergeCell ref="N95:Q95"/>
    <mergeCell ref="M35:P35"/>
    <mergeCell ref="H36:J36"/>
    <mergeCell ref="M36:P36"/>
    <mergeCell ref="H37:J37"/>
    <mergeCell ref="M37:P37"/>
    <mergeCell ref="H38:J38"/>
    <mergeCell ref="M38:P38"/>
    <mergeCell ref="L40:P40"/>
    <mergeCell ref="N94:Q94"/>
    <mergeCell ref="F144:I144"/>
    <mergeCell ref="F145:I145"/>
    <mergeCell ref="F147:I147"/>
    <mergeCell ref="F148:I148"/>
    <mergeCell ref="F149:I149"/>
    <mergeCell ref="F150:I150"/>
    <mergeCell ref="F151:I151"/>
    <mergeCell ref="O22:P22"/>
    <mergeCell ref="O11:P11"/>
    <mergeCell ref="O13:P13"/>
    <mergeCell ref="O14:P14"/>
    <mergeCell ref="O16:P16"/>
    <mergeCell ref="E17:L17"/>
    <mergeCell ref="O17:P17"/>
    <mergeCell ref="O19:P19"/>
    <mergeCell ref="O20:P20"/>
    <mergeCell ref="O23:P23"/>
    <mergeCell ref="E26:L26"/>
    <mergeCell ref="M29:P29"/>
    <mergeCell ref="M30:P30"/>
    <mergeCell ref="M32:P32"/>
    <mergeCell ref="H34:J34"/>
    <mergeCell ref="M34:P34"/>
    <mergeCell ref="H35:J35"/>
    <mergeCell ref="F138:I138"/>
    <mergeCell ref="F137:I137"/>
    <mergeCell ref="F134:I134"/>
    <mergeCell ref="F135:I135"/>
    <mergeCell ref="F136:I136"/>
    <mergeCell ref="F139:I139"/>
    <mergeCell ref="F140:I140"/>
    <mergeCell ref="F141:I141"/>
    <mergeCell ref="F142:I142"/>
  </mergeCells>
  <dataValidations count="2">
    <dataValidation type="list" allowBlank="1" showInputMessage="1" showErrorMessage="1" error="Povoleny jsou hodnoty K, M." sqref="D147:D152" xr:uid="{00000000-0002-0000-0800-000000000000}">
      <formula1>"K, M"</formula1>
    </dataValidation>
    <dataValidation type="list" allowBlank="1" showInputMessage="1" showErrorMessage="1" error="Povoleny jsou hodnoty základní, snížená, zákl. přenesená, sníž. přenesená, nulová." sqref="U147:U152" xr:uid="{00000000-0002-0000-0800-000001000000}">
      <formula1>"základní, snížená, zákl. přenesená, sníž. přenesená, nulová"</formula1>
    </dataValidation>
  </dataValidations>
  <hyperlinks>
    <hyperlink ref="F1:G1" location="C2" display="1) Krycí list rozpočtu" xr:uid="{00000000-0004-0000-0800-000000000000}"/>
    <hyperlink ref="H1:K1" location="C88" display="2) Rekapitulace rozpočtu" xr:uid="{00000000-0004-0000-0800-000001000000}"/>
    <hyperlink ref="L1" location="C123" display="3) Rozpočet" xr:uid="{00000000-0004-0000-0800-000002000000}"/>
    <hyperlink ref="S1:T1" location="'Rekapitulace stavby'!C2" display="Rekapitulace stavby" xr:uid="{00000000-0004-0000-0800-000003000000}"/>
  </hyperlinks>
  <pageMargins left="0.58333330000000005" right="0.58333330000000005" top="0.5" bottom="0.46666669999999999" header="0" footer="0"/>
  <pageSetup paperSize="9" fitToHeight="100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18</vt:i4>
      </vt:variant>
    </vt:vector>
  </HeadingPairs>
  <TitlesOfParts>
    <vt:vector size="27" baseType="lpstr">
      <vt:lpstr>Rekapitulace stavby</vt:lpstr>
      <vt:lpstr>ST - Stavební - I. ETAPA</vt:lpstr>
      <vt:lpstr>STR - Strojní - I. ETAPA</vt:lpstr>
      <vt:lpstr>MaR - Alarm systém - I. E...</vt:lpstr>
      <vt:lpstr>STR - DEMONTÁŽE - I. ETAPA</vt:lpstr>
      <vt:lpstr>ST - Stavební - II. ETAPA</vt:lpstr>
      <vt:lpstr>STR - Strojní - II. ETAPA</vt:lpstr>
      <vt:lpstr>MaR - Alarm systém - II. ...</vt:lpstr>
      <vt:lpstr>STR - DEMONTÁŽE - II. ETAPA</vt:lpstr>
      <vt:lpstr>'MaR - Alarm systém - I. E...'!Názvy_tisku</vt:lpstr>
      <vt:lpstr>'MaR - Alarm systém - II. ...'!Názvy_tisku</vt:lpstr>
      <vt:lpstr>'Rekapitulace stavby'!Názvy_tisku</vt:lpstr>
      <vt:lpstr>'ST - Stavební - I. ETAPA'!Názvy_tisku</vt:lpstr>
      <vt:lpstr>'ST - Stavební - II. ETAPA'!Názvy_tisku</vt:lpstr>
      <vt:lpstr>'STR - DEMONTÁŽE - I. ETAPA'!Názvy_tisku</vt:lpstr>
      <vt:lpstr>'STR - DEMONTÁŽE - II. ETAPA'!Názvy_tisku</vt:lpstr>
      <vt:lpstr>'STR - Strojní - I. ETAPA'!Názvy_tisku</vt:lpstr>
      <vt:lpstr>'STR - Strojní - II. ETAPA'!Názvy_tisku</vt:lpstr>
      <vt:lpstr>'MaR - Alarm systém - I. E...'!Oblast_tisku</vt:lpstr>
      <vt:lpstr>'MaR - Alarm systém - II. ...'!Oblast_tisku</vt:lpstr>
      <vt:lpstr>'Rekapitulace stavby'!Oblast_tisku</vt:lpstr>
      <vt:lpstr>'ST - Stavební - I. ETAPA'!Oblast_tisku</vt:lpstr>
      <vt:lpstr>'ST - Stavební - II. ETAPA'!Oblast_tisku</vt:lpstr>
      <vt:lpstr>'STR - DEMONTÁŽE - I. ETAPA'!Oblast_tisku</vt:lpstr>
      <vt:lpstr>'STR - DEMONTÁŽE - II. ETAPA'!Oblast_tisku</vt:lpstr>
      <vt:lpstr>'STR - Strojní - I. ETAPA'!Oblast_tisku</vt:lpstr>
      <vt:lpstr>'STR - Strojní - II. ETAPA'!Oblast_tisku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Radek Řehák</dc:creator>
  <cp:lastModifiedBy>Radek Řehák</cp:lastModifiedBy>
  <dcterms:created xsi:type="dcterms:W3CDTF">2019-01-07T08:41:09Z</dcterms:created>
  <dcterms:modified xsi:type="dcterms:W3CDTF">2019-01-07T08:54:29Z</dcterms:modified>
</cp:coreProperties>
</file>