
<file path=[Content_Types].xml><?xml version="1.0" encoding="utf-8"?>
<Types xmlns="http://schemas.openxmlformats.org/package/2006/content-types">
  <Default Extension="png" ContentType="image/png"/>
  <Override PartName="/xl/drawings/drawing9.xml" ContentType="application/vnd.openxmlformats-officedocument.drawing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40" windowWidth="17895" windowHeight="6855" firstSheet="9" activeTab="12"/>
  </bookViews>
  <sheets>
    <sheet name="Rekapitulace stavby" sheetId="1" r:id="rId1"/>
    <sheet name="00 - Pokyny pro zpracován..." sheetId="2" r:id="rId2"/>
    <sheet name="01 - Vedlejší rozpočtové ..." sheetId="3" r:id="rId3"/>
    <sheet name="02 - D1.1. - D.1.3. - Sta..." sheetId="4" r:id="rId4"/>
    <sheet name="EI_venk - Elektroinstalac..." sheetId="5" r:id="rId5"/>
    <sheet name="EI_vn - Elektroinstalace ..." sheetId="6" r:id="rId6"/>
    <sheet name="PLYN_01 - Plynovodní příp..." sheetId="7" r:id="rId7"/>
    <sheet name="PLYN_02 - Vnitřní rozvod ..." sheetId="8" r:id="rId8"/>
    <sheet name="SO 300 - Trubní studna" sheetId="9" r:id="rId9"/>
    <sheet name="UT - Vytápění" sheetId="10" r:id="rId10"/>
    <sheet name="ZTI - Stavební rozpočet" sheetId="11" r:id="rId11"/>
    <sheet name="INT - Vnitřní vybavení" sheetId="12" r:id="rId12"/>
    <sheet name="Seznam figur" sheetId="13" r:id="rId13"/>
    <sheet name="Pokyny pro vyplnění" sheetId="14" r:id="rId14"/>
  </sheets>
  <definedNames>
    <definedName name="_xlnm._FilterDatabase" localSheetId="1" hidden="1">'00 - Pokyny pro zpracován...'!$C$79:$K$100</definedName>
    <definedName name="_xlnm._FilterDatabase" localSheetId="2" hidden="1">'01 - Vedlejší rozpočtové ...'!$C$83:$K$105</definedName>
    <definedName name="_xlnm._FilterDatabase" localSheetId="3" hidden="1">'02 - D1.1. - D.1.3. - Sta...'!$C$103:$K$1354</definedName>
    <definedName name="_xlnm._FilterDatabase" localSheetId="4" hidden="1">'EI_venk - Elektroinstalac...'!$C$91:$K$215</definedName>
    <definedName name="_xlnm._FilterDatabase" localSheetId="5" hidden="1">'EI_vn - Elektroinstalace ...'!$C$106:$K$463</definedName>
    <definedName name="_xlnm._FilterDatabase" localSheetId="11" hidden="1">'INT - Vnitřní vybavení'!$C$87:$K$165</definedName>
    <definedName name="_xlnm._FilterDatabase" localSheetId="6" hidden="1">'PLYN_01 - Plynovodní příp...'!$C$94:$K$296</definedName>
    <definedName name="_xlnm._FilterDatabase" localSheetId="7" hidden="1">'PLYN_02 - Vnitřní rozvod ...'!$C$93:$K$319</definedName>
    <definedName name="_xlnm._FilterDatabase" localSheetId="8" hidden="1">'SO 300 - Trubní studna'!$C$96:$K$401</definedName>
    <definedName name="_xlnm._FilterDatabase" localSheetId="9" hidden="1">'UT - Vytápění'!$C$85:$K$264</definedName>
    <definedName name="_xlnm._FilterDatabase" localSheetId="10" hidden="1">'ZTI - Stavební rozpočet'!$C$82:$K$239</definedName>
    <definedName name="_xlnm.Print_Titles" localSheetId="1">'00 - Pokyny pro zpracován...'!$79:$79</definedName>
    <definedName name="_xlnm.Print_Titles" localSheetId="2">'01 - Vedlejší rozpočtové ...'!$83:$83</definedName>
    <definedName name="_xlnm.Print_Titles" localSheetId="3">'02 - D1.1. - D.1.3. - Sta...'!$103:$103</definedName>
    <definedName name="_xlnm.Print_Titles" localSheetId="4">'EI_venk - Elektroinstalac...'!$91:$91</definedName>
    <definedName name="_xlnm.Print_Titles" localSheetId="5">'EI_vn - Elektroinstalace ...'!$106:$106</definedName>
    <definedName name="_xlnm.Print_Titles" localSheetId="11">'INT - Vnitřní vybavení'!$87:$87</definedName>
    <definedName name="_xlnm.Print_Titles" localSheetId="6">'PLYN_01 - Plynovodní příp...'!$94:$94</definedName>
    <definedName name="_xlnm.Print_Titles" localSheetId="7">'PLYN_02 - Vnitřní rozvod ...'!$93:$93</definedName>
    <definedName name="_xlnm.Print_Titles" localSheetId="0">'Rekapitulace stavby'!$52:$52</definedName>
    <definedName name="_xlnm.Print_Titles" localSheetId="12">'Seznam figur'!$9:$9</definedName>
    <definedName name="_xlnm.Print_Titles" localSheetId="8">'SO 300 - Trubní studna'!$96:$96</definedName>
    <definedName name="_xlnm.Print_Titles" localSheetId="9">'UT - Vytápění'!$85:$85</definedName>
    <definedName name="_xlnm.Print_Titles" localSheetId="10">'ZTI - Stavební rozpočet'!$82:$82</definedName>
    <definedName name="_xlnm.Print_Area" localSheetId="1">'00 - Pokyny pro zpracován...'!$C$4:$J$39,'00 - Pokyny pro zpracován...'!$C$45:$J$61,'00 - Pokyny pro zpracován...'!$C$67:$K$100</definedName>
    <definedName name="_xlnm.Print_Area" localSheetId="2">'01 - Vedlejší rozpočtové ...'!$C$4:$J$39,'01 - Vedlejší rozpočtové ...'!$C$45:$J$65,'01 - Vedlejší rozpočtové ...'!$C$71:$K$105</definedName>
    <definedName name="_xlnm.Print_Area" localSheetId="3">'02 - D1.1. - D.1.3. - Sta...'!$C$4:$J$39,'02 - D1.1. - D.1.3. - Sta...'!$C$45:$J$85,'02 - D1.1. - D.1.3. - Sta...'!$C$91:$K$1354</definedName>
    <definedName name="_xlnm.Print_Area" localSheetId="4">'EI_venk - Elektroinstalac...'!$C$4:$J$39,'EI_venk - Elektroinstalac...'!$C$45:$J$73,'EI_venk - Elektroinstalac...'!$C$79:$K$215</definedName>
    <definedName name="_xlnm.Print_Area" localSheetId="5">'EI_vn - Elektroinstalace ...'!$C$4:$J$39,'EI_vn - Elektroinstalace ...'!$C$45:$J$88,'EI_vn - Elektroinstalace ...'!$C$94:$K$463</definedName>
    <definedName name="_xlnm.Print_Area" localSheetId="11">'INT - Vnitřní vybavení'!$C$4:$J$39,'INT - Vnitřní vybavení'!$C$45:$J$69,'INT - Vnitřní vybavení'!$C$75:$K$165</definedName>
    <definedName name="_xlnm.Print_Area" localSheetId="6">'PLYN_01 - Plynovodní příp...'!$C$4:$J$39,'PLYN_01 - Plynovodní příp...'!$C$45:$J$76,'PLYN_01 - Plynovodní příp...'!$C$82:$K$296</definedName>
    <definedName name="_xlnm.Print_Area" localSheetId="7">'PLYN_02 - Vnitřní rozvod ...'!$C$4:$J$39,'PLYN_02 - Vnitřní rozvod ...'!$C$45:$J$75,'PLYN_02 - Vnitřní rozvod ...'!$C$81:$K$319</definedName>
    <definedName name="_xlnm.Print_Area" localSheetId="13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stavby'!$C$42:$AQ$66</definedName>
    <definedName name="_xlnm.Print_Area" localSheetId="12">'Seznam figur'!$C$4:$G$63</definedName>
    <definedName name="_xlnm.Print_Area" localSheetId="8">'SO 300 - Trubní studna'!$C$4:$J$39,'SO 300 - Trubní studna'!$C$45:$J$78,'SO 300 - Trubní studna'!$C$84:$K$401</definedName>
    <definedName name="_xlnm.Print_Area" localSheetId="9">'UT - Vytápění'!$C$4:$J$39,'UT - Vytápění'!$C$45:$J$67,'UT - Vytápění'!$C$73:$K$264</definedName>
    <definedName name="_xlnm.Print_Area" localSheetId="10">'ZTI - Stavební rozpočet'!$C$4:$J$39,'ZTI - Stavební rozpočet'!$C$45:$J$64,'ZTI - Stavební rozpočet'!$C$70:$K$239</definedName>
  </definedNames>
  <calcPr calcId="125725"/>
</workbook>
</file>

<file path=xl/calcChain.xml><?xml version="1.0" encoding="utf-8"?>
<calcChain xmlns="http://schemas.openxmlformats.org/spreadsheetml/2006/main">
  <c r="D7" i="13"/>
  <c r="J37" i="12"/>
  <c r="J36"/>
  <c r="AY65" i="1" s="1"/>
  <c r="J35" i="12"/>
  <c r="AX65" i="1" s="1"/>
  <c r="BI164" i="12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T156" s="1"/>
  <c r="R157"/>
  <c r="R156"/>
  <c r="P157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1"/>
  <c r="BH91"/>
  <c r="BG91"/>
  <c r="BF91"/>
  <c r="T91"/>
  <c r="R91"/>
  <c r="P91"/>
  <c r="J84"/>
  <c r="F84"/>
  <c r="F82"/>
  <c r="E80"/>
  <c r="J54"/>
  <c r="F54"/>
  <c r="F52"/>
  <c r="E50"/>
  <c r="J24"/>
  <c r="E24"/>
  <c r="J85" s="1"/>
  <c r="J23"/>
  <c r="J18"/>
  <c r="E18"/>
  <c r="F85" s="1"/>
  <c r="J17"/>
  <c r="J12"/>
  <c r="J82"/>
  <c r="E7"/>
  <c r="E48"/>
  <c r="J37" i="11"/>
  <c r="J36"/>
  <c r="AY64" i="1" s="1"/>
  <c r="J35" i="11"/>
  <c r="AX64" i="1" s="1"/>
  <c r="BI238" i="11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 s="1"/>
  <c r="J17"/>
  <c r="J12"/>
  <c r="J77"/>
  <c r="E7"/>
  <c r="E73"/>
  <c r="J37" i="10"/>
  <c r="J36"/>
  <c r="AY63" i="1" s="1"/>
  <c r="J35" i="10"/>
  <c r="AX63" i="1" s="1"/>
  <c r="BI259" i="10"/>
  <c r="BH259"/>
  <c r="BG259"/>
  <c r="BF259"/>
  <c r="T259"/>
  <c r="T258" s="1"/>
  <c r="R259"/>
  <c r="R258" s="1"/>
  <c r="P259"/>
  <c r="P258" s="1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5"/>
  <c r="BH225"/>
  <c r="BG225"/>
  <c r="BF225"/>
  <c r="T225"/>
  <c r="R225"/>
  <c r="P225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55"/>
  <c r="J17"/>
  <c r="J12"/>
  <c r="J80" s="1"/>
  <c r="E7"/>
  <c r="E76" s="1"/>
  <c r="J37" i="9"/>
  <c r="J36"/>
  <c r="AY62" i="1"/>
  <c r="J35" i="9"/>
  <c r="AX62" i="1"/>
  <c r="BI399" i="9"/>
  <c r="BH399"/>
  <c r="BG399"/>
  <c r="BF399"/>
  <c r="T399"/>
  <c r="R399"/>
  <c r="P399"/>
  <c r="BI395"/>
  <c r="BH395"/>
  <c r="BG395"/>
  <c r="BF395"/>
  <c r="T395"/>
  <c r="R395"/>
  <c r="P395"/>
  <c r="BI391"/>
  <c r="BH391"/>
  <c r="BG391"/>
  <c r="BF391"/>
  <c r="T391"/>
  <c r="T390"/>
  <c r="R391"/>
  <c r="R390"/>
  <c r="P391"/>
  <c r="P390"/>
  <c r="BI387"/>
  <c r="BH387"/>
  <c r="BG387"/>
  <c r="BF387"/>
  <c r="T387"/>
  <c r="R387"/>
  <c r="P387"/>
  <c r="BI384"/>
  <c r="BH384"/>
  <c r="BG384"/>
  <c r="BF384"/>
  <c r="T384"/>
  <c r="R384"/>
  <c r="P384"/>
  <c r="BI379"/>
  <c r="BH379"/>
  <c r="BG379"/>
  <c r="BF379"/>
  <c r="T379"/>
  <c r="R379"/>
  <c r="P379"/>
  <c r="BI376"/>
  <c r="BH376"/>
  <c r="BG376"/>
  <c r="BF376"/>
  <c r="T376"/>
  <c r="R376"/>
  <c r="P376"/>
  <c r="BI371"/>
  <c r="BH371"/>
  <c r="BG371"/>
  <c r="BF371"/>
  <c r="T371"/>
  <c r="R371"/>
  <c r="P371"/>
  <c r="BI368"/>
  <c r="BH368"/>
  <c r="BG368"/>
  <c r="BF368"/>
  <c r="T368"/>
  <c r="R368"/>
  <c r="P368"/>
  <c r="BI365"/>
  <c r="BH365"/>
  <c r="BG365"/>
  <c r="BF365"/>
  <c r="T365"/>
  <c r="R365"/>
  <c r="P365"/>
  <c r="BI361"/>
  <c r="BH361"/>
  <c r="BG361"/>
  <c r="BF361"/>
  <c r="T361"/>
  <c r="R361"/>
  <c r="P361"/>
  <c r="BI358"/>
  <c r="BH358"/>
  <c r="BG358"/>
  <c r="BF358"/>
  <c r="T358"/>
  <c r="R358"/>
  <c r="P358"/>
  <c r="BI355"/>
  <c r="BH355"/>
  <c r="BG355"/>
  <c r="BF355"/>
  <c r="T355"/>
  <c r="R355"/>
  <c r="P355"/>
  <c r="BI351"/>
  <c r="BH351"/>
  <c r="BG351"/>
  <c r="BF351"/>
  <c r="T351"/>
  <c r="R351"/>
  <c r="P351"/>
  <c r="BI347"/>
  <c r="BH347"/>
  <c r="BG347"/>
  <c r="BF347"/>
  <c r="T347"/>
  <c r="R347"/>
  <c r="P347"/>
  <c r="BI342"/>
  <c r="BH342"/>
  <c r="BG342"/>
  <c r="BF342"/>
  <c r="T342"/>
  <c r="R342"/>
  <c r="P342"/>
  <c r="BI337"/>
  <c r="BH337"/>
  <c r="BG337"/>
  <c r="BF337"/>
  <c r="T337"/>
  <c r="T336" s="1"/>
  <c r="R337"/>
  <c r="R336" s="1"/>
  <c r="P337"/>
  <c r="P336" s="1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19"/>
  <c r="BH319"/>
  <c r="BG319"/>
  <c r="BF319"/>
  <c r="T319"/>
  <c r="R319"/>
  <c r="P319"/>
  <c r="BI317"/>
  <c r="BH317"/>
  <c r="BG317"/>
  <c r="BF317"/>
  <c r="T317"/>
  <c r="R317"/>
  <c r="P317"/>
  <c r="BI314"/>
  <c r="BH314"/>
  <c r="BG314"/>
  <c r="BF314"/>
  <c r="T314"/>
  <c r="R314"/>
  <c r="P314"/>
  <c r="BI310"/>
  <c r="BH310"/>
  <c r="BG310"/>
  <c r="BF310"/>
  <c r="T310"/>
  <c r="R310"/>
  <c r="P310"/>
  <c r="BI307"/>
  <c r="BH307"/>
  <c r="BG307"/>
  <c r="BF307"/>
  <c r="T307"/>
  <c r="R307"/>
  <c r="P307"/>
  <c r="BI301"/>
  <c r="BH301"/>
  <c r="BG301"/>
  <c r="BF301"/>
  <c r="T301"/>
  <c r="R301"/>
  <c r="P301"/>
  <c r="BI296"/>
  <c r="BH296"/>
  <c r="BG296"/>
  <c r="BF296"/>
  <c r="T296"/>
  <c r="R296"/>
  <c r="P296"/>
  <c r="BI292"/>
  <c r="BH292"/>
  <c r="BG292"/>
  <c r="BF292"/>
  <c r="T292"/>
  <c r="R292"/>
  <c r="P292"/>
  <c r="BI287"/>
  <c r="BH287"/>
  <c r="BG287"/>
  <c r="BF287"/>
  <c r="T287"/>
  <c r="R287"/>
  <c r="P287"/>
  <c r="BI281"/>
  <c r="BH281"/>
  <c r="BG281"/>
  <c r="BF281"/>
  <c r="T281"/>
  <c r="R281"/>
  <c r="P281"/>
  <c r="BI276"/>
  <c r="BH276"/>
  <c r="BG276"/>
  <c r="BF276"/>
  <c r="T276"/>
  <c r="R276"/>
  <c r="P276"/>
  <c r="BI271"/>
  <c r="BH271"/>
  <c r="BG271"/>
  <c r="BF271"/>
  <c r="T271"/>
  <c r="R271"/>
  <c r="P271"/>
  <c r="BI267"/>
  <c r="BH267"/>
  <c r="BG267"/>
  <c r="BF267"/>
  <c r="T267"/>
  <c r="R267"/>
  <c r="P267"/>
  <c r="BI264"/>
  <c r="BH264"/>
  <c r="BG264"/>
  <c r="BF264"/>
  <c r="T264"/>
  <c r="R264"/>
  <c r="P264"/>
  <c r="BI260"/>
  <c r="BH260"/>
  <c r="BG260"/>
  <c r="BF260"/>
  <c r="T260"/>
  <c r="R260"/>
  <c r="P260"/>
  <c r="BI255"/>
  <c r="BH255"/>
  <c r="BG255"/>
  <c r="BF255"/>
  <c r="T255"/>
  <c r="R255"/>
  <c r="P255"/>
  <c r="BI250"/>
  <c r="BH250"/>
  <c r="BG250"/>
  <c r="BF250"/>
  <c r="T250"/>
  <c r="R250"/>
  <c r="P250"/>
  <c r="BI248"/>
  <c r="BH248"/>
  <c r="BG248"/>
  <c r="BF248"/>
  <c r="T248"/>
  <c r="R248"/>
  <c r="P248"/>
  <c r="BI245"/>
  <c r="BH245"/>
  <c r="BG245"/>
  <c r="BF245"/>
  <c r="T245"/>
  <c r="R245"/>
  <c r="P245"/>
  <c r="BI241"/>
  <c r="BH241"/>
  <c r="BG241"/>
  <c r="BF241"/>
  <c r="T241"/>
  <c r="R241"/>
  <c r="P241"/>
  <c r="BI238"/>
  <c r="BH238"/>
  <c r="BG238"/>
  <c r="BF238"/>
  <c r="T238"/>
  <c r="R238"/>
  <c r="P238"/>
  <c r="BI233"/>
  <c r="BH233"/>
  <c r="BG233"/>
  <c r="BF233"/>
  <c r="T233"/>
  <c r="R233"/>
  <c r="P233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4"/>
  <c r="BH214"/>
  <c r="BG214"/>
  <c r="BF214"/>
  <c r="T214"/>
  <c r="R214"/>
  <c r="P214"/>
  <c r="BI211"/>
  <c r="BH211"/>
  <c r="BG211"/>
  <c r="BF211"/>
  <c r="T211"/>
  <c r="R211"/>
  <c r="P211"/>
  <c r="BI206"/>
  <c r="BH206"/>
  <c r="BG206"/>
  <c r="BF206"/>
  <c r="T206"/>
  <c r="R206"/>
  <c r="P206"/>
  <c r="BI201"/>
  <c r="BH201"/>
  <c r="BG201"/>
  <c r="BF201"/>
  <c r="T201"/>
  <c r="R201"/>
  <c r="P201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7"/>
  <c r="BH187"/>
  <c r="BG187"/>
  <c r="BF187"/>
  <c r="T187"/>
  <c r="R187"/>
  <c r="P187"/>
  <c r="BI182"/>
  <c r="BH182"/>
  <c r="BG182"/>
  <c r="BF182"/>
  <c r="T182"/>
  <c r="R182"/>
  <c r="P182"/>
  <c r="BI176"/>
  <c r="BH176"/>
  <c r="BG176"/>
  <c r="BF176"/>
  <c r="T176"/>
  <c r="R176"/>
  <c r="P176"/>
  <c r="BI169"/>
  <c r="BH169"/>
  <c r="BG169"/>
  <c r="BF169"/>
  <c r="T169"/>
  <c r="R169"/>
  <c r="P169"/>
  <c r="BI160"/>
  <c r="BH160"/>
  <c r="BG160"/>
  <c r="BF160"/>
  <c r="T160"/>
  <c r="R160"/>
  <c r="P160"/>
  <c r="BI155"/>
  <c r="BH155"/>
  <c r="BG155"/>
  <c r="BF155"/>
  <c r="T155"/>
  <c r="R155"/>
  <c r="P155"/>
  <c r="BI148"/>
  <c r="BH148"/>
  <c r="BG148"/>
  <c r="BF148"/>
  <c r="T148"/>
  <c r="R148"/>
  <c r="P148"/>
  <c r="BI145"/>
  <c r="BH145"/>
  <c r="BG145"/>
  <c r="BF145"/>
  <c r="T145"/>
  <c r="R145"/>
  <c r="P145"/>
  <c r="BI140"/>
  <c r="BH140"/>
  <c r="BG140"/>
  <c r="BF140"/>
  <c r="T140"/>
  <c r="R140"/>
  <c r="P140"/>
  <c r="BI135"/>
  <c r="BH135"/>
  <c r="BG135"/>
  <c r="BF135"/>
  <c r="T135"/>
  <c r="R135"/>
  <c r="P135"/>
  <c r="BI130"/>
  <c r="BH130"/>
  <c r="BG130"/>
  <c r="BF130"/>
  <c r="T130"/>
  <c r="R130"/>
  <c r="P130"/>
  <c r="BI125"/>
  <c r="BH125"/>
  <c r="BG125"/>
  <c r="BF125"/>
  <c r="T125"/>
  <c r="R125"/>
  <c r="P125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J93"/>
  <c r="F93"/>
  <c r="F91"/>
  <c r="E89"/>
  <c r="J54"/>
  <c r="F54"/>
  <c r="F52"/>
  <c r="E50"/>
  <c r="J24"/>
  <c r="E24"/>
  <c r="J55"/>
  <c r="J23"/>
  <c r="J18"/>
  <c r="E18"/>
  <c r="F94"/>
  <c r="J17"/>
  <c r="J12"/>
  <c r="J52" s="1"/>
  <c r="E7"/>
  <c r="E48" s="1"/>
  <c r="J37" i="8"/>
  <c r="J36"/>
  <c r="AY61" i="1"/>
  <c r="J35" i="8"/>
  <c r="AX61" i="1"/>
  <c r="BI317" i="8"/>
  <c r="BH317"/>
  <c r="BG317"/>
  <c r="BF317"/>
  <c r="T317"/>
  <c r="T316"/>
  <c r="R317"/>
  <c r="R316"/>
  <c r="P317"/>
  <c r="P316"/>
  <c r="BI314"/>
  <c r="BH314"/>
  <c r="BG314"/>
  <c r="BF314"/>
  <c r="T314"/>
  <c r="T313"/>
  <c r="T312" s="1"/>
  <c r="R314"/>
  <c r="R313" s="1"/>
  <c r="R312" s="1"/>
  <c r="P314"/>
  <c r="P313"/>
  <c r="P312" s="1"/>
  <c r="BI309"/>
  <c r="BH309"/>
  <c r="BG309"/>
  <c r="BF309"/>
  <c r="T309"/>
  <c r="R309"/>
  <c r="P309"/>
  <c r="BI306"/>
  <c r="BH306"/>
  <c r="BG306"/>
  <c r="BF306"/>
  <c r="T306"/>
  <c r="R306"/>
  <c r="P306"/>
  <c r="BI303"/>
  <c r="BH303"/>
  <c r="BG303"/>
  <c r="BF303"/>
  <c r="T303"/>
  <c r="R303"/>
  <c r="P303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6"/>
  <c r="BH286"/>
  <c r="BG286"/>
  <c r="BF286"/>
  <c r="T286"/>
  <c r="R286"/>
  <c r="P286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R263"/>
  <c r="P263"/>
  <c r="BI261"/>
  <c r="BH261"/>
  <c r="BG261"/>
  <c r="BF261"/>
  <c r="T261"/>
  <c r="R261"/>
  <c r="P261"/>
  <c r="BI258"/>
  <c r="BH258"/>
  <c r="BG258"/>
  <c r="BF258"/>
  <c r="T258"/>
  <c r="R258"/>
  <c r="P258"/>
  <c r="BI254"/>
  <c r="BH254"/>
  <c r="BG254"/>
  <c r="BF254"/>
  <c r="T254"/>
  <c r="T253"/>
  <c r="R254"/>
  <c r="R253"/>
  <c r="P254"/>
  <c r="P253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T153"/>
  <c r="R154"/>
  <c r="R153"/>
  <c r="P154"/>
  <c r="P153"/>
  <c r="BI149"/>
  <c r="BH149"/>
  <c r="BG149"/>
  <c r="BF149"/>
  <c r="T149"/>
  <c r="R149"/>
  <c r="P149"/>
  <c r="BI145"/>
  <c r="BH145"/>
  <c r="BG145"/>
  <c r="BF145"/>
  <c r="T145"/>
  <c r="R145"/>
  <c r="P145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7"/>
  <c r="BH127"/>
  <c r="BG127"/>
  <c r="BF127"/>
  <c r="T127"/>
  <c r="R127"/>
  <c r="P127"/>
  <c r="BI123"/>
  <c r="BH123"/>
  <c r="BG123"/>
  <c r="BF123"/>
  <c r="T123"/>
  <c r="R123"/>
  <c r="P123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7"/>
  <c r="BH97"/>
  <c r="BG97"/>
  <c r="BF97"/>
  <c r="T97"/>
  <c r="R97"/>
  <c r="P97"/>
  <c r="J91"/>
  <c r="J90"/>
  <c r="F90"/>
  <c r="F88"/>
  <c r="E86"/>
  <c r="J55"/>
  <c r="J54"/>
  <c r="F54"/>
  <c r="F52"/>
  <c r="E50"/>
  <c r="J18"/>
  <c r="E18"/>
  <c r="F55"/>
  <c r="J17"/>
  <c r="J12"/>
  <c r="J88" s="1"/>
  <c r="E7"/>
  <c r="E84" s="1"/>
  <c r="J37" i="7"/>
  <c r="J36"/>
  <c r="AY60" i="1"/>
  <c r="J35" i="7"/>
  <c r="AX60" i="1"/>
  <c r="BI294" i="7"/>
  <c r="BH294"/>
  <c r="BG294"/>
  <c r="BF294"/>
  <c r="T294"/>
  <c r="T293"/>
  <c r="R294"/>
  <c r="R293"/>
  <c r="P294"/>
  <c r="P293"/>
  <c r="BI291"/>
  <c r="BH291"/>
  <c r="BG291"/>
  <c r="BF291"/>
  <c r="T291"/>
  <c r="T290"/>
  <c r="R291"/>
  <c r="R290"/>
  <c r="P291"/>
  <c r="P290"/>
  <c r="BI287"/>
  <c r="BH287"/>
  <c r="BG287"/>
  <c r="BF287"/>
  <c r="T287"/>
  <c r="T286"/>
  <c r="T285" s="1"/>
  <c r="R287"/>
  <c r="R286" s="1"/>
  <c r="R285" s="1"/>
  <c r="P287"/>
  <c r="P286"/>
  <c r="P285" s="1"/>
  <c r="BI282"/>
  <c r="BH282"/>
  <c r="BG282"/>
  <c r="BF282"/>
  <c r="T282"/>
  <c r="R282"/>
  <c r="P282"/>
  <c r="BI279"/>
  <c r="BH279"/>
  <c r="BG279"/>
  <c r="BF279"/>
  <c r="T279"/>
  <c r="R279"/>
  <c r="P279"/>
  <c r="BI275"/>
  <c r="BH275"/>
  <c r="BG275"/>
  <c r="BF275"/>
  <c r="T275"/>
  <c r="T274" s="1"/>
  <c r="R275"/>
  <c r="R274" s="1"/>
  <c r="P275"/>
  <c r="P274" s="1"/>
  <c r="BI271"/>
  <c r="BH271"/>
  <c r="BG271"/>
  <c r="BF271"/>
  <c r="T271"/>
  <c r="R271"/>
  <c r="P271"/>
  <c r="BI269"/>
  <c r="BH269"/>
  <c r="BG269"/>
  <c r="BF269"/>
  <c r="T269"/>
  <c r="R269"/>
  <c r="P269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7"/>
  <c r="BH257"/>
  <c r="BG257"/>
  <c r="BF257"/>
  <c r="T257"/>
  <c r="R257"/>
  <c r="P257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2"/>
  <c r="BH242"/>
  <c r="BG242"/>
  <c r="BF242"/>
  <c r="T242"/>
  <c r="T241"/>
  <c r="R242"/>
  <c r="R241"/>
  <c r="P242"/>
  <c r="P241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18"/>
  <c r="BH218"/>
  <c r="BG218"/>
  <c r="BF218"/>
  <c r="T218"/>
  <c r="R218"/>
  <c r="P218"/>
  <c r="BI213"/>
  <c r="BH213"/>
  <c r="BG213"/>
  <c r="BF213"/>
  <c r="T213"/>
  <c r="R213"/>
  <c r="P213"/>
  <c r="BI210"/>
  <c r="BH210"/>
  <c r="BG210"/>
  <c r="BF210"/>
  <c r="T210"/>
  <c r="R210"/>
  <c r="P210"/>
  <c r="BI206"/>
  <c r="BH206"/>
  <c r="BG206"/>
  <c r="BF206"/>
  <c r="T206"/>
  <c r="T205"/>
  <c r="R206"/>
  <c r="R205"/>
  <c r="P206"/>
  <c r="P205"/>
  <c r="BI202"/>
  <c r="BH202"/>
  <c r="BG202"/>
  <c r="BF202"/>
  <c r="T202"/>
  <c r="T201"/>
  <c r="R202"/>
  <c r="R201"/>
  <c r="P202"/>
  <c r="P201"/>
  <c r="BI199"/>
  <c r="BH199"/>
  <c r="BG199"/>
  <c r="BF199"/>
  <c r="T199"/>
  <c r="R199"/>
  <c r="P199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69"/>
  <c r="BH169"/>
  <c r="BG169"/>
  <c r="BF169"/>
  <c r="T169"/>
  <c r="R169"/>
  <c r="P169"/>
  <c r="BI165"/>
  <c r="BH165"/>
  <c r="BG165"/>
  <c r="BF165"/>
  <c r="T165"/>
  <c r="R165"/>
  <c r="P165"/>
  <c r="BI160"/>
  <c r="BH160"/>
  <c r="BG160"/>
  <c r="BF160"/>
  <c r="T160"/>
  <c r="R160"/>
  <c r="P160"/>
  <c r="BI156"/>
  <c r="BH156"/>
  <c r="BG156"/>
  <c r="BF156"/>
  <c r="T156"/>
  <c r="R156"/>
  <c r="P156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J92"/>
  <c r="J91"/>
  <c r="F91"/>
  <c r="F89"/>
  <c r="E87"/>
  <c r="J55"/>
  <c r="J54"/>
  <c r="F54"/>
  <c r="F52"/>
  <c r="E50"/>
  <c r="J18"/>
  <c r="E18"/>
  <c r="F55" s="1"/>
  <c r="J17"/>
  <c r="J12"/>
  <c r="J52"/>
  <c r="E7"/>
  <c r="E85"/>
  <c r="J37" i="6"/>
  <c r="J36"/>
  <c r="AY59" i="1" s="1"/>
  <c r="J35" i="6"/>
  <c r="AX59" i="1" s="1"/>
  <c r="BI462" i="6"/>
  <c r="BH462"/>
  <c r="BG462"/>
  <c r="BF462"/>
  <c r="T462"/>
  <c r="R462"/>
  <c r="P462"/>
  <c r="BI460"/>
  <c r="BH460"/>
  <c r="BG460"/>
  <c r="BF460"/>
  <c r="T460"/>
  <c r="R460"/>
  <c r="P460"/>
  <c r="BI458"/>
  <c r="BH458"/>
  <c r="BG458"/>
  <c r="BF458"/>
  <c r="T458"/>
  <c r="R458"/>
  <c r="P458"/>
  <c r="BI456"/>
  <c r="BH456"/>
  <c r="BG456"/>
  <c r="BF456"/>
  <c r="T456"/>
  <c r="R456"/>
  <c r="P456"/>
  <c r="BI454"/>
  <c r="BH454"/>
  <c r="BG454"/>
  <c r="BF454"/>
  <c r="T454"/>
  <c r="R454"/>
  <c r="P454"/>
  <c r="BI452"/>
  <c r="BH452"/>
  <c r="BG452"/>
  <c r="BF452"/>
  <c r="T452"/>
  <c r="R452"/>
  <c r="P452"/>
  <c r="BI450"/>
  <c r="BH450"/>
  <c r="BG450"/>
  <c r="BF450"/>
  <c r="T450"/>
  <c r="R450"/>
  <c r="P450"/>
  <c r="BI448"/>
  <c r="BH448"/>
  <c r="BG448"/>
  <c r="BF448"/>
  <c r="T448"/>
  <c r="R448"/>
  <c r="P448"/>
  <c r="BI445"/>
  <c r="BH445"/>
  <c r="BG445"/>
  <c r="BF445"/>
  <c r="T445"/>
  <c r="R445"/>
  <c r="P445"/>
  <c r="BI443"/>
  <c r="BH443"/>
  <c r="BG443"/>
  <c r="BF443"/>
  <c r="T443"/>
  <c r="R443"/>
  <c r="P443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5"/>
  <c r="BH435"/>
  <c r="BG435"/>
  <c r="BF435"/>
  <c r="T435"/>
  <c r="R435"/>
  <c r="P435"/>
  <c r="BI433"/>
  <c r="BH433"/>
  <c r="BG433"/>
  <c r="BF433"/>
  <c r="T433"/>
  <c r="R433"/>
  <c r="P433"/>
  <c r="BI431"/>
  <c r="BH431"/>
  <c r="BG431"/>
  <c r="BF431"/>
  <c r="T431"/>
  <c r="R431"/>
  <c r="P431"/>
  <c r="BI428"/>
  <c r="BH428"/>
  <c r="BG428"/>
  <c r="BF428"/>
  <c r="T428"/>
  <c r="R428"/>
  <c r="P428"/>
  <c r="BI426"/>
  <c r="BH426"/>
  <c r="BG426"/>
  <c r="BF426"/>
  <c r="T426"/>
  <c r="R426"/>
  <c r="P426"/>
  <c r="BI424"/>
  <c r="BH424"/>
  <c r="BG424"/>
  <c r="BF424"/>
  <c r="T424"/>
  <c r="R424"/>
  <c r="P424"/>
  <c r="BI422"/>
  <c r="BH422"/>
  <c r="BG422"/>
  <c r="BF422"/>
  <c r="T422"/>
  <c r="R422"/>
  <c r="P422"/>
  <c r="BI420"/>
  <c r="BH420"/>
  <c r="BG420"/>
  <c r="BF420"/>
  <c r="T420"/>
  <c r="R420"/>
  <c r="P420"/>
  <c r="BI418"/>
  <c r="BH418"/>
  <c r="BG418"/>
  <c r="BF418"/>
  <c r="T418"/>
  <c r="R418"/>
  <c r="P418"/>
  <c r="BI416"/>
  <c r="BH416"/>
  <c r="BG416"/>
  <c r="BF416"/>
  <c r="T416"/>
  <c r="R416"/>
  <c r="P416"/>
  <c r="BI413"/>
  <c r="BH413"/>
  <c r="BG413"/>
  <c r="BF413"/>
  <c r="T413"/>
  <c r="R413"/>
  <c r="P413"/>
  <c r="BI411"/>
  <c r="BH411"/>
  <c r="BG411"/>
  <c r="BF411"/>
  <c r="T411"/>
  <c r="R411"/>
  <c r="P411"/>
  <c r="BI409"/>
  <c r="BH409"/>
  <c r="BG409"/>
  <c r="BF409"/>
  <c r="T409"/>
  <c r="R409"/>
  <c r="P409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401"/>
  <c r="BH401"/>
  <c r="BG401"/>
  <c r="BF401"/>
  <c r="T401"/>
  <c r="R401"/>
  <c r="P401"/>
  <c r="BI398"/>
  <c r="BH398"/>
  <c r="BG398"/>
  <c r="BF398"/>
  <c r="T398"/>
  <c r="T397" s="1"/>
  <c r="R398"/>
  <c r="R397" s="1"/>
  <c r="P398"/>
  <c r="P397" s="1"/>
  <c r="BI395"/>
  <c r="BH395"/>
  <c r="BG395"/>
  <c r="BF395"/>
  <c r="T395"/>
  <c r="T394" s="1"/>
  <c r="R395"/>
  <c r="R394" s="1"/>
  <c r="P395"/>
  <c r="P394" s="1"/>
  <c r="BI391"/>
  <c r="BH391"/>
  <c r="BG391"/>
  <c r="BF391"/>
  <c r="T391"/>
  <c r="R391"/>
  <c r="P391"/>
  <c r="BI389"/>
  <c r="BH389"/>
  <c r="BG389"/>
  <c r="BF389"/>
  <c r="T389"/>
  <c r="R389"/>
  <c r="P389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80"/>
  <c r="BH380"/>
  <c r="BG380"/>
  <c r="BF380"/>
  <c r="T380"/>
  <c r="R380"/>
  <c r="P380"/>
  <c r="BI378"/>
  <c r="BH378"/>
  <c r="BG378"/>
  <c r="BF378"/>
  <c r="T378"/>
  <c r="R378"/>
  <c r="P378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J103"/>
  <c r="F103"/>
  <c r="F101"/>
  <c r="E99"/>
  <c r="J54"/>
  <c r="F54"/>
  <c r="F52"/>
  <c r="E50"/>
  <c r="J24"/>
  <c r="E24"/>
  <c r="J104"/>
  <c r="J23"/>
  <c r="J18"/>
  <c r="E18"/>
  <c r="F104"/>
  <c r="J17"/>
  <c r="J12"/>
  <c r="J101" s="1"/>
  <c r="E7"/>
  <c r="E97" s="1"/>
  <c r="J37" i="5"/>
  <c r="J36"/>
  <c r="AY58" i="1"/>
  <c r="J35" i="5"/>
  <c r="AX58" i="1"/>
  <c r="BI214" i="5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T173"/>
  <c r="R174"/>
  <c r="R173"/>
  <c r="P174"/>
  <c r="P173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J88"/>
  <c r="F88"/>
  <c r="F86"/>
  <c r="E84"/>
  <c r="J54"/>
  <c r="F54"/>
  <c r="F52"/>
  <c r="E50"/>
  <c r="J24"/>
  <c r="E24"/>
  <c r="J55"/>
  <c r="J23"/>
  <c r="J18"/>
  <c r="E18"/>
  <c r="F89"/>
  <c r="J17"/>
  <c r="J12"/>
  <c r="J52" s="1"/>
  <c r="E7"/>
  <c r="E48" s="1"/>
  <c r="J37" i="4"/>
  <c r="J36"/>
  <c r="AY57" i="1"/>
  <c r="J35" i="4"/>
  <c r="AX57" i="1"/>
  <c r="BI1349" i="4"/>
  <c r="BH1349"/>
  <c r="BG1349"/>
  <c r="BF1349"/>
  <c r="T1349"/>
  <c r="T1348"/>
  <c r="R1349"/>
  <c r="R1348"/>
  <c r="P1349"/>
  <c r="P1348"/>
  <c r="BI1345"/>
  <c r="BH1345"/>
  <c r="BG1345"/>
  <c r="BF1345"/>
  <c r="T1345"/>
  <c r="R1345"/>
  <c r="P1345"/>
  <c r="BI1341"/>
  <c r="BH1341"/>
  <c r="BG1341"/>
  <c r="BF1341"/>
  <c r="T1341"/>
  <c r="R1341"/>
  <c r="P1341"/>
  <c r="BI1325"/>
  <c r="BH1325"/>
  <c r="BG1325"/>
  <c r="BF1325"/>
  <c r="T1325"/>
  <c r="R1325"/>
  <c r="P1325"/>
  <c r="BI1310"/>
  <c r="BH1310"/>
  <c r="BG1310"/>
  <c r="BF1310"/>
  <c r="T1310"/>
  <c r="R1310"/>
  <c r="P1310"/>
  <c r="BI1307"/>
  <c r="BH1307"/>
  <c r="BG1307"/>
  <c r="BF1307"/>
  <c r="T1307"/>
  <c r="R1307"/>
  <c r="P1307"/>
  <c r="BI1302"/>
  <c r="BH1302"/>
  <c r="BG1302"/>
  <c r="BF1302"/>
  <c r="T1302"/>
  <c r="R1302"/>
  <c r="P1302"/>
  <c r="BI1294"/>
  <c r="BH1294"/>
  <c r="BG1294"/>
  <c r="BF1294"/>
  <c r="T1294"/>
  <c r="R1294"/>
  <c r="P1294"/>
  <c r="BI1287"/>
  <c r="BH1287"/>
  <c r="BG1287"/>
  <c r="BF1287"/>
  <c r="T1287"/>
  <c r="R1287"/>
  <c r="P1287"/>
  <c r="BI1280"/>
  <c r="BH1280"/>
  <c r="BG1280"/>
  <c r="BF1280"/>
  <c r="T1280"/>
  <c r="R1280"/>
  <c r="P1280"/>
  <c r="BI1273"/>
  <c r="BH1273"/>
  <c r="BG1273"/>
  <c r="BF1273"/>
  <c r="T1273"/>
  <c r="R1273"/>
  <c r="P1273"/>
  <c r="BI1269"/>
  <c r="BH1269"/>
  <c r="BG1269"/>
  <c r="BF1269"/>
  <c r="T1269"/>
  <c r="R1269"/>
  <c r="P1269"/>
  <c r="BI1266"/>
  <c r="BH1266"/>
  <c r="BG1266"/>
  <c r="BF1266"/>
  <c r="T1266"/>
  <c r="R1266"/>
  <c r="P1266"/>
  <c r="BI1261"/>
  <c r="BH1261"/>
  <c r="BG1261"/>
  <c r="BF1261"/>
  <c r="T1261"/>
  <c r="R1261"/>
  <c r="P1261"/>
  <c r="BI1245"/>
  <c r="BH1245"/>
  <c r="BG1245"/>
  <c r="BF1245"/>
  <c r="T1245"/>
  <c r="R1245"/>
  <c r="P1245"/>
  <c r="BI1229"/>
  <c r="BH1229"/>
  <c r="BG1229"/>
  <c r="BF1229"/>
  <c r="T1229"/>
  <c r="R1229"/>
  <c r="P1229"/>
  <c r="BI1221"/>
  <c r="BH1221"/>
  <c r="BG1221"/>
  <c r="BF1221"/>
  <c r="T1221"/>
  <c r="R1221"/>
  <c r="P1221"/>
  <c r="BI1218"/>
  <c r="BH1218"/>
  <c r="BG1218"/>
  <c r="BF1218"/>
  <c r="T1218"/>
  <c r="R1218"/>
  <c r="P1218"/>
  <c r="BI1202"/>
  <c r="BH1202"/>
  <c r="BG1202"/>
  <c r="BF1202"/>
  <c r="T1202"/>
  <c r="R1202"/>
  <c r="P1202"/>
  <c r="BI1198"/>
  <c r="BH1198"/>
  <c r="BG1198"/>
  <c r="BF1198"/>
  <c r="T1198"/>
  <c r="R1198"/>
  <c r="P1198"/>
  <c r="BI1188"/>
  <c r="BH1188"/>
  <c r="BG1188"/>
  <c r="BF1188"/>
  <c r="T1188"/>
  <c r="R1188"/>
  <c r="P1188"/>
  <c r="BI1172"/>
  <c r="BH1172"/>
  <c r="BG1172"/>
  <c r="BF1172"/>
  <c r="T1172"/>
  <c r="R1172"/>
  <c r="P1172"/>
  <c r="BI1168"/>
  <c r="BH1168"/>
  <c r="BG1168"/>
  <c r="BF1168"/>
  <c r="T1168"/>
  <c r="R1168"/>
  <c r="P1168"/>
  <c r="BI1164"/>
  <c r="BH1164"/>
  <c r="BG1164"/>
  <c r="BF1164"/>
  <c r="T1164"/>
  <c r="R1164"/>
  <c r="P1164"/>
  <c r="BI1158"/>
  <c r="BH1158"/>
  <c r="BG1158"/>
  <c r="BF1158"/>
  <c r="T1158"/>
  <c r="R1158"/>
  <c r="P1158"/>
  <c r="BI1144"/>
  <c r="BH1144"/>
  <c r="BG1144"/>
  <c r="BF1144"/>
  <c r="T1144"/>
  <c r="R1144"/>
  <c r="P1144"/>
  <c r="BI1130"/>
  <c r="BH1130"/>
  <c r="BG1130"/>
  <c r="BF1130"/>
  <c r="T1130"/>
  <c r="R1130"/>
  <c r="P1130"/>
  <c r="BI1118"/>
  <c r="BH1118"/>
  <c r="BG1118"/>
  <c r="BF1118"/>
  <c r="T1118"/>
  <c r="R1118"/>
  <c r="P1118"/>
  <c r="BI1115"/>
  <c r="BH1115"/>
  <c r="BG1115"/>
  <c r="BF1115"/>
  <c r="T1115"/>
  <c r="R1115"/>
  <c r="P1115"/>
  <c r="BI1111"/>
  <c r="BH1111"/>
  <c r="BG1111"/>
  <c r="BF1111"/>
  <c r="T1111"/>
  <c r="R1111"/>
  <c r="P1111"/>
  <c r="BI1107"/>
  <c r="BH1107"/>
  <c r="BG1107"/>
  <c r="BF1107"/>
  <c r="T1107"/>
  <c r="R1107"/>
  <c r="P1107"/>
  <c r="BI1093"/>
  <c r="BH1093"/>
  <c r="BG1093"/>
  <c r="BF1093"/>
  <c r="T1093"/>
  <c r="R1093"/>
  <c r="P1093"/>
  <c r="BI1089"/>
  <c r="BH1089"/>
  <c r="BG1089"/>
  <c r="BF1089"/>
  <c r="T1089"/>
  <c r="R1089"/>
  <c r="P1089"/>
  <c r="BI1063"/>
  <c r="BH1063"/>
  <c r="BG1063"/>
  <c r="BF1063"/>
  <c r="T1063"/>
  <c r="R1063"/>
  <c r="P1063"/>
  <c r="BI1059"/>
  <c r="BH1059"/>
  <c r="BG1059"/>
  <c r="BF1059"/>
  <c r="T1059"/>
  <c r="R1059"/>
  <c r="P1059"/>
  <c r="BI1057"/>
  <c r="BH1057"/>
  <c r="BG1057"/>
  <c r="BF1057"/>
  <c r="T1057"/>
  <c r="R1057"/>
  <c r="P1057"/>
  <c r="BI1054"/>
  <c r="BH1054"/>
  <c r="BG1054"/>
  <c r="BF1054"/>
  <c r="T1054"/>
  <c r="R1054"/>
  <c r="P1054"/>
  <c r="BI1052"/>
  <c r="BH1052"/>
  <c r="BG1052"/>
  <c r="BF1052"/>
  <c r="T1052"/>
  <c r="R1052"/>
  <c r="P1052"/>
  <c r="BI1049"/>
  <c r="BH1049"/>
  <c r="BG1049"/>
  <c r="BF1049"/>
  <c r="T1049"/>
  <c r="R1049"/>
  <c r="P1049"/>
  <c r="BI1047"/>
  <c r="BH1047"/>
  <c r="BG1047"/>
  <c r="BF1047"/>
  <c r="T1047"/>
  <c r="R1047"/>
  <c r="P1047"/>
  <c r="BI1044"/>
  <c r="BH1044"/>
  <c r="BG1044"/>
  <c r="BF1044"/>
  <c r="T1044"/>
  <c r="R1044"/>
  <c r="P1044"/>
  <c r="BI1042"/>
  <c r="BH1042"/>
  <c r="BG1042"/>
  <c r="BF1042"/>
  <c r="T1042"/>
  <c r="R1042"/>
  <c r="P1042"/>
  <c r="BI1038"/>
  <c r="BH1038"/>
  <c r="BG1038"/>
  <c r="BF1038"/>
  <c r="T1038"/>
  <c r="R1038"/>
  <c r="P1038"/>
  <c r="BI1036"/>
  <c r="BH1036"/>
  <c r="BG1036"/>
  <c r="BF1036"/>
  <c r="T1036"/>
  <c r="R1036"/>
  <c r="P1036"/>
  <c r="BI1033"/>
  <c r="BH1033"/>
  <c r="BG1033"/>
  <c r="BF1033"/>
  <c r="T1033"/>
  <c r="R1033"/>
  <c r="P1033"/>
  <c r="BI1029"/>
  <c r="BH1029"/>
  <c r="BG1029"/>
  <c r="BF1029"/>
  <c r="T1029"/>
  <c r="R1029"/>
  <c r="P1029"/>
  <c r="BI1027"/>
  <c r="BH1027"/>
  <c r="BG1027"/>
  <c r="BF1027"/>
  <c r="T1027"/>
  <c r="R1027"/>
  <c r="P1027"/>
  <c r="BI1024"/>
  <c r="BH1024"/>
  <c r="BG1024"/>
  <c r="BF1024"/>
  <c r="T1024"/>
  <c r="R1024"/>
  <c r="P1024"/>
  <c r="BI1021"/>
  <c r="BH1021"/>
  <c r="BG1021"/>
  <c r="BF1021"/>
  <c r="T1021"/>
  <c r="R1021"/>
  <c r="P1021"/>
  <c r="BI1019"/>
  <c r="BH1019"/>
  <c r="BG1019"/>
  <c r="BF1019"/>
  <c r="T1019"/>
  <c r="R1019"/>
  <c r="P1019"/>
  <c r="BI1016"/>
  <c r="BH1016"/>
  <c r="BG1016"/>
  <c r="BF1016"/>
  <c r="T1016"/>
  <c r="R1016"/>
  <c r="P1016"/>
  <c r="BI1014"/>
  <c r="BH1014"/>
  <c r="BG1014"/>
  <c r="BF1014"/>
  <c r="T1014"/>
  <c r="R1014"/>
  <c r="P1014"/>
  <c r="BI1011"/>
  <c r="BH1011"/>
  <c r="BG1011"/>
  <c r="BF1011"/>
  <c r="T1011"/>
  <c r="R1011"/>
  <c r="P1011"/>
  <c r="BI1008"/>
  <c r="BH1008"/>
  <c r="BG1008"/>
  <c r="BF1008"/>
  <c r="T1008"/>
  <c r="R1008"/>
  <c r="P1008"/>
  <c r="BI1004"/>
  <c r="BH1004"/>
  <c r="BG1004"/>
  <c r="BF1004"/>
  <c r="T1004"/>
  <c r="R1004"/>
  <c r="P1004"/>
  <c r="BI1001"/>
  <c r="BH1001"/>
  <c r="BG1001"/>
  <c r="BF1001"/>
  <c r="T1001"/>
  <c r="R1001"/>
  <c r="P1001"/>
  <c r="BI997"/>
  <c r="BH997"/>
  <c r="BG997"/>
  <c r="BF997"/>
  <c r="T997"/>
  <c r="R997"/>
  <c r="P997"/>
  <c r="BI995"/>
  <c r="BH995"/>
  <c r="BG995"/>
  <c r="BF995"/>
  <c r="T995"/>
  <c r="R995"/>
  <c r="P995"/>
  <c r="BI992"/>
  <c r="BH992"/>
  <c r="BG992"/>
  <c r="BF992"/>
  <c r="T992"/>
  <c r="R992"/>
  <c r="P992"/>
  <c r="BI990"/>
  <c r="BH990"/>
  <c r="BG990"/>
  <c r="BF990"/>
  <c r="T990"/>
  <c r="R990"/>
  <c r="P990"/>
  <c r="BI988"/>
  <c r="BH988"/>
  <c r="BG988"/>
  <c r="BF988"/>
  <c r="T988"/>
  <c r="R988"/>
  <c r="P988"/>
  <c r="BI980"/>
  <c r="BH980"/>
  <c r="BG980"/>
  <c r="BF980"/>
  <c r="T980"/>
  <c r="R980"/>
  <c r="P980"/>
  <c r="BI977"/>
  <c r="BH977"/>
  <c r="BG977"/>
  <c r="BF977"/>
  <c r="T977"/>
  <c r="R977"/>
  <c r="P977"/>
  <c r="BI973"/>
  <c r="BH973"/>
  <c r="BG973"/>
  <c r="BF973"/>
  <c r="T973"/>
  <c r="R973"/>
  <c r="P973"/>
  <c r="BI971"/>
  <c r="BH971"/>
  <c r="BG971"/>
  <c r="BF971"/>
  <c r="T971"/>
  <c r="R971"/>
  <c r="P971"/>
  <c r="BI962"/>
  <c r="BH962"/>
  <c r="BG962"/>
  <c r="BF962"/>
  <c r="T962"/>
  <c r="R962"/>
  <c r="P962"/>
  <c r="BI958"/>
  <c r="BH958"/>
  <c r="BG958"/>
  <c r="BF958"/>
  <c r="T958"/>
  <c r="R958"/>
  <c r="P958"/>
  <c r="BI955"/>
  <c r="BH955"/>
  <c r="BG955"/>
  <c r="BF955"/>
  <c r="T955"/>
  <c r="R955"/>
  <c r="P955"/>
  <c r="BI951"/>
  <c r="BH951"/>
  <c r="BG951"/>
  <c r="BF951"/>
  <c r="T951"/>
  <c r="R951"/>
  <c r="P951"/>
  <c r="BI948"/>
  <c r="BH948"/>
  <c r="BG948"/>
  <c r="BF948"/>
  <c r="T948"/>
  <c r="R948"/>
  <c r="P948"/>
  <c r="BI945"/>
  <c r="BH945"/>
  <c r="BG945"/>
  <c r="BF945"/>
  <c r="T945"/>
  <c r="R945"/>
  <c r="P945"/>
  <c r="BI943"/>
  <c r="BH943"/>
  <c r="BG943"/>
  <c r="BF943"/>
  <c r="T943"/>
  <c r="R943"/>
  <c r="P943"/>
  <c r="BI939"/>
  <c r="BH939"/>
  <c r="BG939"/>
  <c r="BF939"/>
  <c r="T939"/>
  <c r="R939"/>
  <c r="P939"/>
  <c r="BI935"/>
  <c r="BH935"/>
  <c r="BG935"/>
  <c r="BF935"/>
  <c r="T935"/>
  <c r="R935"/>
  <c r="P935"/>
  <c r="BI932"/>
  <c r="BH932"/>
  <c r="BG932"/>
  <c r="BF932"/>
  <c r="T932"/>
  <c r="R932"/>
  <c r="P932"/>
  <c r="BI929"/>
  <c r="BH929"/>
  <c r="BG929"/>
  <c r="BF929"/>
  <c r="T929"/>
  <c r="R929"/>
  <c r="P929"/>
  <c r="BI926"/>
  <c r="BH926"/>
  <c r="BG926"/>
  <c r="BF926"/>
  <c r="T926"/>
  <c r="R926"/>
  <c r="P926"/>
  <c r="BI921"/>
  <c r="BH921"/>
  <c r="BG921"/>
  <c r="BF921"/>
  <c r="T921"/>
  <c r="R921"/>
  <c r="P921"/>
  <c r="BI918"/>
  <c r="BH918"/>
  <c r="BG918"/>
  <c r="BF918"/>
  <c r="T918"/>
  <c r="R918"/>
  <c r="P918"/>
  <c r="BI914"/>
  <c r="BH914"/>
  <c r="BG914"/>
  <c r="BF914"/>
  <c r="T914"/>
  <c r="R914"/>
  <c r="P914"/>
  <c r="BI911"/>
  <c r="BH911"/>
  <c r="BG911"/>
  <c r="BF911"/>
  <c r="T911"/>
  <c r="R911"/>
  <c r="P911"/>
  <c r="BI907"/>
  <c r="BH907"/>
  <c r="BG907"/>
  <c r="BF907"/>
  <c r="T907"/>
  <c r="R907"/>
  <c r="P907"/>
  <c r="BI903"/>
  <c r="BH903"/>
  <c r="BG903"/>
  <c r="BF903"/>
  <c r="T903"/>
  <c r="R903"/>
  <c r="P903"/>
  <c r="BI898"/>
  <c r="BH898"/>
  <c r="BG898"/>
  <c r="BF898"/>
  <c r="T898"/>
  <c r="R898"/>
  <c r="P898"/>
  <c r="BI896"/>
  <c r="BH896"/>
  <c r="BG896"/>
  <c r="BF896"/>
  <c r="T896"/>
  <c r="R896"/>
  <c r="P896"/>
  <c r="BI893"/>
  <c r="BH893"/>
  <c r="BG893"/>
  <c r="BF893"/>
  <c r="T893"/>
  <c r="R893"/>
  <c r="P893"/>
  <c r="BI890"/>
  <c r="BH890"/>
  <c r="BG890"/>
  <c r="BF890"/>
  <c r="T890"/>
  <c r="R890"/>
  <c r="P890"/>
  <c r="BI887"/>
  <c r="BH887"/>
  <c r="BG887"/>
  <c r="BF887"/>
  <c r="T887"/>
  <c r="R887"/>
  <c r="P887"/>
  <c r="BI884"/>
  <c r="BH884"/>
  <c r="BG884"/>
  <c r="BF884"/>
  <c r="T884"/>
  <c r="R884"/>
  <c r="P884"/>
  <c r="BI858"/>
  <c r="BH858"/>
  <c r="BG858"/>
  <c r="BF858"/>
  <c r="T858"/>
  <c r="R858"/>
  <c r="P858"/>
  <c r="BI854"/>
  <c r="BH854"/>
  <c r="BG854"/>
  <c r="BF854"/>
  <c r="T854"/>
  <c r="R854"/>
  <c r="P854"/>
  <c r="BI847"/>
  <c r="BH847"/>
  <c r="BG847"/>
  <c r="BF847"/>
  <c r="T847"/>
  <c r="R847"/>
  <c r="P847"/>
  <c r="BI844"/>
  <c r="BH844"/>
  <c r="BG844"/>
  <c r="BF844"/>
  <c r="T844"/>
  <c r="R844"/>
  <c r="P844"/>
  <c r="BI837"/>
  <c r="BH837"/>
  <c r="BG837"/>
  <c r="BF837"/>
  <c r="T837"/>
  <c r="R837"/>
  <c r="P837"/>
  <c r="BI831"/>
  <c r="BH831"/>
  <c r="BG831"/>
  <c r="BF831"/>
  <c r="T831"/>
  <c r="R831"/>
  <c r="P831"/>
  <c r="BI826"/>
  <c r="BH826"/>
  <c r="BG826"/>
  <c r="BF826"/>
  <c r="T826"/>
  <c r="R826"/>
  <c r="P826"/>
  <c r="BI821"/>
  <c r="BH821"/>
  <c r="BG821"/>
  <c r="BF821"/>
  <c r="T821"/>
  <c r="R821"/>
  <c r="P821"/>
  <c r="BI817"/>
  <c r="BH817"/>
  <c r="BG817"/>
  <c r="BF817"/>
  <c r="T817"/>
  <c r="R817"/>
  <c r="P817"/>
  <c r="BI813"/>
  <c r="BH813"/>
  <c r="BG813"/>
  <c r="BF813"/>
  <c r="T813"/>
  <c r="R813"/>
  <c r="P813"/>
  <c r="BI809"/>
  <c r="BH809"/>
  <c r="BG809"/>
  <c r="BF809"/>
  <c r="T809"/>
  <c r="R809"/>
  <c r="P809"/>
  <c r="BI805"/>
  <c r="BH805"/>
  <c r="BG805"/>
  <c r="BF805"/>
  <c r="T805"/>
  <c r="R805"/>
  <c r="P805"/>
  <c r="BI802"/>
  <c r="BH802"/>
  <c r="BG802"/>
  <c r="BF802"/>
  <c r="T802"/>
  <c r="R802"/>
  <c r="P802"/>
  <c r="BI798"/>
  <c r="BH798"/>
  <c r="BG798"/>
  <c r="BF798"/>
  <c r="T798"/>
  <c r="R798"/>
  <c r="P798"/>
  <c r="BI794"/>
  <c r="BH794"/>
  <c r="BG794"/>
  <c r="BF794"/>
  <c r="T794"/>
  <c r="R794"/>
  <c r="P794"/>
  <c r="BI790"/>
  <c r="BH790"/>
  <c r="BG790"/>
  <c r="BF790"/>
  <c r="T790"/>
  <c r="R790"/>
  <c r="P790"/>
  <c r="BI784"/>
  <c r="BH784"/>
  <c r="BG784"/>
  <c r="BF784"/>
  <c r="T784"/>
  <c r="R784"/>
  <c r="P784"/>
  <c r="BI780"/>
  <c r="BH780"/>
  <c r="BG780"/>
  <c r="BF780"/>
  <c r="T780"/>
  <c r="R780"/>
  <c r="P780"/>
  <c r="BI777"/>
  <c r="BH777"/>
  <c r="BG777"/>
  <c r="BF777"/>
  <c r="T777"/>
  <c r="R777"/>
  <c r="P777"/>
  <c r="BI772"/>
  <c r="BH772"/>
  <c r="BG772"/>
  <c r="BF772"/>
  <c r="T772"/>
  <c r="R772"/>
  <c r="P772"/>
  <c r="BI769"/>
  <c r="BH769"/>
  <c r="BG769"/>
  <c r="BF769"/>
  <c r="T769"/>
  <c r="R769"/>
  <c r="P769"/>
  <c r="BI766"/>
  <c r="BH766"/>
  <c r="BG766"/>
  <c r="BF766"/>
  <c r="T766"/>
  <c r="R766"/>
  <c r="P766"/>
  <c r="BI763"/>
  <c r="BH763"/>
  <c r="BG763"/>
  <c r="BF763"/>
  <c r="T763"/>
  <c r="R763"/>
  <c r="P763"/>
  <c r="BI760"/>
  <c r="BH760"/>
  <c r="BG760"/>
  <c r="BF760"/>
  <c r="T760"/>
  <c r="R760"/>
  <c r="P760"/>
  <c r="BI756"/>
  <c r="BH756"/>
  <c r="BG756"/>
  <c r="BF756"/>
  <c r="T756"/>
  <c r="R756"/>
  <c r="P756"/>
  <c r="BI753"/>
  <c r="BH753"/>
  <c r="BG753"/>
  <c r="BF753"/>
  <c r="T753"/>
  <c r="R753"/>
  <c r="P753"/>
  <c r="BI750"/>
  <c r="BH750"/>
  <c r="BG750"/>
  <c r="BF750"/>
  <c r="T750"/>
  <c r="R750"/>
  <c r="P750"/>
  <c r="BI747"/>
  <c r="BH747"/>
  <c r="BG747"/>
  <c r="BF747"/>
  <c r="T747"/>
  <c r="R747"/>
  <c r="P747"/>
  <c r="BI744"/>
  <c r="BH744"/>
  <c r="BG744"/>
  <c r="BF744"/>
  <c r="T744"/>
  <c r="R744"/>
  <c r="P744"/>
  <c r="BI741"/>
  <c r="BH741"/>
  <c r="BG741"/>
  <c r="BF741"/>
  <c r="T741"/>
  <c r="R741"/>
  <c r="P741"/>
  <c r="BI738"/>
  <c r="BH738"/>
  <c r="BG738"/>
  <c r="BF738"/>
  <c r="T738"/>
  <c r="R738"/>
  <c r="P738"/>
  <c r="BI735"/>
  <c r="BH735"/>
  <c r="BG735"/>
  <c r="BF735"/>
  <c r="T735"/>
  <c r="R735"/>
  <c r="P735"/>
  <c r="BI732"/>
  <c r="BH732"/>
  <c r="BG732"/>
  <c r="BF732"/>
  <c r="T732"/>
  <c r="R732"/>
  <c r="P732"/>
  <c r="BI729"/>
  <c r="BH729"/>
  <c r="BG729"/>
  <c r="BF729"/>
  <c r="T729"/>
  <c r="R729"/>
  <c r="P729"/>
  <c r="BI726"/>
  <c r="BH726"/>
  <c r="BG726"/>
  <c r="BF726"/>
  <c r="T726"/>
  <c r="R726"/>
  <c r="P726"/>
  <c r="BI721"/>
  <c r="BH721"/>
  <c r="BG721"/>
  <c r="BF721"/>
  <c r="T721"/>
  <c r="T720" s="1"/>
  <c r="R721"/>
  <c r="R720" s="1"/>
  <c r="P721"/>
  <c r="P720" s="1"/>
  <c r="BI717"/>
  <c r="BH717"/>
  <c r="BG717"/>
  <c r="BF717"/>
  <c r="T717"/>
  <c r="R717"/>
  <c r="P717"/>
  <c r="BI715"/>
  <c r="BH715"/>
  <c r="BG715"/>
  <c r="BF715"/>
  <c r="T715"/>
  <c r="R715"/>
  <c r="P715"/>
  <c r="BI713"/>
  <c r="BH713"/>
  <c r="BG713"/>
  <c r="BF713"/>
  <c r="T713"/>
  <c r="R713"/>
  <c r="P713"/>
  <c r="BI707"/>
  <c r="BH707"/>
  <c r="BG707"/>
  <c r="BF707"/>
  <c r="T707"/>
  <c r="R707"/>
  <c r="P707"/>
  <c r="BI680"/>
  <c r="BH680"/>
  <c r="BG680"/>
  <c r="BF680"/>
  <c r="T680"/>
  <c r="R680"/>
  <c r="P680"/>
  <c r="BI675"/>
  <c r="BH675"/>
  <c r="BG675"/>
  <c r="BF675"/>
  <c r="T675"/>
  <c r="R675"/>
  <c r="P675"/>
  <c r="BI672"/>
  <c r="BH672"/>
  <c r="BG672"/>
  <c r="BF672"/>
  <c r="T672"/>
  <c r="R672"/>
  <c r="P672"/>
  <c r="BI667"/>
  <c r="BH667"/>
  <c r="BG667"/>
  <c r="BF667"/>
  <c r="T667"/>
  <c r="R667"/>
  <c r="P667"/>
  <c r="BI664"/>
  <c r="BH664"/>
  <c r="BG664"/>
  <c r="BF664"/>
  <c r="T664"/>
  <c r="R664"/>
  <c r="P664"/>
  <c r="BI661"/>
  <c r="BH661"/>
  <c r="BG661"/>
  <c r="BF661"/>
  <c r="T661"/>
  <c r="R661"/>
  <c r="P661"/>
  <c r="BI659"/>
  <c r="BH659"/>
  <c r="BG659"/>
  <c r="BF659"/>
  <c r="T659"/>
  <c r="R659"/>
  <c r="P659"/>
  <c r="BI657"/>
  <c r="BH657"/>
  <c r="BG657"/>
  <c r="BF657"/>
  <c r="T657"/>
  <c r="R657"/>
  <c r="P657"/>
  <c r="BI649"/>
  <c r="BH649"/>
  <c r="BG649"/>
  <c r="BF649"/>
  <c r="T649"/>
  <c r="R649"/>
  <c r="P649"/>
  <c r="BI622"/>
  <c r="BH622"/>
  <c r="BG622"/>
  <c r="BF622"/>
  <c r="T622"/>
  <c r="R622"/>
  <c r="P622"/>
  <c r="BI617"/>
  <c r="BH617"/>
  <c r="BG617"/>
  <c r="BF617"/>
  <c r="T617"/>
  <c r="R617"/>
  <c r="P617"/>
  <c r="BI612"/>
  <c r="BH612"/>
  <c r="BG612"/>
  <c r="BF612"/>
  <c r="T612"/>
  <c r="R612"/>
  <c r="P612"/>
  <c r="BI607"/>
  <c r="BH607"/>
  <c r="BG607"/>
  <c r="BF607"/>
  <c r="T607"/>
  <c r="R607"/>
  <c r="P607"/>
  <c r="BI602"/>
  <c r="BH602"/>
  <c r="BG602"/>
  <c r="BF602"/>
  <c r="T602"/>
  <c r="R602"/>
  <c r="P602"/>
  <c r="BI594"/>
  <c r="BH594"/>
  <c r="BG594"/>
  <c r="BF594"/>
  <c r="T594"/>
  <c r="R594"/>
  <c r="P594"/>
  <c r="BI589"/>
  <c r="BH589"/>
  <c r="BG589"/>
  <c r="BF589"/>
  <c r="T589"/>
  <c r="R589"/>
  <c r="P589"/>
  <c r="BI586"/>
  <c r="BH586"/>
  <c r="BG586"/>
  <c r="BF586"/>
  <c r="T586"/>
  <c r="R586"/>
  <c r="P586"/>
  <c r="BI581"/>
  <c r="BH581"/>
  <c r="BG581"/>
  <c r="BF581"/>
  <c r="T581"/>
  <c r="R581"/>
  <c r="P581"/>
  <c r="BI578"/>
  <c r="BH578"/>
  <c r="BG578"/>
  <c r="BF578"/>
  <c r="T578"/>
  <c r="R578"/>
  <c r="P578"/>
  <c r="BI573"/>
  <c r="BH573"/>
  <c r="BG573"/>
  <c r="BF573"/>
  <c r="T573"/>
  <c r="R573"/>
  <c r="P573"/>
  <c r="BI568"/>
  <c r="BH568"/>
  <c r="BG568"/>
  <c r="BF568"/>
  <c r="T568"/>
  <c r="R568"/>
  <c r="P568"/>
  <c r="BI560"/>
  <c r="BH560"/>
  <c r="BG560"/>
  <c r="BF560"/>
  <c r="T560"/>
  <c r="R560"/>
  <c r="P560"/>
  <c r="BI557"/>
  <c r="BH557"/>
  <c r="BG557"/>
  <c r="BF557"/>
  <c r="T557"/>
  <c r="R557"/>
  <c r="P557"/>
  <c r="BI554"/>
  <c r="BH554"/>
  <c r="BG554"/>
  <c r="BF554"/>
  <c r="T554"/>
  <c r="R554"/>
  <c r="P554"/>
  <c r="BI551"/>
  <c r="BH551"/>
  <c r="BG551"/>
  <c r="BF551"/>
  <c r="T551"/>
  <c r="R551"/>
  <c r="P551"/>
  <c r="BI544"/>
  <c r="BH544"/>
  <c r="BG544"/>
  <c r="BF544"/>
  <c r="T544"/>
  <c r="R544"/>
  <c r="P544"/>
  <c r="BI541"/>
  <c r="BH541"/>
  <c r="BG541"/>
  <c r="BF541"/>
  <c r="T541"/>
  <c r="R541"/>
  <c r="P541"/>
  <c r="BI535"/>
  <c r="BH535"/>
  <c r="BG535"/>
  <c r="BF535"/>
  <c r="T535"/>
  <c r="R535"/>
  <c r="P535"/>
  <c r="BI525"/>
  <c r="BH525"/>
  <c r="BG525"/>
  <c r="BF525"/>
  <c r="T525"/>
  <c r="R525"/>
  <c r="P525"/>
  <c r="BI520"/>
  <c r="BH520"/>
  <c r="BG520"/>
  <c r="BF520"/>
  <c r="T520"/>
  <c r="R520"/>
  <c r="P520"/>
  <c r="BI517"/>
  <c r="BH517"/>
  <c r="BG517"/>
  <c r="BF517"/>
  <c r="T517"/>
  <c r="R517"/>
  <c r="P517"/>
  <c r="BI512"/>
  <c r="BH512"/>
  <c r="BG512"/>
  <c r="BF512"/>
  <c r="T512"/>
  <c r="R512"/>
  <c r="P512"/>
  <c r="BI507"/>
  <c r="BH507"/>
  <c r="BG507"/>
  <c r="BF507"/>
  <c r="T507"/>
  <c r="R507"/>
  <c r="P507"/>
  <c r="BI502"/>
  <c r="BH502"/>
  <c r="BG502"/>
  <c r="BF502"/>
  <c r="T502"/>
  <c r="R502"/>
  <c r="P502"/>
  <c r="BI491"/>
  <c r="BH491"/>
  <c r="BG491"/>
  <c r="BF491"/>
  <c r="T491"/>
  <c r="R491"/>
  <c r="P491"/>
  <c r="BI480"/>
  <c r="BH480"/>
  <c r="BG480"/>
  <c r="BF480"/>
  <c r="T480"/>
  <c r="R480"/>
  <c r="P480"/>
  <c r="BI476"/>
  <c r="BH476"/>
  <c r="BG476"/>
  <c r="BF476"/>
  <c r="T476"/>
  <c r="R476"/>
  <c r="P476"/>
  <c r="BI471"/>
  <c r="BH471"/>
  <c r="BG471"/>
  <c r="BF471"/>
  <c r="T471"/>
  <c r="R471"/>
  <c r="P471"/>
  <c r="BI465"/>
  <c r="BH465"/>
  <c r="BG465"/>
  <c r="BF465"/>
  <c r="T465"/>
  <c r="R465"/>
  <c r="P465"/>
  <c r="BI460"/>
  <c r="BH460"/>
  <c r="BG460"/>
  <c r="BF460"/>
  <c r="T460"/>
  <c r="R460"/>
  <c r="P460"/>
  <c r="BI455"/>
  <c r="BH455"/>
  <c r="BG455"/>
  <c r="BF455"/>
  <c r="T455"/>
  <c r="R455"/>
  <c r="P455"/>
  <c r="BI450"/>
  <c r="BH450"/>
  <c r="BG450"/>
  <c r="BF450"/>
  <c r="T450"/>
  <c r="R450"/>
  <c r="P450"/>
  <c r="BI444"/>
  <c r="BH444"/>
  <c r="BG444"/>
  <c r="BF444"/>
  <c r="T444"/>
  <c r="R444"/>
  <c r="P444"/>
  <c r="BI438"/>
  <c r="BH438"/>
  <c r="BG438"/>
  <c r="BF438"/>
  <c r="T438"/>
  <c r="R438"/>
  <c r="P438"/>
  <c r="BI432"/>
  <c r="BH432"/>
  <c r="BG432"/>
  <c r="BF432"/>
  <c r="T432"/>
  <c r="R432"/>
  <c r="P432"/>
  <c r="BI426"/>
  <c r="BH426"/>
  <c r="BG426"/>
  <c r="BF426"/>
  <c r="T426"/>
  <c r="R426"/>
  <c r="P426"/>
  <c r="BI405"/>
  <c r="BH405"/>
  <c r="BG405"/>
  <c r="BF405"/>
  <c r="T405"/>
  <c r="R405"/>
  <c r="P405"/>
  <c r="BI382"/>
  <c r="BH382"/>
  <c r="BG382"/>
  <c r="BF382"/>
  <c r="T382"/>
  <c r="R382"/>
  <c r="P382"/>
  <c r="BI377"/>
  <c r="BH377"/>
  <c r="BG377"/>
  <c r="BF377"/>
  <c r="T377"/>
  <c r="R377"/>
  <c r="P377"/>
  <c r="BI369"/>
  <c r="BH369"/>
  <c r="BG369"/>
  <c r="BF369"/>
  <c r="T369"/>
  <c r="R369"/>
  <c r="P369"/>
  <c r="BI355"/>
  <c r="BH355"/>
  <c r="BG355"/>
  <c r="BF355"/>
  <c r="T355"/>
  <c r="R355"/>
  <c r="P355"/>
  <c r="BI352"/>
  <c r="BH352"/>
  <c r="BG352"/>
  <c r="BF352"/>
  <c r="T352"/>
  <c r="R352"/>
  <c r="P352"/>
  <c r="BI331"/>
  <c r="BH331"/>
  <c r="BG331"/>
  <c r="BF331"/>
  <c r="T331"/>
  <c r="R331"/>
  <c r="P331"/>
  <c r="BI328"/>
  <c r="BH328"/>
  <c r="BG328"/>
  <c r="BF328"/>
  <c r="T328"/>
  <c r="R328"/>
  <c r="P328"/>
  <c r="BI322"/>
  <c r="BH322"/>
  <c r="BG322"/>
  <c r="BF322"/>
  <c r="T322"/>
  <c r="R322"/>
  <c r="P322"/>
  <c r="BI319"/>
  <c r="BH319"/>
  <c r="BG319"/>
  <c r="BF319"/>
  <c r="T319"/>
  <c r="R319"/>
  <c r="P319"/>
  <c r="BI313"/>
  <c r="BH313"/>
  <c r="BG313"/>
  <c r="BF313"/>
  <c r="T313"/>
  <c r="R313"/>
  <c r="P313"/>
  <c r="BI308"/>
  <c r="BH308"/>
  <c r="BG308"/>
  <c r="BF308"/>
  <c r="T308"/>
  <c r="R308"/>
  <c r="P308"/>
  <c r="BI303"/>
  <c r="BH303"/>
  <c r="BG303"/>
  <c r="BF303"/>
  <c r="T303"/>
  <c r="R303"/>
  <c r="P303"/>
  <c r="BI298"/>
  <c r="BH298"/>
  <c r="BG298"/>
  <c r="BF298"/>
  <c r="T298"/>
  <c r="R298"/>
  <c r="P298"/>
  <c r="BI290"/>
  <c r="BH290"/>
  <c r="BG290"/>
  <c r="BF290"/>
  <c r="T290"/>
  <c r="R290"/>
  <c r="P290"/>
  <c r="BI287"/>
  <c r="BH287"/>
  <c r="BG287"/>
  <c r="BF287"/>
  <c r="T287"/>
  <c r="R287"/>
  <c r="P287"/>
  <c r="BI284"/>
  <c r="BH284"/>
  <c r="BG284"/>
  <c r="BF284"/>
  <c r="T284"/>
  <c r="R284"/>
  <c r="P284"/>
  <c r="BI280"/>
  <c r="BH280"/>
  <c r="BG280"/>
  <c r="BF280"/>
  <c r="T280"/>
  <c r="R280"/>
  <c r="P280"/>
  <c r="BI277"/>
  <c r="BH277"/>
  <c r="BG277"/>
  <c r="BF277"/>
  <c r="T277"/>
  <c r="R277"/>
  <c r="P277"/>
  <c r="BI254"/>
  <c r="BH254"/>
  <c r="BG254"/>
  <c r="BF254"/>
  <c r="T254"/>
  <c r="R254"/>
  <c r="P254"/>
  <c r="BI249"/>
  <c r="BH249"/>
  <c r="BG249"/>
  <c r="BF249"/>
  <c r="T249"/>
  <c r="R249"/>
  <c r="P249"/>
  <c r="BI242"/>
  <c r="BH242"/>
  <c r="BG242"/>
  <c r="BF242"/>
  <c r="T242"/>
  <c r="R242"/>
  <c r="P242"/>
  <c r="BI238"/>
  <c r="BH238"/>
  <c r="BG238"/>
  <c r="BF238"/>
  <c r="T238"/>
  <c r="R238"/>
  <c r="P238"/>
  <c r="BI233"/>
  <c r="BH233"/>
  <c r="BG233"/>
  <c r="BF233"/>
  <c r="T233"/>
  <c r="R233"/>
  <c r="P233"/>
  <c r="BI227"/>
  <c r="BH227"/>
  <c r="BG227"/>
  <c r="BF227"/>
  <c r="T227"/>
  <c r="R227"/>
  <c r="P227"/>
  <c r="BI221"/>
  <c r="BH221"/>
  <c r="BG221"/>
  <c r="BF221"/>
  <c r="T221"/>
  <c r="R221"/>
  <c r="P221"/>
  <c r="BI216"/>
  <c r="BH216"/>
  <c r="BG216"/>
  <c r="BF216"/>
  <c r="T216"/>
  <c r="R216"/>
  <c r="P216"/>
  <c r="BI211"/>
  <c r="BH211"/>
  <c r="BG211"/>
  <c r="BF211"/>
  <c r="T211"/>
  <c r="R211"/>
  <c r="P211"/>
  <c r="BI207"/>
  <c r="BH207"/>
  <c r="BG207"/>
  <c r="BF207"/>
  <c r="T207"/>
  <c r="R207"/>
  <c r="P207"/>
  <c r="BI202"/>
  <c r="BH202"/>
  <c r="BG202"/>
  <c r="BF202"/>
  <c r="T202"/>
  <c r="R202"/>
  <c r="P202"/>
  <c r="BI197"/>
  <c r="BH197"/>
  <c r="BG197"/>
  <c r="BF197"/>
  <c r="T197"/>
  <c r="R197"/>
  <c r="P197"/>
  <c r="BI192"/>
  <c r="BH192"/>
  <c r="BG192"/>
  <c r="BF192"/>
  <c r="T192"/>
  <c r="R192"/>
  <c r="P192"/>
  <c r="BI184"/>
  <c r="BH184"/>
  <c r="BG184"/>
  <c r="BF184"/>
  <c r="T184"/>
  <c r="R184"/>
  <c r="P184"/>
  <c r="BI171"/>
  <c r="BH171"/>
  <c r="BG171"/>
  <c r="BF171"/>
  <c r="T171"/>
  <c r="R171"/>
  <c r="P171"/>
  <c r="BI165"/>
  <c r="BH165"/>
  <c r="BG165"/>
  <c r="BF165"/>
  <c r="T165"/>
  <c r="R165"/>
  <c r="P165"/>
  <c r="BI160"/>
  <c r="BH160"/>
  <c r="BG160"/>
  <c r="BF160"/>
  <c r="T160"/>
  <c r="R160"/>
  <c r="P160"/>
  <c r="BI151"/>
  <c r="BH151"/>
  <c r="BG151"/>
  <c r="BF151"/>
  <c r="T151"/>
  <c r="R151"/>
  <c r="P151"/>
  <c r="BI142"/>
  <c r="BH142"/>
  <c r="BG142"/>
  <c r="BF142"/>
  <c r="T142"/>
  <c r="R142"/>
  <c r="P142"/>
  <c r="BI134"/>
  <c r="BH134"/>
  <c r="BG134"/>
  <c r="BF134"/>
  <c r="T134"/>
  <c r="R134"/>
  <c r="P134"/>
  <c r="BI114"/>
  <c r="BH114"/>
  <c r="BG114"/>
  <c r="BF114"/>
  <c r="T114"/>
  <c r="R114"/>
  <c r="P114"/>
  <c r="BI107"/>
  <c r="BH107"/>
  <c r="BG107"/>
  <c r="BF107"/>
  <c r="T107"/>
  <c r="R107"/>
  <c r="P107"/>
  <c r="J101"/>
  <c r="J100"/>
  <c r="F100"/>
  <c r="F98"/>
  <c r="E96"/>
  <c r="J55"/>
  <c r="J54"/>
  <c r="F54"/>
  <c r="F52"/>
  <c r="E50"/>
  <c r="J18"/>
  <c r="E18"/>
  <c r="F101" s="1"/>
  <c r="J17"/>
  <c r="J12"/>
  <c r="J52"/>
  <c r="E7"/>
  <c r="E94"/>
  <c r="J37" i="3"/>
  <c r="J36"/>
  <c r="AY56" i="1" s="1"/>
  <c r="J35" i="3"/>
  <c r="AX56" i="1" s="1"/>
  <c r="BI102" i="3"/>
  <c r="BH102"/>
  <c r="BG102"/>
  <c r="BF102"/>
  <c r="T102"/>
  <c r="T101" s="1"/>
  <c r="R102"/>
  <c r="R101" s="1"/>
  <c r="P102"/>
  <c r="P101" s="1"/>
  <c r="BI97"/>
  <c r="BH97"/>
  <c r="BG97"/>
  <c r="BF97"/>
  <c r="T97"/>
  <c r="T96" s="1"/>
  <c r="R97"/>
  <c r="R96" s="1"/>
  <c r="P97"/>
  <c r="P96" s="1"/>
  <c r="BI92"/>
  <c r="BH92"/>
  <c r="BG92"/>
  <c r="BF92"/>
  <c r="T92"/>
  <c r="T91" s="1"/>
  <c r="R92"/>
  <c r="R91" s="1"/>
  <c r="P92"/>
  <c r="P91" s="1"/>
  <c r="BI87"/>
  <c r="BH87"/>
  <c r="BG87"/>
  <c r="BF87"/>
  <c r="T87"/>
  <c r="T86" s="1"/>
  <c r="R87"/>
  <c r="R86" s="1"/>
  <c r="R85" s="1"/>
  <c r="R84" s="1"/>
  <c r="P87"/>
  <c r="P86" s="1"/>
  <c r="J81"/>
  <c r="J80"/>
  <c r="F80"/>
  <c r="F78"/>
  <c r="E76"/>
  <c r="J55"/>
  <c r="J54"/>
  <c r="F54"/>
  <c r="F52"/>
  <c r="E50"/>
  <c r="J18"/>
  <c r="E18"/>
  <c r="F81" s="1"/>
  <c r="J17"/>
  <c r="J12"/>
  <c r="J78"/>
  <c r="E7"/>
  <c r="E74"/>
  <c r="J37" i="2"/>
  <c r="J36"/>
  <c r="AY55" i="1" s="1"/>
  <c r="J35" i="2"/>
  <c r="AX55" i="1" s="1"/>
  <c r="BI99" i="2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2"/>
  <c r="BH92"/>
  <c r="BG92"/>
  <c r="BF92"/>
  <c r="T92"/>
  <c r="R92"/>
  <c r="P92"/>
  <c r="BI89"/>
  <c r="BH89"/>
  <c r="BG89"/>
  <c r="BF89"/>
  <c r="T89"/>
  <c r="R89"/>
  <c r="P89"/>
  <c r="BI86"/>
  <c r="BH86"/>
  <c r="BG86"/>
  <c r="BF86"/>
  <c r="T86"/>
  <c r="R86"/>
  <c r="P86"/>
  <c r="BI84"/>
  <c r="BH84"/>
  <c r="BG84"/>
  <c r="BF84"/>
  <c r="T84"/>
  <c r="R84"/>
  <c r="P84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77"/>
  <c r="J17"/>
  <c r="J12"/>
  <c r="J74" s="1"/>
  <c r="E7"/>
  <c r="E70" s="1"/>
  <c r="L50" i="1"/>
  <c r="AM50"/>
  <c r="AM49"/>
  <c r="L49"/>
  <c r="AM47"/>
  <c r="L47"/>
  <c r="L45"/>
  <c r="L44"/>
  <c r="BK95" i="2"/>
  <c r="BK82"/>
  <c r="BK87" i="3"/>
  <c r="J1047" i="4"/>
  <c r="BK980"/>
  <c r="J926"/>
  <c r="BK769"/>
  <c r="J661"/>
  <c r="J465"/>
  <c r="J322"/>
  <c r="J142"/>
  <c r="BK1111"/>
  <c r="BK1049"/>
  <c r="BK1011"/>
  <c r="J903"/>
  <c r="BK777"/>
  <c r="J664"/>
  <c r="BK512"/>
  <c r="BK298"/>
  <c r="J221"/>
  <c r="BK1345"/>
  <c r="BK1287"/>
  <c r="J1038"/>
  <c r="BK992"/>
  <c r="J918"/>
  <c r="J844"/>
  <c r="J777"/>
  <c r="J715"/>
  <c r="J525"/>
  <c r="BK377"/>
  <c r="BK249"/>
  <c r="J1115"/>
  <c r="J416" i="6"/>
  <c r="J386"/>
  <c r="BK345"/>
  <c r="J281"/>
  <c r="J244"/>
  <c r="J191"/>
  <c r="BK152"/>
  <c r="J458"/>
  <c r="J411"/>
  <c r="J336"/>
  <c r="J279"/>
  <c r="BK225"/>
  <c r="J194"/>
  <c r="J141"/>
  <c r="BK218" i="7"/>
  <c r="BK141"/>
  <c r="BK202"/>
  <c r="J269"/>
  <c r="J230"/>
  <c r="BK153"/>
  <c r="BK279"/>
  <c r="BK227"/>
  <c r="BK156"/>
  <c r="BK286" i="8"/>
  <c r="BK203"/>
  <c r="BK106"/>
  <c r="J275"/>
  <c r="J216"/>
  <c r="J158"/>
  <c r="J249"/>
  <c r="J178"/>
  <c r="J140"/>
  <c r="BK295"/>
  <c r="J209"/>
  <c r="J161"/>
  <c r="J387" i="9"/>
  <c r="J233"/>
  <c r="BK296"/>
  <c r="BK148"/>
  <c r="BK368"/>
  <c r="BK111"/>
  <c r="J184" i="10"/>
  <c r="J89"/>
  <c r="BK151"/>
  <c r="J241"/>
  <c r="BK111"/>
  <c r="J123"/>
  <c r="J198" i="11"/>
  <c r="J94"/>
  <c r="J183"/>
  <c r="J122"/>
  <c r="BK216"/>
  <c r="J159"/>
  <c r="BK94"/>
  <c r="BK161"/>
  <c r="BK116"/>
  <c r="BK130" i="12"/>
  <c r="J147"/>
  <c r="BK160"/>
  <c r="J143"/>
  <c r="BK541" i="4"/>
  <c r="J1054"/>
  <c r="BK1038"/>
  <c r="BK1001"/>
  <c r="J958"/>
  <c r="BK918"/>
  <c r="BK887"/>
  <c r="BK809"/>
  <c r="J780"/>
  <c r="BK747"/>
  <c r="BK729"/>
  <c r="BK649"/>
  <c r="J554"/>
  <c r="J520"/>
  <c r="J476"/>
  <c r="J352"/>
  <c r="BK216"/>
  <c r="BK142"/>
  <c r="J203" i="5"/>
  <c r="BK183"/>
  <c r="BK138"/>
  <c r="J125"/>
  <c r="BK96"/>
  <c r="J179"/>
  <c r="BK168"/>
  <c r="J164"/>
  <c r="BK156"/>
  <c r="BK145"/>
  <c r="BK140"/>
  <c r="BK125"/>
  <c r="BK114"/>
  <c r="J100"/>
  <c r="BK129"/>
  <c r="J114"/>
  <c r="BK98"/>
  <c r="BK210"/>
  <c r="BK201"/>
  <c r="BK193"/>
  <c r="BK179"/>
  <c r="BK170"/>
  <c r="J162"/>
  <c r="BK142"/>
  <c r="J132"/>
  <c r="J96"/>
  <c r="J422" i="6"/>
  <c r="BK380"/>
  <c r="BK363"/>
  <c r="BK331"/>
  <c r="BK315"/>
  <c r="BK287"/>
  <c r="J267"/>
  <c r="J246"/>
  <c r="J441"/>
  <c r="J382"/>
  <c r="J311"/>
  <c r="J263"/>
  <c r="BK227"/>
  <c r="BK213"/>
  <c r="BK182"/>
  <c r="J133"/>
  <c r="J252" i="7"/>
  <c r="BK169"/>
  <c r="J126"/>
  <c r="BK257"/>
  <c r="J210"/>
  <c r="J110"/>
  <c r="J266"/>
  <c r="J222"/>
  <c r="BK145"/>
  <c r="BK294"/>
  <c r="BK230"/>
  <c r="J182"/>
  <c r="J1057" i="4"/>
  <c r="J988"/>
  <c r="J962"/>
  <c r="BK907"/>
  <c r="BK798"/>
  <c r="J735"/>
  <c r="J622"/>
  <c r="J551"/>
  <c r="J460"/>
  <c r="BK382"/>
  <c r="BK308"/>
  <c r="J207"/>
  <c r="BK1280"/>
  <c r="J1188"/>
  <c r="J1107"/>
  <c r="BK1052"/>
  <c r="J1016"/>
  <c r="BK962"/>
  <c r="J939"/>
  <c r="BK844"/>
  <c r="J802"/>
  <c r="J750"/>
  <c r="BK680"/>
  <c r="J659"/>
  <c r="BK502"/>
  <c r="J355"/>
  <c r="J277"/>
  <c r="J202"/>
  <c r="J151"/>
  <c r="BK1325"/>
  <c r="BK1294"/>
  <c r="BK1188"/>
  <c r="J1042"/>
  <c r="J1011"/>
  <c r="BK932"/>
  <c r="J854"/>
  <c r="J790"/>
  <c r="J732"/>
  <c r="BK659"/>
  <c r="J586"/>
  <c r="BK476"/>
  <c r="J319"/>
  <c r="BK221"/>
  <c r="BK184"/>
  <c r="J1280"/>
  <c r="J1229"/>
  <c r="J1202"/>
  <c r="BK1144"/>
  <c r="BK726"/>
  <c r="BK622"/>
  <c r="BK586"/>
  <c r="BK465"/>
  <c r="BK319"/>
  <c r="BK151"/>
  <c r="J201" i="5"/>
  <c r="BK162"/>
  <c r="J129"/>
  <c r="J98"/>
  <c r="J181"/>
  <c r="J158"/>
  <c r="J138"/>
  <c r="BK102"/>
  <c r="BK112"/>
  <c r="BK205"/>
  <c r="J183"/>
  <c r="BK154"/>
  <c r="J127"/>
  <c r="J448" i="6"/>
  <c r="J372"/>
  <c r="BK336"/>
  <c r="BK306"/>
  <c r="J261"/>
  <c r="J240"/>
  <c r="BK204"/>
  <c r="BK191"/>
  <c r="BK175"/>
  <c r="J157"/>
  <c r="BK145"/>
  <c r="J127"/>
  <c r="BK111"/>
  <c r="J431"/>
  <c r="BK418"/>
  <c r="J405"/>
  <c r="BK384"/>
  <c r="J376"/>
  <c r="BK370"/>
  <c r="BK355"/>
  <c r="BK342"/>
  <c r="J334"/>
  <c r="BK325"/>
  <c r="J317"/>
  <c r="J304"/>
  <c r="J287"/>
  <c r="BK279"/>
  <c r="BK267"/>
  <c r="J235"/>
  <c r="J221"/>
  <c r="J198"/>
  <c r="BK180"/>
  <c r="J169"/>
  <c r="BK163"/>
  <c r="BK139"/>
  <c r="J129"/>
  <c r="BK116"/>
  <c r="BK452"/>
  <c r="J437"/>
  <c r="J424"/>
  <c r="J409"/>
  <c r="J384"/>
  <c r="J347"/>
  <c r="BK298"/>
  <c r="J275"/>
  <c r="BK248"/>
  <c r="BK208"/>
  <c r="BK178"/>
  <c r="BK155"/>
  <c r="BK129"/>
  <c r="J462"/>
  <c r="BK458"/>
  <c r="J439"/>
  <c r="J359"/>
  <c r="BK319"/>
  <c r="J257"/>
  <c r="BK210"/>
  <c r="BK135"/>
  <c r="BK222" i="7"/>
  <c r="J137"/>
  <c r="BK238"/>
  <c r="J141"/>
  <c r="J262"/>
  <c r="J169"/>
  <c r="J98"/>
  <c r="J233"/>
  <c r="BK189"/>
  <c r="J295" i="8"/>
  <c r="J246"/>
  <c r="J166"/>
  <c r="BK284"/>
  <c r="BK236"/>
  <c r="J203"/>
  <c r="J314"/>
  <c r="J240"/>
  <c r="BK173"/>
  <c r="J110"/>
  <c r="BK254"/>
  <c r="J197"/>
  <c r="J114"/>
  <c r="BK271" i="9"/>
  <c r="BK182"/>
  <c r="BK233"/>
  <c r="BK100"/>
  <c r="BK276"/>
  <c r="J211"/>
  <c r="J229" i="10"/>
  <c r="J114"/>
  <c r="BK187"/>
  <c r="J255"/>
  <c r="J190"/>
  <c r="BK241"/>
  <c r="J151"/>
  <c r="BK190" i="11"/>
  <c r="J110"/>
  <c r="BK218"/>
  <c r="BK147"/>
  <c r="BK234"/>
  <c r="BK177"/>
  <c r="J124"/>
  <c r="J196"/>
  <c r="BK136"/>
  <c r="BK145" i="12"/>
  <c r="J150"/>
  <c r="J154"/>
  <c r="J96"/>
  <c r="J127"/>
  <c r="BK86" i="2"/>
  <c r="J95"/>
  <c r="BK1059" i="4"/>
  <c r="BK995"/>
  <c r="J929"/>
  <c r="BK831"/>
  <c r="BK753"/>
  <c r="J649"/>
  <c r="BK450"/>
  <c r="J369"/>
  <c r="J284"/>
  <c r="BK227"/>
  <c r="BK192"/>
  <c r="BK1221"/>
  <c r="J1130"/>
  <c r="J1093"/>
  <c r="BK1044"/>
  <c r="BK1014"/>
  <c r="BK971"/>
  <c r="BK943"/>
  <c r="BK854"/>
  <c r="J826"/>
  <c r="BK805"/>
  <c r="BK763"/>
  <c r="BK744"/>
  <c r="J675"/>
  <c r="BK602"/>
  <c r="BK507"/>
  <c r="J405"/>
  <c r="J328"/>
  <c r="J290"/>
  <c r="BK233"/>
  <c r="J184"/>
  <c r="BK1349"/>
  <c r="J1341"/>
  <c r="J1294"/>
  <c r="BK1115"/>
  <c r="J1033"/>
  <c r="J997"/>
  <c r="BK935"/>
  <c r="BK914"/>
  <c r="J893"/>
  <c r="BK794"/>
  <c r="BK273" i="8"/>
  <c r="BK176"/>
  <c r="BK158"/>
  <c r="BK123"/>
  <c r="J106"/>
  <c r="J361" i="9"/>
  <c r="BK287"/>
  <c r="BK241"/>
  <c r="J176"/>
  <c r="J169"/>
  <c r="J145"/>
  <c r="BK140"/>
  <c r="J117"/>
  <c r="J111"/>
  <c r="J106"/>
  <c r="J384"/>
  <c r="J371"/>
  <c r="J358"/>
  <c r="BK347"/>
  <c r="J337"/>
  <c r="BK330"/>
  <c r="BK324"/>
  <c r="BK314"/>
  <c r="J301"/>
  <c r="J292"/>
  <c r="J281"/>
  <c r="BK255"/>
  <c r="BK245"/>
  <c r="J220"/>
  <c r="BK211"/>
  <c r="J197"/>
  <c r="BK176"/>
  <c r="BK155"/>
  <c r="BK145"/>
  <c r="BK130"/>
  <c r="BK103"/>
  <c r="BK391"/>
  <c r="BK355"/>
  <c r="J160"/>
  <c r="BK114"/>
  <c r="BK365"/>
  <c r="BK317"/>
  <c r="J214"/>
  <c r="BK106"/>
  <c r="BK178" i="10"/>
  <c r="J212"/>
  <c r="J98"/>
  <c r="J235"/>
  <c r="J139"/>
  <c r="J202"/>
  <c r="J230" i="11"/>
  <c r="BK222"/>
  <c r="BK153"/>
  <c r="J126"/>
  <c r="J222"/>
  <c r="J167"/>
  <c r="J112"/>
  <c r="J190"/>
  <c r="BK132"/>
  <c r="BK154" i="12"/>
  <c r="BK157"/>
  <c r="J91"/>
  <c r="J99" i="2"/>
  <c r="J84"/>
  <c r="BK1158" i="4"/>
  <c r="J1008"/>
  <c r="BK939"/>
  <c r="BK817"/>
  <c r="J729"/>
  <c r="J544"/>
  <c r="J377"/>
  <c r="J165"/>
  <c r="BK1168"/>
  <c r="J1024"/>
  <c r="BK958"/>
  <c r="J831"/>
  <c r="BK741"/>
  <c r="J573"/>
  <c r="J382"/>
  <c r="J249"/>
  <c r="BK165"/>
  <c r="J1325"/>
  <c r="J1172"/>
  <c r="J1027"/>
  <c r="J980"/>
  <c r="BK896"/>
  <c r="BK802"/>
  <c r="J726"/>
  <c r="J657"/>
  <c r="BK535"/>
  <c r="J455"/>
  <c r="J313"/>
  <c r="BK441" i="6"/>
  <c r="J407"/>
  <c r="J366"/>
  <c r="J321"/>
  <c r="BK271"/>
  <c r="BK219"/>
  <c r="BK157"/>
  <c r="BK118"/>
  <c r="BK437"/>
  <c r="J345"/>
  <c r="J306"/>
  <c r="J231"/>
  <c r="J204"/>
  <c r="J152"/>
  <c r="BK174" i="7"/>
  <c r="BK262"/>
  <c r="J213"/>
  <c r="J104"/>
  <c r="BK199"/>
  <c r="BK126"/>
  <c r="J294"/>
  <c r="BK206"/>
  <c r="BK130"/>
  <c r="J258" i="8"/>
  <c r="BK183"/>
  <c r="BK306"/>
  <c r="BK249"/>
  <c r="BK209"/>
  <c r="J127"/>
  <c r="BK266"/>
  <c r="J206"/>
  <c r="J169"/>
  <c r="BK102"/>
  <c r="BK258"/>
  <c r="J194"/>
  <c r="BK118"/>
  <c r="J324" i="9"/>
  <c r="BK206"/>
  <c r="J342"/>
  <c r="BK117"/>
  <c r="J287"/>
  <c r="BK194"/>
  <c r="BK232" i="10"/>
  <c r="BK123"/>
  <c r="J215"/>
  <c r="BK107"/>
  <c r="J225"/>
  <c r="J135"/>
  <c r="J207"/>
  <c r="J95"/>
  <c r="BK179" i="11"/>
  <c r="J141"/>
  <c r="BK220"/>
  <c r="BK130"/>
  <c r="BK236"/>
  <c r="J187"/>
  <c r="J138"/>
  <c r="BK187"/>
  <c r="J153"/>
  <c r="BK92"/>
  <c r="BK162" i="12"/>
  <c r="J118"/>
  <c r="BK147"/>
  <c r="J98"/>
  <c r="BK112"/>
  <c r="BK322" i="4"/>
  <c r="J216"/>
  <c r="J1036"/>
  <c r="J973"/>
  <c r="J921"/>
  <c r="J898"/>
  <c r="BK813"/>
  <c r="J753"/>
  <c r="BK735"/>
  <c r="BK667"/>
  <c r="BK568"/>
  <c r="BK525"/>
  <c r="J491"/>
  <c r="BK426"/>
  <c r="J197"/>
  <c r="J114"/>
  <c r="J199" i="5"/>
  <c r="J152"/>
  <c r="BK134"/>
  <c r="J119"/>
  <c r="J193"/>
  <c r="BK174"/>
  <c r="BK197"/>
  <c r="BK166"/>
  <c r="BK158"/>
  <c r="BK150"/>
  <c r="BK119"/>
  <c r="BK450" i="6"/>
  <c r="BK391"/>
  <c r="J370"/>
  <c r="J355"/>
  <c r="J319"/>
  <c r="J293"/>
  <c r="J273"/>
  <c r="BK259"/>
  <c r="BK235"/>
  <c r="BK403"/>
  <c r="J353"/>
  <c r="BK334"/>
  <c r="J298"/>
  <c r="BK244"/>
  <c r="J223"/>
  <c r="BK189"/>
  <c r="BK150"/>
  <c r="BK269" i="7"/>
  <c r="BK178"/>
  <c r="J264"/>
  <c r="J235"/>
  <c r="J130"/>
  <c r="BK246"/>
  <c r="BK165"/>
  <c r="J107"/>
  <c r="J271"/>
  <c r="J225"/>
  <c r="J160"/>
  <c r="BK104"/>
  <c r="J289" i="8"/>
  <c r="J254"/>
  <c r="BK216"/>
  <c r="J173"/>
  <c r="BK309"/>
  <c r="J293"/>
  <c r="BK263"/>
  <c r="BK232"/>
  <c r="J221"/>
  <c r="BK197"/>
  <c r="J171"/>
  <c r="J309"/>
  <c r="BK289"/>
  <c r="J261"/>
  <c r="J227"/>
  <c r="BK200"/>
  <c r="BK171"/>
  <c r="BK166"/>
  <c r="J132"/>
  <c r="BK317"/>
  <c r="J297"/>
  <c r="BK190"/>
  <c r="BK140"/>
  <c r="J376" i="9"/>
  <c r="J276"/>
  <c r="J260"/>
  <c r="BK201"/>
  <c r="BK319"/>
  <c r="BK238"/>
  <c r="J201"/>
  <c r="J399"/>
  <c r="BK351"/>
  <c r="J267"/>
  <c r="BK220"/>
  <c r="BK125"/>
  <c r="BK235" i="10"/>
  <c r="BK218"/>
  <c r="BK175"/>
  <c r="BK117"/>
  <c r="J244"/>
  <c r="BK193"/>
  <c r="J117"/>
  <c r="BK95"/>
  <c r="BK238"/>
  <c r="J178"/>
  <c r="BK131"/>
  <c r="J251"/>
  <c r="BK199"/>
  <c r="J131"/>
  <c r="J101"/>
  <c r="BK226" i="11"/>
  <c r="BK194"/>
  <c r="BK169"/>
  <c r="BK120"/>
  <c r="BK106"/>
  <c r="BK224"/>
  <c r="J185"/>
  <c r="BK173"/>
  <c r="J136"/>
  <c r="BK118"/>
  <c r="BK238"/>
  <c r="J212"/>
  <c r="J206"/>
  <c r="J179"/>
  <c r="J151"/>
  <c r="BK114"/>
  <c r="BK228"/>
  <c r="BK192"/>
  <c r="J169"/>
  <c r="BK143"/>
  <c r="J106"/>
  <c r="J96"/>
  <c r="J137" i="12"/>
  <c r="BK122"/>
  <c r="BK91"/>
  <c r="BK143"/>
  <c r="J114"/>
  <c r="BK152"/>
  <c r="BK116"/>
  <c r="J94"/>
  <c r="BK137"/>
  <c r="J116"/>
  <c r="BK94"/>
  <c r="J92" i="2"/>
  <c r="BK89"/>
  <c r="J92" i="3"/>
  <c r="BK97"/>
  <c r="J1269" i="4"/>
  <c r="J1118"/>
  <c r="BK1093"/>
  <c r="BK1024"/>
  <c r="J1001"/>
  <c r="J943"/>
  <c r="BK893"/>
  <c r="BK772"/>
  <c r="BK675"/>
  <c r="J578"/>
  <c r="BK491"/>
  <c r="BK444"/>
  <c r="BK328"/>
  <c r="J242"/>
  <c r="BK160"/>
  <c r="BK1266"/>
  <c r="J1158"/>
  <c r="J1059"/>
  <c r="BK1042"/>
  <c r="J992"/>
  <c r="J951"/>
  <c r="J858"/>
  <c r="BK821"/>
  <c r="J784"/>
  <c r="J721"/>
  <c r="J667"/>
  <c r="J594"/>
  <c r="J517"/>
  <c r="BK432"/>
  <c r="J287"/>
  <c r="J227"/>
  <c r="BK171"/>
  <c r="J1349"/>
  <c r="J1310"/>
  <c r="BK1245"/>
  <c r="J1111"/>
  <c r="J1029"/>
  <c r="J995"/>
  <c r="BK951"/>
  <c r="BK911"/>
  <c r="J821"/>
  <c r="BK766"/>
  <c r="BK717"/>
  <c r="J612"/>
  <c r="BK520"/>
  <c r="BK460"/>
  <c r="BK352"/>
  <c r="J254"/>
  <c r="BK207"/>
  <c r="J171"/>
  <c r="BK1273"/>
  <c r="J1221"/>
  <c r="J1168"/>
  <c r="BK732"/>
  <c r="J672"/>
  <c r="BK594"/>
  <c r="BK578"/>
  <c r="J432"/>
  <c r="J238"/>
  <c r="BK207" i="5"/>
  <c r="BK195"/>
  <c r="J150"/>
  <c r="J121"/>
  <c r="BK212"/>
  <c r="J166"/>
  <c r="BK123"/>
  <c r="BK199"/>
  <c r="BK105"/>
  <c r="J195"/>
  <c r="J177"/>
  <c r="J156"/>
  <c r="J134"/>
  <c r="BK100"/>
  <c r="J420" i="6"/>
  <c r="BK376"/>
  <c r="BK357"/>
  <c r="J325"/>
  <c r="J295"/>
  <c r="J269"/>
  <c r="J250"/>
  <c r="J213"/>
  <c r="J196"/>
  <c r="J184"/>
  <c r="J165"/>
  <c r="BK148"/>
  <c r="J139"/>
  <c r="J124"/>
  <c r="J116"/>
  <c r="BK435"/>
  <c r="J426"/>
  <c r="BK409"/>
  <c r="J398"/>
  <c r="J380"/>
  <c r="J374"/>
  <c r="BK366"/>
  <c r="BK353"/>
  <c r="BK340"/>
  <c r="J331"/>
  <c r="BK323"/>
  <c r="J313"/>
  <c r="BK293"/>
  <c r="J283"/>
  <c r="BK273"/>
  <c r="J248"/>
  <c r="J237"/>
  <c r="J227"/>
  <c r="J208"/>
  <c r="J186"/>
  <c r="J171"/>
  <c r="BK161"/>
  <c r="J145"/>
  <c r="BK124"/>
  <c r="J118"/>
  <c r="J454"/>
  <c r="BK439"/>
  <c r="BK420"/>
  <c r="J413"/>
  <c r="BK389"/>
  <c r="J363"/>
  <c r="BK308"/>
  <c r="BK283"/>
  <c r="J252"/>
  <c r="BK223"/>
  <c r="J182"/>
  <c r="J167"/>
  <c r="J122"/>
  <c r="BK460"/>
  <c r="BK456"/>
  <c r="J435"/>
  <c r="BK395"/>
  <c r="J351"/>
  <c r="J308"/>
  <c r="BK275"/>
  <c r="J229"/>
  <c r="BK186"/>
  <c r="BK143"/>
  <c r="BK266" i="7"/>
  <c r="BK149"/>
  <c r="BK252"/>
  <c r="BK98"/>
  <c r="BK235"/>
  <c r="J197"/>
  <c r="BK110"/>
  <c r="BK255"/>
  <c r="BK197"/>
  <c r="BK122"/>
  <c r="J266" i="8"/>
  <c r="J190"/>
  <c r="J303"/>
  <c r="J225"/>
  <c r="BK185"/>
  <c r="J271"/>
  <c r="J223"/>
  <c r="BK161"/>
  <c r="J317"/>
  <c r="BK218"/>
  <c r="BK169"/>
  <c r="BK342" i="9"/>
  <c r="BK214"/>
  <c r="BK281"/>
  <c r="BK120"/>
  <c r="J355"/>
  <c r="J182"/>
  <c r="BK190" i="10"/>
  <c r="J238"/>
  <c r="BK139"/>
  <c r="BK229"/>
  <c r="BK120"/>
  <c r="BK181"/>
  <c r="J216" i="11"/>
  <c r="BK122"/>
  <c r="BK204"/>
  <c r="J132"/>
  <c r="BK86"/>
  <c r="J194"/>
  <c r="J143"/>
  <c r="J220"/>
  <c r="BK157"/>
  <c r="BK124"/>
  <c r="J132" i="12"/>
  <c r="J141"/>
  <c r="BK150"/>
  <c r="J162"/>
  <c r="J102"/>
  <c r="BK84" i="2"/>
  <c r="BK102" i="3"/>
  <c r="J1287" i="4"/>
  <c r="BK1036"/>
  <c r="BK977"/>
  <c r="J896"/>
  <c r="J805"/>
  <c r="BK715"/>
  <c r="BK581"/>
  <c r="J471"/>
  <c r="BK127" i="10"/>
  <c r="J143"/>
  <c r="BK247"/>
  <c r="BK114"/>
  <c r="J218"/>
  <c r="BK98"/>
  <c r="J171" i="11"/>
  <c r="J116"/>
  <c r="J177"/>
  <c r="J92"/>
  <c r="BK198"/>
  <c r="J128"/>
  <c r="J204"/>
  <c r="BK145"/>
  <c r="J88"/>
  <c r="BK120" i="12"/>
  <c r="J122"/>
  <c r="J89" i="2"/>
  <c r="J97" i="3"/>
  <c r="BK1229" i="4"/>
  <c r="BK1029"/>
  <c r="J948"/>
  <c r="BK890"/>
  <c r="J756"/>
  <c r="BK573"/>
  <c r="J426"/>
  <c r="J233"/>
  <c r="J1273"/>
  <c r="BK1089"/>
  <c r="BK1019"/>
  <c r="BK948"/>
  <c r="J847"/>
  <c r="BK756"/>
  <c r="BK657"/>
  <c r="BK455"/>
  <c r="BK284"/>
  <c r="BK134"/>
  <c r="BK1307"/>
  <c r="BK1202"/>
  <c r="J1052"/>
  <c r="BK1016"/>
  <c r="J890"/>
  <c r="J817"/>
  <c r="J744"/>
  <c r="J607"/>
  <c r="BK471"/>
  <c r="BK331"/>
  <c r="J211"/>
  <c r="BK431" i="6"/>
  <c r="J289"/>
  <c r="J259"/>
  <c r="J225"/>
  <c r="J173"/>
  <c r="BK462"/>
  <c r="BK445"/>
  <c r="BK368"/>
  <c r="BK313"/>
  <c r="J271"/>
  <c r="BK221"/>
  <c r="BK184"/>
  <c r="BK127"/>
  <c r="J189" i="7"/>
  <c r="J287"/>
  <c r="J242"/>
  <c r="BK118"/>
  <c r="BK260"/>
  <c r="BK113"/>
  <c r="J257"/>
  <c r="J178"/>
  <c r="BK293" i="8"/>
  <c r="BK243"/>
  <c r="J136"/>
  <c r="J286"/>
  <c r="J234"/>
  <c r="J192"/>
  <c r="BK299"/>
  <c r="J232"/>
  <c r="J188"/>
  <c r="J118"/>
  <c r="BK275"/>
  <c r="BK221"/>
  <c r="J185"/>
  <c r="BK97"/>
  <c r="BK267" i="9"/>
  <c r="J365"/>
  <c r="J245"/>
  <c r="BK399"/>
  <c r="BK260"/>
  <c r="J155"/>
  <c r="BK215" i="10"/>
  <c r="J111"/>
  <c r="BK196"/>
  <c r="BK89"/>
  <c r="BK184"/>
  <c r="J249"/>
  <c r="J187"/>
  <c r="J224" i="11"/>
  <c r="BK112"/>
  <c r="BK210"/>
  <c r="BK138"/>
  <c r="J90"/>
  <c r="J200"/>
  <c r="J149"/>
  <c r="BK200"/>
  <c r="BK134"/>
  <c r="BK139" i="12"/>
  <c r="BK98"/>
  <c r="J110"/>
  <c r="BK114"/>
  <c r="J134"/>
  <c r="J738" i="4"/>
  <c r="BK242"/>
  <c r="J1044"/>
  <c r="J977"/>
  <c r="J955"/>
  <c r="J914"/>
  <c r="BK884"/>
  <c r="J798"/>
  <c r="J769"/>
  <c r="BK738"/>
  <c r="J713"/>
  <c r="BK617"/>
  <c r="BK551"/>
  <c r="J512"/>
  <c r="J450"/>
  <c r="BK303"/>
  <c r="BK160" i="5"/>
  <c r="J117"/>
  <c r="J105"/>
  <c r="J197"/>
  <c r="J109"/>
  <c r="J207"/>
  <c r="BK188"/>
  <c r="J174"/>
  <c r="BK164"/>
  <c r="J154"/>
  <c r="BK136"/>
  <c r="BK107"/>
  <c r="BK433" i="6"/>
  <c r="BK416"/>
  <c r="BK374"/>
  <c r="BK359"/>
  <c r="BK347"/>
  <c r="J327"/>
  <c r="BK304"/>
  <c r="J277"/>
  <c r="BK263"/>
  <c r="BK252"/>
  <c r="J215"/>
  <c r="BK424"/>
  <c r="BK398"/>
  <c r="J342"/>
  <c r="BK302"/>
  <c r="BK281"/>
  <c r="BK237"/>
  <c r="J219"/>
  <c r="BK202"/>
  <c r="J161"/>
  <c r="J291" i="7"/>
  <c r="BK213"/>
  <c r="J145"/>
  <c r="BK107"/>
  <c r="J246"/>
  <c r="J174"/>
  <c r="BK287"/>
  <c r="BK233"/>
  <c r="J206"/>
  <c r="J118"/>
  <c r="BK282"/>
  <c r="BK249"/>
  <c r="J202"/>
  <c r="BK137"/>
  <c r="BK314" i="8"/>
  <c r="BK281"/>
  <c r="BK240"/>
  <c r="BK192"/>
  <c r="BK127"/>
  <c r="J281"/>
  <c r="J273"/>
  <c r="BK246"/>
  <c r="BK214"/>
  <c r="BK180"/>
  <c r="BK136"/>
  <c r="BK268"/>
  <c r="J236"/>
  <c r="J214"/>
  <c r="J183"/>
  <c r="J149"/>
  <c r="BK114"/>
  <c r="BK303"/>
  <c r="BK278"/>
  <c r="BK110"/>
  <c r="BK310" i="9"/>
  <c r="J238"/>
  <c r="J191"/>
  <c r="BK292"/>
  <c r="J125"/>
  <c r="BK371"/>
  <c r="BK327"/>
  <c r="BK248"/>
  <c r="BK191"/>
  <c r="BK259" i="10"/>
  <c r="J193"/>
  <c r="BK143"/>
  <c r="BK104"/>
  <c r="BK207"/>
  <c r="J147"/>
  <c r="J253"/>
  <c r="BK221"/>
  <c r="J160"/>
  <c r="J104"/>
  <c r="BK225"/>
  <c r="BK210"/>
  <c r="BK172"/>
  <c r="J234" i="11"/>
  <c r="BK181"/>
  <c r="J147"/>
  <c r="BK90"/>
  <c r="BK212"/>
  <c r="BK149"/>
  <c r="BK128"/>
  <c r="BK96"/>
  <c r="J218"/>
  <c r="BK196"/>
  <c r="BK165"/>
  <c r="BK141"/>
  <c r="J108"/>
  <c r="BK208"/>
  <c r="BK159"/>
  <c r="J130"/>
  <c r="J160" i="12"/>
  <c r="BK108"/>
  <c r="J157"/>
  <c r="J125"/>
  <c r="BK164"/>
  <c r="J145"/>
  <c r="BK100"/>
  <c r="J152"/>
  <c r="BK125"/>
  <c r="AS54" i="1"/>
  <c r="BK926" i="4"/>
  <c r="BK826"/>
  <c r="J760"/>
  <c r="BK589"/>
  <c r="BK560"/>
  <c r="J308"/>
  <c r="J1307"/>
  <c r="J1144"/>
  <c r="J1019"/>
  <c r="BK988"/>
  <c r="J887"/>
  <c r="J813"/>
  <c r="J747"/>
  <c r="J707"/>
  <c r="BK544"/>
  <c r="J438"/>
  <c r="J298"/>
  <c r="J107"/>
  <c r="J1266"/>
  <c r="J1218"/>
  <c r="BK1172"/>
  <c r="J741"/>
  <c r="BK664"/>
  <c r="J589"/>
  <c r="J480"/>
  <c r="BK355"/>
  <c r="BK202"/>
  <c r="BK203" i="5"/>
  <c r="J185"/>
  <c r="J140"/>
  <c r="J123"/>
  <c r="BK214"/>
  <c r="J170"/>
  <c r="J142"/>
  <c r="J107"/>
  <c r="BK121"/>
  <c r="J210"/>
  <c r="BK185"/>
  <c r="J168"/>
  <c r="BK152"/>
  <c r="BK109"/>
  <c r="J428" i="6"/>
  <c r="BK382"/>
  <c r="J361"/>
  <c r="BK317"/>
  <c r="BK285"/>
  <c r="BK257"/>
  <c r="BK217"/>
  <c r="BK200"/>
  <c r="BK194"/>
  <c r="J180"/>
  <c r="BK173"/>
  <c r="J155"/>
  <c r="BK141"/>
  <c r="J135"/>
  <c r="J120"/>
  <c r="J450"/>
  <c r="BK428"/>
  <c r="BK411"/>
  <c r="BK407"/>
  <c r="BK386"/>
  <c r="BK378"/>
  <c r="BK372"/>
  <c r="J357"/>
  <c r="J349"/>
  <c r="BK338"/>
  <c r="BK327"/>
  <c r="BK321"/>
  <c r="J315"/>
  <c r="J302"/>
  <c r="BK289"/>
  <c r="BK277"/>
  <c r="BK269"/>
  <c r="J242"/>
  <c r="BK229"/>
  <c r="J210"/>
  <c r="BK196"/>
  <c r="J178"/>
  <c r="BK167"/>
  <c r="J150"/>
  <c r="BK137"/>
  <c r="BK122"/>
  <c r="BK113"/>
  <c r="J445"/>
  <c r="J433"/>
  <c r="J418"/>
  <c r="BK401"/>
  <c r="J378"/>
  <c r="BK349"/>
  <c r="BK311"/>
  <c r="J285"/>
  <c r="BK254"/>
  <c r="BK240"/>
  <c r="BK198"/>
  <c r="J159"/>
  <c r="J137"/>
  <c r="J113"/>
  <c r="BK448"/>
  <c r="BK413"/>
  <c r="J389"/>
  <c r="J340"/>
  <c r="BK300"/>
  <c r="J265"/>
  <c r="J217"/>
  <c r="BK169"/>
  <c r="BK131"/>
  <c r="J199" i="7"/>
  <c r="J260"/>
  <c r="BK182"/>
  <c r="BK271"/>
  <c r="BK225"/>
  <c r="J149"/>
  <c r="BK275"/>
  <c r="J165"/>
  <c r="J291" i="8"/>
  <c r="BK229"/>
  <c r="BK132"/>
  <c r="BK271"/>
  <c r="J218"/>
  <c r="J176"/>
  <c r="BK297"/>
  <c r="J229"/>
  <c r="J180"/>
  <c r="BK145"/>
  <c r="J299"/>
  <c r="BK234"/>
  <c r="BK188"/>
  <c r="J391" i="9"/>
  <c r="BK250"/>
  <c r="BK358"/>
  <c r="J223"/>
  <c r="J330"/>
  <c r="BK223"/>
  <c r="BK255" i="10"/>
  <c r="BK135"/>
  <c r="BK202"/>
  <c r="J92"/>
  <c r="BK168"/>
  <c r="BK212"/>
  <c r="J120"/>
  <c r="J175" i="11"/>
  <c r="BK98"/>
  <c r="J163"/>
  <c r="J98"/>
  <c r="J214"/>
  <c r="J161"/>
  <c r="BK88"/>
  <c r="J165"/>
  <c r="J86"/>
  <c r="J100" i="12"/>
  <c r="J120"/>
  <c r="BK127"/>
  <c r="BK118"/>
  <c r="BK92" i="2"/>
  <c r="J82"/>
  <c r="J102" i="3"/>
  <c r="BK1218" i="4"/>
  <c r="J1004"/>
  <c r="BK921"/>
  <c r="BK780"/>
  <c r="BK672"/>
  <c r="J560"/>
  <c r="BK405"/>
  <c r="BK313"/>
  <c r="BK280"/>
  <c r="BK107"/>
  <c r="BK1269"/>
  <c r="J1164"/>
  <c r="BK1054"/>
  <c r="J1021"/>
  <c r="BK955"/>
  <c r="BK929"/>
  <c r="BK898"/>
  <c r="J837"/>
  <c r="BK790"/>
  <c r="BK713"/>
  <c r="BK661"/>
  <c r="BK554"/>
  <c r="BK480"/>
  <c r="J303"/>
  <c r="J280"/>
  <c r="BK211"/>
  <c r="J160"/>
  <c r="J1345"/>
  <c r="BK1302"/>
  <c r="BK1261"/>
  <c r="J1063"/>
  <c r="J1014"/>
  <c r="J990"/>
  <c r="BK973"/>
  <c r="J907"/>
  <c r="BK858"/>
  <c r="J772"/>
  <c r="BK760"/>
  <c r="J319" i="9"/>
  <c r="J264"/>
  <c r="J103"/>
  <c r="BK376"/>
  <c r="J368"/>
  <c r="J351"/>
  <c r="J333"/>
  <c r="J327"/>
  <c r="J317"/>
  <c r="J310"/>
  <c r="BK307"/>
  <c r="J296"/>
  <c r="J271"/>
  <c r="J248"/>
  <c r="BK228"/>
  <c r="J206"/>
  <c r="BK135"/>
  <c r="BK395"/>
  <c r="BK361"/>
  <c r="J255"/>
  <c r="J130"/>
  <c r="BK379"/>
  <c r="BK337"/>
  <c r="J241"/>
  <c r="J135"/>
  <c r="J247" i="10"/>
  <c r="J107"/>
  <c r="J199"/>
  <c r="J196"/>
  <c r="BK92"/>
  <c r="J164"/>
  <c r="J202" i="11"/>
  <c r="J155"/>
  <c r="BK100"/>
  <c r="BK214"/>
  <c r="J134"/>
  <c r="J238"/>
  <c r="BK185"/>
  <c r="J145"/>
  <c r="J226"/>
  <c r="BK163"/>
  <c r="J100"/>
  <c r="BK102" i="12"/>
  <c r="J108"/>
  <c r="J86" i="2"/>
  <c r="J97"/>
  <c r="J87" i="3"/>
  <c r="J1089" i="4"/>
  <c r="BK997"/>
  <c r="BK903"/>
  <c r="J794"/>
  <c r="J617"/>
  <c r="J507"/>
  <c r="BK290"/>
  <c r="J1245"/>
  <c r="BK1057"/>
  <c r="BK990"/>
  <c r="J935"/>
  <c r="J809"/>
  <c r="BK707"/>
  <c r="BK557"/>
  <c r="J331"/>
  <c r="BK197"/>
  <c r="BK1341"/>
  <c r="J1302"/>
  <c r="BK1130"/>
  <c r="BK1004"/>
  <c r="BK945"/>
  <c r="J884"/>
  <c r="J763"/>
  <c r="J680"/>
  <c r="J557"/>
  <c r="BK517"/>
  <c r="BK369"/>
  <c r="BK238"/>
  <c r="BK422" i="6"/>
  <c r="J403"/>
  <c r="BK351"/>
  <c r="J300"/>
  <c r="BK250"/>
  <c r="J202"/>
  <c r="BK133"/>
  <c r="BK454"/>
  <c r="J391"/>
  <c r="J323"/>
  <c r="J254"/>
  <c r="BK215"/>
  <c r="J163"/>
  <c r="BK264" i="7"/>
  <c r="J156"/>
  <c r="J255"/>
  <c r="BK160"/>
  <c r="J279"/>
  <c r="BK242"/>
  <c r="J193"/>
  <c r="BK101"/>
  <c r="J238"/>
  <c r="BK193"/>
  <c r="J101"/>
  <c r="BK227" i="8"/>
  <c r="J97"/>
  <c r="J268"/>
  <c r="BK223"/>
  <c r="BK178"/>
  <c r="J278"/>
  <c r="BK225"/>
  <c r="J154"/>
  <c r="J306"/>
  <c r="J243"/>
  <c r="J200"/>
  <c r="BK154"/>
  <c r="BK301" i="9"/>
  <c r="J194"/>
  <c r="BK226"/>
  <c r="J347"/>
  <c r="J226"/>
  <c r="BK253" i="10"/>
  <c r="BK147"/>
  <c r="BK205"/>
  <c r="BK251"/>
  <c r="BK164"/>
  <c r="J221"/>
  <c r="BK160"/>
  <c r="BK232" i="11"/>
  <c r="BK167"/>
  <c r="J228"/>
  <c r="J157"/>
  <c r="BK102"/>
  <c r="J210"/>
  <c r="BK175"/>
  <c r="J118"/>
  <c r="BK171"/>
  <c r="BK104"/>
  <c r="BK110" i="12"/>
  <c r="J130"/>
  <c r="BK132"/>
  <c r="J164"/>
  <c r="BK96"/>
  <c r="BK277" i="4"/>
  <c r="BK1047"/>
  <c r="BK1033"/>
  <c r="J971"/>
  <c r="J932"/>
  <c r="J911"/>
  <c r="BK847"/>
  <c r="BK784"/>
  <c r="BK750"/>
  <c r="BK721"/>
  <c r="J602"/>
  <c r="J535"/>
  <c r="J502"/>
  <c r="BK438"/>
  <c r="BK254"/>
  <c r="J192"/>
  <c r="J205" i="5"/>
  <c r="J188"/>
  <c r="J145"/>
  <c r="BK127"/>
  <c r="J102"/>
  <c r="J214"/>
  <c r="J190"/>
  <c r="BK114" i="4"/>
  <c r="J1261"/>
  <c r="BK1198"/>
  <c r="BK1118"/>
  <c r="J717"/>
  <c r="BK612"/>
  <c r="J581"/>
  <c r="J444"/>
  <c r="BK287"/>
  <c r="J134"/>
  <c r="BK181" i="5"/>
  <c r="J136"/>
  <c r="BK117"/>
  <c r="BK177"/>
  <c r="BK147"/>
  <c r="J112"/>
  <c r="BK132"/>
  <c r="J212"/>
  <c r="BK190"/>
  <c r="J160"/>
  <c r="J147"/>
  <c r="J452" i="6"/>
  <c r="J395"/>
  <c r="J368"/>
  <c r="J329"/>
  <c r="BK291"/>
  <c r="BK265"/>
  <c r="BK231"/>
  <c r="J206"/>
  <c r="J189"/>
  <c r="J175"/>
  <c r="BK165"/>
  <c r="J148"/>
  <c r="J131"/>
  <c r="BK120"/>
  <c r="J456"/>
  <c r="BK443"/>
  <c r="BK426"/>
  <c r="BK405"/>
  <c r="BK361"/>
  <c r="J338"/>
  <c r="BK295"/>
  <c r="BK261"/>
  <c r="BK246"/>
  <c r="BK206"/>
  <c r="BK171"/>
  <c r="J143"/>
  <c r="J111"/>
  <c r="J460"/>
  <c r="J443"/>
  <c r="J401"/>
  <c r="BK329"/>
  <c r="J291"/>
  <c r="BK242"/>
  <c r="J200"/>
  <c r="BK159"/>
  <c r="J275" i="7"/>
  <c r="J282"/>
  <c r="J227"/>
  <c r="J113"/>
  <c r="J249"/>
  <c r="J218"/>
  <c r="J122"/>
  <c r="BK291"/>
  <c r="BK210"/>
  <c r="J153"/>
  <c r="J284" i="8"/>
  <c r="BK212"/>
  <c r="J102"/>
  <c r="BK261"/>
  <c r="J212"/>
  <c r="J145"/>
  <c r="J263"/>
  <c r="BK194"/>
  <c r="J123"/>
  <c r="BK291"/>
  <c r="BK206"/>
  <c r="BK149"/>
  <c r="J307" i="9"/>
  <c r="BK197"/>
  <c r="BK333"/>
  <c r="BK384"/>
  <c r="J250"/>
  <c r="J120"/>
  <c r="J168" i="10"/>
  <c r="J210"/>
  <c r="J175"/>
  <c r="BK244"/>
  <c r="BK101"/>
  <c r="J236" i="11"/>
  <c r="BK151"/>
  <c r="BK230"/>
  <c r="J181"/>
  <c r="J120"/>
  <c r="BK202"/>
  <c r="BK110"/>
  <c r="BK183"/>
  <c r="J102"/>
  <c r="J112" i="12"/>
  <c r="J105"/>
  <c r="BK105"/>
  <c r="BK141"/>
  <c r="BK97" i="2"/>
  <c r="BK99"/>
  <c r="BK92" i="3"/>
  <c r="BK1107" i="4"/>
  <c r="BK1027"/>
  <c r="J945"/>
  <c r="BK837"/>
  <c r="J766"/>
  <c r="BK607"/>
  <c r="J541"/>
  <c r="BK1063"/>
  <c r="BK1008"/>
  <c r="J568"/>
  <c r="BK1310"/>
  <c r="J1198"/>
  <c r="BK1164"/>
  <c r="J1049"/>
  <c r="BK1021"/>
  <c r="BK387" i="9"/>
  <c r="BK187"/>
  <c r="BK169"/>
  <c r="BK160"/>
  <c r="J148"/>
  <c r="J140"/>
  <c r="J114"/>
  <c r="J100"/>
  <c r="J379"/>
  <c r="J314"/>
  <c r="J228"/>
  <c r="J395"/>
  <c r="BK264"/>
  <c r="J187"/>
  <c r="J205" i="10"/>
  <c r="BK249"/>
  <c r="J181"/>
  <c r="J259"/>
  <c r="J172"/>
  <c r="J232"/>
  <c r="J127"/>
  <c r="J192" i="11"/>
  <c r="BK126"/>
  <c r="J232"/>
  <c r="BK206"/>
  <c r="BK108"/>
  <c r="J208"/>
  <c r="BK155"/>
  <c r="J104"/>
  <c r="J173"/>
  <c r="J114"/>
  <c r="BK134" i="12"/>
  <c r="J139"/>
  <c r="P85" i="3" l="1"/>
  <c r="P84" s="1"/>
  <c r="AU56" i="1" s="1"/>
  <c r="T85" i="3"/>
  <c r="T84" s="1"/>
  <c r="T295" i="9"/>
  <c r="R295"/>
  <c r="P295"/>
  <c r="T81" i="2"/>
  <c r="T80"/>
  <c r="P106" i="4"/>
  <c r="R170"/>
  <c r="R248"/>
  <c r="BK437"/>
  <c r="J437" s="1"/>
  <c r="J64" s="1"/>
  <c r="P470"/>
  <c r="T479"/>
  <c r="T666"/>
  <c r="BK725"/>
  <c r="P759"/>
  <c r="P783"/>
  <c r="T797"/>
  <c r="T857"/>
  <c r="T910"/>
  <c r="T938"/>
  <c r="R961"/>
  <c r="P1032"/>
  <c r="P1062"/>
  <c r="BK1171"/>
  <c r="J1171" s="1"/>
  <c r="J80" s="1"/>
  <c r="P1272"/>
  <c r="R1301"/>
  <c r="R1340"/>
  <c r="BK97" i="7"/>
  <c r="J97" s="1"/>
  <c r="J61" s="1"/>
  <c r="R97"/>
  <c r="BK209"/>
  <c r="J209"/>
  <c r="J64" s="1"/>
  <c r="R209"/>
  <c r="R96" s="1"/>
  <c r="R229"/>
  <c r="R221"/>
  <c r="BK245"/>
  <c r="J245"/>
  <c r="J69" s="1"/>
  <c r="R245"/>
  <c r="R240" s="1"/>
  <c r="T278"/>
  <c r="P96" i="8"/>
  <c r="BK165"/>
  <c r="R165"/>
  <c r="BK239"/>
  <c r="J239" s="1"/>
  <c r="J66" s="1"/>
  <c r="T239"/>
  <c r="BK257"/>
  <c r="J257" s="1"/>
  <c r="J70" s="1"/>
  <c r="T257"/>
  <c r="T252"/>
  <c r="R302"/>
  <c r="T99" i="9"/>
  <c r="T219"/>
  <c r="R270"/>
  <c r="R286"/>
  <c r="R306"/>
  <c r="T341"/>
  <c r="T354"/>
  <c r="R364"/>
  <c r="T375"/>
  <c r="T374" s="1"/>
  <c r="R383"/>
  <c r="BK394"/>
  <c r="J394"/>
  <c r="J77" s="1"/>
  <c r="R394"/>
  <c r="P88" i="10"/>
  <c r="BK110"/>
  <c r="J110" s="1"/>
  <c r="J62" s="1"/>
  <c r="BK126"/>
  <c r="J126"/>
  <c r="J63" s="1"/>
  <c r="T126"/>
  <c r="R167"/>
  <c r="T228"/>
  <c r="R85" i="11"/>
  <c r="R140"/>
  <c r="P90" i="12"/>
  <c r="T104"/>
  <c r="P124"/>
  <c r="P129"/>
  <c r="R136"/>
  <c r="R149"/>
  <c r="R81" i="2"/>
  <c r="R80"/>
  <c r="T106" i="4"/>
  <c r="T170"/>
  <c r="P248"/>
  <c r="R437"/>
  <c r="R470"/>
  <c r="BK479"/>
  <c r="J479" s="1"/>
  <c r="J66" s="1"/>
  <c r="R666"/>
  <c r="P725"/>
  <c r="BK759"/>
  <c r="J759"/>
  <c r="J71" s="1"/>
  <c r="BK783"/>
  <c r="J783" s="1"/>
  <c r="J72" s="1"/>
  <c r="P797"/>
  <c r="R857"/>
  <c r="R910"/>
  <c r="R938"/>
  <c r="P961"/>
  <c r="T1032"/>
  <c r="T1062"/>
  <c r="T1171"/>
  <c r="R1272"/>
  <c r="T1301"/>
  <c r="P1340"/>
  <c r="T85" i="11"/>
  <c r="T140"/>
  <c r="BK104" i="12"/>
  <c r="J104" s="1"/>
  <c r="J62" s="1"/>
  <c r="BK124"/>
  <c r="J124"/>
  <c r="J63" s="1"/>
  <c r="T124"/>
  <c r="R129"/>
  <c r="P136"/>
  <c r="P149"/>
  <c r="P159"/>
  <c r="R106" i="4"/>
  <c r="P170"/>
  <c r="T248"/>
  <c r="P437"/>
  <c r="BK470"/>
  <c r="J470"/>
  <c r="J65" s="1"/>
  <c r="R479"/>
  <c r="P666"/>
  <c r="R725"/>
  <c r="R759"/>
  <c r="R783"/>
  <c r="R797"/>
  <c r="P857"/>
  <c r="P910"/>
  <c r="BK938"/>
  <c r="J938" s="1"/>
  <c r="J76" s="1"/>
  <c r="BK961"/>
  <c r="J961"/>
  <c r="J77" s="1"/>
  <c r="BK1032"/>
  <c r="J1032" s="1"/>
  <c r="J78" s="1"/>
  <c r="BK1062"/>
  <c r="J1062"/>
  <c r="J79" s="1"/>
  <c r="P1171"/>
  <c r="BK1272"/>
  <c r="J1272"/>
  <c r="J81" s="1"/>
  <c r="P1301"/>
  <c r="BK1340"/>
  <c r="J1340"/>
  <c r="J83" s="1"/>
  <c r="P95" i="5"/>
  <c r="R95"/>
  <c r="BK104"/>
  <c r="J104" s="1"/>
  <c r="J63" s="1"/>
  <c r="R104"/>
  <c r="BK111"/>
  <c r="J111" s="1"/>
  <c r="J64" s="1"/>
  <c r="R111"/>
  <c r="BK116"/>
  <c r="J116" s="1"/>
  <c r="J65" s="1"/>
  <c r="R116"/>
  <c r="BK149"/>
  <c r="J149" s="1"/>
  <c r="J66" s="1"/>
  <c r="R149"/>
  <c r="BK176"/>
  <c r="J176" s="1"/>
  <c r="J69" s="1"/>
  <c r="R176"/>
  <c r="P187"/>
  <c r="T187"/>
  <c r="P192"/>
  <c r="R192"/>
  <c r="BK209"/>
  <c r="J209" s="1"/>
  <c r="J72" s="1"/>
  <c r="T209"/>
  <c r="BK110" i="6"/>
  <c r="J110" s="1"/>
  <c r="J62" s="1"/>
  <c r="R110"/>
  <c r="BK115"/>
  <c r="J115" s="1"/>
  <c r="J63" s="1"/>
  <c r="T115"/>
  <c r="BK126"/>
  <c r="J126" s="1"/>
  <c r="J64" s="1"/>
  <c r="R126"/>
  <c r="T126"/>
  <c r="BK147"/>
  <c r="J147"/>
  <c r="J65" s="1"/>
  <c r="P147"/>
  <c r="BK154"/>
  <c r="J154"/>
  <c r="J66" s="1"/>
  <c r="R154"/>
  <c r="BK177"/>
  <c r="J177"/>
  <c r="J67" s="1"/>
  <c r="T177"/>
  <c r="P188"/>
  <c r="R188"/>
  <c r="BK193"/>
  <c r="J193"/>
  <c r="J69" s="1"/>
  <c r="R193"/>
  <c r="BK212"/>
  <c r="J212"/>
  <c r="J70" s="1"/>
  <c r="R212"/>
  <c r="R234"/>
  <c r="BK239"/>
  <c r="J239" s="1"/>
  <c r="J73" s="1"/>
  <c r="R239"/>
  <c r="BK256"/>
  <c r="J256" s="1"/>
  <c r="J74" s="1"/>
  <c r="R256"/>
  <c r="BK297"/>
  <c r="J297" s="1"/>
  <c r="J75" s="1"/>
  <c r="R297"/>
  <c r="BK310"/>
  <c r="J310" s="1"/>
  <c r="J76" s="1"/>
  <c r="R310"/>
  <c r="BK333"/>
  <c r="J333" s="1"/>
  <c r="J77" s="1"/>
  <c r="R333"/>
  <c r="BK344"/>
  <c r="J344" s="1"/>
  <c r="J78" s="1"/>
  <c r="R344"/>
  <c r="BK365"/>
  <c r="J365" s="1"/>
  <c r="J79" s="1"/>
  <c r="R365"/>
  <c r="BK388"/>
  <c r="J388" s="1"/>
  <c r="J80" s="1"/>
  <c r="R388"/>
  <c r="BK400"/>
  <c r="J400" s="1"/>
  <c r="J84" s="1"/>
  <c r="R400"/>
  <c r="BK415"/>
  <c r="J415" s="1"/>
  <c r="J85" s="1"/>
  <c r="R415"/>
  <c r="BK430"/>
  <c r="J430" s="1"/>
  <c r="J86" s="1"/>
  <c r="R430"/>
  <c r="P447"/>
  <c r="R447"/>
  <c r="T97" i="7"/>
  <c r="P209"/>
  <c r="BK229"/>
  <c r="J229" s="1"/>
  <c r="J66" s="1"/>
  <c r="T229"/>
  <c r="T221"/>
  <c r="P245"/>
  <c r="P240"/>
  <c r="BK278"/>
  <c r="J278"/>
  <c r="J71" s="1"/>
  <c r="P278"/>
  <c r="BK96" i="8"/>
  <c r="R96"/>
  <c r="R95" s="1"/>
  <c r="BK157"/>
  <c r="J157" s="1"/>
  <c r="J63" s="1"/>
  <c r="R157"/>
  <c r="T165"/>
  <c r="T164" s="1"/>
  <c r="R239"/>
  <c r="P245"/>
  <c r="T245"/>
  <c r="P257"/>
  <c r="P252"/>
  <c r="BK302"/>
  <c r="J302"/>
  <c r="J71" s="1"/>
  <c r="T302"/>
  <c r="P99" i="9"/>
  <c r="BK219"/>
  <c r="J219" s="1"/>
  <c r="J62" s="1"/>
  <c r="R219"/>
  <c r="P270"/>
  <c r="BK286"/>
  <c r="J286"/>
  <c r="J64" s="1"/>
  <c r="BK306"/>
  <c r="J306" s="1"/>
  <c r="J66" s="1"/>
  <c r="T306"/>
  <c r="P341"/>
  <c r="BK354"/>
  <c r="J354"/>
  <c r="J70" s="1"/>
  <c r="R354"/>
  <c r="P364"/>
  <c r="BK375"/>
  <c r="BK374" s="1"/>
  <c r="J374" s="1"/>
  <c r="J72" s="1"/>
  <c r="R375"/>
  <c r="R374" s="1"/>
  <c r="P383"/>
  <c r="T394"/>
  <c r="R88" i="10"/>
  <c r="P110"/>
  <c r="P126"/>
  <c r="R126"/>
  <c r="P167"/>
  <c r="BK228"/>
  <c r="J228"/>
  <c r="J65" s="1"/>
  <c r="P228"/>
  <c r="P85" i="11"/>
  <c r="P140"/>
  <c r="BK189"/>
  <c r="J189"/>
  <c r="J63" s="1"/>
  <c r="T189"/>
  <c r="R90" i="12"/>
  <c r="P104"/>
  <c r="BK129"/>
  <c r="J129"/>
  <c r="J64" s="1"/>
  <c r="T129"/>
  <c r="T136"/>
  <c r="T159"/>
  <c r="BK81" i="2"/>
  <c r="BK80"/>
  <c r="J80" s="1"/>
  <c r="P81"/>
  <c r="P80"/>
  <c r="AU55" i="1" s="1"/>
  <c r="BK106" i="4"/>
  <c r="J106" s="1"/>
  <c r="J61" s="1"/>
  <c r="BK170"/>
  <c r="J170"/>
  <c r="J62" s="1"/>
  <c r="BK248"/>
  <c r="J248" s="1"/>
  <c r="J63" s="1"/>
  <c r="T437"/>
  <c r="T470"/>
  <c r="P479"/>
  <c r="BK666"/>
  <c r="J666" s="1"/>
  <c r="J67" s="1"/>
  <c r="T725"/>
  <c r="T759"/>
  <c r="T783"/>
  <c r="BK797"/>
  <c r="J797" s="1"/>
  <c r="J73" s="1"/>
  <c r="BK857"/>
  <c r="J857"/>
  <c r="J74" s="1"/>
  <c r="BK910"/>
  <c r="J910" s="1"/>
  <c r="J75" s="1"/>
  <c r="P938"/>
  <c r="T961"/>
  <c r="R1032"/>
  <c r="R1062"/>
  <c r="R1171"/>
  <c r="T1272"/>
  <c r="BK1301"/>
  <c r="J1301"/>
  <c r="J82" s="1"/>
  <c r="T1340"/>
  <c r="BK95" i="5"/>
  <c r="J95"/>
  <c r="J62" s="1"/>
  <c r="T95"/>
  <c r="P104"/>
  <c r="T104"/>
  <c r="P111"/>
  <c r="T111"/>
  <c r="P116"/>
  <c r="T116"/>
  <c r="P149"/>
  <c r="T149"/>
  <c r="P176"/>
  <c r="T176"/>
  <c r="BK187"/>
  <c r="J187"/>
  <c r="J70" s="1"/>
  <c r="R187"/>
  <c r="BK192"/>
  <c r="J192"/>
  <c r="J71" s="1"/>
  <c r="T192"/>
  <c r="P209"/>
  <c r="R209"/>
  <c r="P110" i="6"/>
  <c r="T110"/>
  <c r="P115"/>
  <c r="R115"/>
  <c r="P126"/>
  <c r="R147"/>
  <c r="T147"/>
  <c r="P154"/>
  <c r="T154"/>
  <c r="P177"/>
  <c r="R177"/>
  <c r="BK188"/>
  <c r="J188" s="1"/>
  <c r="J68" s="1"/>
  <c r="T188"/>
  <c r="P193"/>
  <c r="T193"/>
  <c r="P212"/>
  <c r="T212"/>
  <c r="BK234"/>
  <c r="J234" s="1"/>
  <c r="J72" s="1"/>
  <c r="P234"/>
  <c r="T234"/>
  <c r="P239"/>
  <c r="T239"/>
  <c r="P256"/>
  <c r="T256"/>
  <c r="P297"/>
  <c r="T297"/>
  <c r="P310"/>
  <c r="T310"/>
  <c r="P333"/>
  <c r="T333"/>
  <c r="P344"/>
  <c r="T344"/>
  <c r="P365"/>
  <c r="T365"/>
  <c r="P388"/>
  <c r="T388"/>
  <c r="P400"/>
  <c r="T400"/>
  <c r="P415"/>
  <c r="T415"/>
  <c r="P430"/>
  <c r="T430"/>
  <c r="BK447"/>
  <c r="J447"/>
  <c r="J87" s="1"/>
  <c r="T447"/>
  <c r="P97" i="7"/>
  <c r="P96"/>
  <c r="T209"/>
  <c r="P229"/>
  <c r="P221" s="1"/>
  <c r="T245"/>
  <c r="T240" s="1"/>
  <c r="R278"/>
  <c r="T96" i="8"/>
  <c r="P157"/>
  <c r="T157"/>
  <c r="T95" s="1"/>
  <c r="P165"/>
  <c r="P164"/>
  <c r="P239"/>
  <c r="BK245"/>
  <c r="J245" s="1"/>
  <c r="J67" s="1"/>
  <c r="R245"/>
  <c r="R257"/>
  <c r="R252" s="1"/>
  <c r="P302"/>
  <c r="BK99" i="9"/>
  <c r="J99"/>
  <c r="J61" s="1"/>
  <c r="R99"/>
  <c r="R98" s="1"/>
  <c r="P219"/>
  <c r="BK270"/>
  <c r="J270"/>
  <c r="J63" s="1"/>
  <c r="T270"/>
  <c r="P286"/>
  <c r="T286"/>
  <c r="P306"/>
  <c r="BK341"/>
  <c r="J341" s="1"/>
  <c r="J69" s="1"/>
  <c r="R341"/>
  <c r="R340"/>
  <c r="P354"/>
  <c r="BK364"/>
  <c r="J364" s="1"/>
  <c r="J71" s="1"/>
  <c r="T364"/>
  <c r="P375"/>
  <c r="P374" s="1"/>
  <c r="BK383"/>
  <c r="J383" s="1"/>
  <c r="J75" s="1"/>
  <c r="T383"/>
  <c r="T382"/>
  <c r="P394"/>
  <c r="BK88" i="10"/>
  <c r="J88" s="1"/>
  <c r="J61" s="1"/>
  <c r="T88"/>
  <c r="R110"/>
  <c r="T110"/>
  <c r="BK167"/>
  <c r="J167" s="1"/>
  <c r="J64" s="1"/>
  <c r="T167"/>
  <c r="R228"/>
  <c r="BK85" i="11"/>
  <c r="J85"/>
  <c r="J61" s="1"/>
  <c r="BK140"/>
  <c r="J140" s="1"/>
  <c r="J62" s="1"/>
  <c r="P189"/>
  <c r="R189"/>
  <c r="BK90" i="12"/>
  <c r="J90"/>
  <c r="J61" s="1"/>
  <c r="T90"/>
  <c r="R104"/>
  <c r="R124"/>
  <c r="BK136"/>
  <c r="J136"/>
  <c r="J65" s="1"/>
  <c r="BK149"/>
  <c r="J149" s="1"/>
  <c r="J66" s="1"/>
  <c r="T149"/>
  <c r="BK159"/>
  <c r="J159" s="1"/>
  <c r="J68" s="1"/>
  <c r="R159"/>
  <c r="BK91" i="3"/>
  <c r="J91" s="1"/>
  <c r="J62" s="1"/>
  <c r="BK205" i="7"/>
  <c r="J205"/>
  <c r="J63" s="1"/>
  <c r="BK221"/>
  <c r="J221" s="1"/>
  <c r="J65" s="1"/>
  <c r="BK293"/>
  <c r="J293"/>
  <c r="J75" s="1"/>
  <c r="BK313" i="8"/>
  <c r="BK316"/>
  <c r="J316"/>
  <c r="J74" s="1"/>
  <c r="BK1348" i="4"/>
  <c r="J1348" s="1"/>
  <c r="J84" s="1"/>
  <c r="BK173" i="5"/>
  <c r="J173"/>
  <c r="J68" s="1"/>
  <c r="BK394" i="6"/>
  <c r="J394" s="1"/>
  <c r="J82" s="1"/>
  <c r="BK397"/>
  <c r="J397"/>
  <c r="J83" s="1"/>
  <c r="BK274" i="7"/>
  <c r="J274" s="1"/>
  <c r="J70" s="1"/>
  <c r="BK290"/>
  <c r="J290"/>
  <c r="J74" s="1"/>
  <c r="BK153" i="8"/>
  <c r="J153" s="1"/>
  <c r="J62" s="1"/>
  <c r="BK253"/>
  <c r="J253"/>
  <c r="J69" s="1"/>
  <c r="BK295" i="9"/>
  <c r="J295" s="1"/>
  <c r="J65" s="1"/>
  <c r="BK390"/>
  <c r="J390"/>
  <c r="J76" s="1"/>
  <c r="BK258" i="10"/>
  <c r="J258" s="1"/>
  <c r="J66" s="1"/>
  <c r="BK156" i="12"/>
  <c r="J156"/>
  <c r="J67" s="1"/>
  <c r="BK86" i="3"/>
  <c r="J86" s="1"/>
  <c r="J61" s="1"/>
  <c r="BK96"/>
  <c r="J96"/>
  <c r="J63" s="1"/>
  <c r="BK101"/>
  <c r="J101" s="1"/>
  <c r="J64" s="1"/>
  <c r="BK720" i="4"/>
  <c r="J720"/>
  <c r="J68" s="1"/>
  <c r="BK201" i="7"/>
  <c r="J201" s="1"/>
  <c r="J62" s="1"/>
  <c r="BK241"/>
  <c r="J241"/>
  <c r="J68" s="1"/>
  <c r="BK286"/>
  <c r="J286" s="1"/>
  <c r="J73" s="1"/>
  <c r="BK336" i="9"/>
  <c r="J336"/>
  <c r="J67" s="1"/>
  <c r="BK84" i="11"/>
  <c r="BK83" s="1"/>
  <c r="J83" s="1"/>
  <c r="J30" s="1"/>
  <c r="J52" i="12"/>
  <c r="J55"/>
  <c r="BE98"/>
  <c r="BE102"/>
  <c r="BE143"/>
  <c r="BE145"/>
  <c r="BE154"/>
  <c r="BE160"/>
  <c r="E78"/>
  <c r="BE108"/>
  <c r="BE110"/>
  <c r="BE114"/>
  <c r="BE116"/>
  <c r="BE118"/>
  <c r="BE120"/>
  <c r="BE122"/>
  <c r="BE127"/>
  <c r="BE134"/>
  <c r="BE137"/>
  <c r="BE139"/>
  <c r="BE141"/>
  <c r="BE157"/>
  <c r="BE164"/>
  <c r="F55"/>
  <c r="BE91"/>
  <c r="BE96"/>
  <c r="BE100"/>
  <c r="BE105"/>
  <c r="BE125"/>
  <c r="BE130"/>
  <c r="BE132"/>
  <c r="BE150"/>
  <c r="BE152"/>
  <c r="BE94"/>
  <c r="BE112"/>
  <c r="BE147"/>
  <c r="BE162"/>
  <c r="E48" i="11"/>
  <c r="F55"/>
  <c r="BE90"/>
  <c r="BE92"/>
  <c r="BE100"/>
  <c r="BE108"/>
  <c r="BE120"/>
  <c r="BE126"/>
  <c r="BE138"/>
  <c r="BE145"/>
  <c r="BE147"/>
  <c r="BE149"/>
  <c r="BE153"/>
  <c r="BE173"/>
  <c r="BE177"/>
  <c r="BE179"/>
  <c r="BE194"/>
  <c r="BE196"/>
  <c r="BE210"/>
  <c r="BE214"/>
  <c r="BE216"/>
  <c r="BE222"/>
  <c r="BE232"/>
  <c r="BE94"/>
  <c r="BE96"/>
  <c r="BE98"/>
  <c r="BE118"/>
  <c r="BE124"/>
  <c r="BE128"/>
  <c r="BE134"/>
  <c r="BE136"/>
  <c r="BE167"/>
  <c r="BE171"/>
  <c r="BE181"/>
  <c r="BE187"/>
  <c r="BE190"/>
  <c r="BE220"/>
  <c r="BE224"/>
  <c r="BE226"/>
  <c r="BE230"/>
  <c r="BE234"/>
  <c r="BE236"/>
  <c r="BE238"/>
  <c r="BE88"/>
  <c r="BE104"/>
  <c r="BE110"/>
  <c r="BE112"/>
  <c r="BE114"/>
  <c r="BE116"/>
  <c r="BE122"/>
  <c r="BE141"/>
  <c r="BE143"/>
  <c r="BE151"/>
  <c r="BE159"/>
  <c r="BE161"/>
  <c r="BE165"/>
  <c r="BE169"/>
  <c r="BE185"/>
  <c r="BE192"/>
  <c r="BE198"/>
  <c r="BE200"/>
  <c r="BE206"/>
  <c r="J52"/>
  <c r="BE86"/>
  <c r="BE102"/>
  <c r="BE106"/>
  <c r="BE130"/>
  <c r="BE132"/>
  <c r="BE155"/>
  <c r="BE157"/>
  <c r="BE163"/>
  <c r="BE175"/>
  <c r="BE183"/>
  <c r="BE202"/>
  <c r="BE204"/>
  <c r="BE208"/>
  <c r="BE212"/>
  <c r="BE218"/>
  <c r="BE228"/>
  <c r="J52" i="10"/>
  <c r="F83"/>
  <c r="BE89"/>
  <c r="BE104"/>
  <c r="BE114"/>
  <c r="BE135"/>
  <c r="BE139"/>
  <c r="BE147"/>
  <c r="BE164"/>
  <c r="BE187"/>
  <c r="BE190"/>
  <c r="BE196"/>
  <c r="BE229"/>
  <c r="BE247"/>
  <c r="E48"/>
  <c r="BE107"/>
  <c r="BE117"/>
  <c r="BE123"/>
  <c r="BE143"/>
  <c r="BE172"/>
  <c r="BE175"/>
  <c r="BE178"/>
  <c r="BE193"/>
  <c r="BE199"/>
  <c r="BE202"/>
  <c r="BE205"/>
  <c r="BE207"/>
  <c r="BE212"/>
  <c r="BE215"/>
  <c r="BK382" i="9"/>
  <c r="J382" s="1"/>
  <c r="J74" s="1"/>
  <c r="BE101" i="10"/>
  <c r="BE111"/>
  <c r="BE120"/>
  <c r="BE127"/>
  <c r="BE131"/>
  <c r="BE160"/>
  <c r="BE168"/>
  <c r="BE181"/>
  <c r="BE184"/>
  <c r="BE218"/>
  <c r="BE225"/>
  <c r="BE232"/>
  <c r="BE235"/>
  <c r="BE238"/>
  <c r="BE241"/>
  <c r="BE244"/>
  <c r="BE251"/>
  <c r="BE92"/>
  <c r="BE95"/>
  <c r="BE98"/>
  <c r="BE151"/>
  <c r="BE210"/>
  <c r="BE221"/>
  <c r="BE249"/>
  <c r="BE253"/>
  <c r="BE255"/>
  <c r="BE259"/>
  <c r="J96" i="8"/>
  <c r="J61" s="1"/>
  <c r="J165"/>
  <c r="J65" s="1"/>
  <c r="J313"/>
  <c r="J73" s="1"/>
  <c r="E87" i="9"/>
  <c r="BE100"/>
  <c r="BE114"/>
  <c r="BE140"/>
  <c r="BE169"/>
  <c r="BE197"/>
  <c r="BE201"/>
  <c r="BE228"/>
  <c r="BE233"/>
  <c r="BE250"/>
  <c r="BE281"/>
  <c r="BE292"/>
  <c r="BE296"/>
  <c r="BE301"/>
  <c r="BE307"/>
  <c r="BE333"/>
  <c r="BE358"/>
  <c r="BE376"/>
  <c r="BE387"/>
  <c r="BE395"/>
  <c r="BE399"/>
  <c r="J91"/>
  <c r="J94"/>
  <c r="BE103"/>
  <c r="BE135"/>
  <c r="BE160"/>
  <c r="BE176"/>
  <c r="BE182"/>
  <c r="BE187"/>
  <c r="BE194"/>
  <c r="BE206"/>
  <c r="BE211"/>
  <c r="BE214"/>
  <c r="BE241"/>
  <c r="BE248"/>
  <c r="BE255"/>
  <c r="BE260"/>
  <c r="BE267"/>
  <c r="BE271"/>
  <c r="BE276"/>
  <c r="BE287"/>
  <c r="BE310"/>
  <c r="BE324"/>
  <c r="BE327"/>
  <c r="BE342"/>
  <c r="BE347"/>
  <c r="BE371"/>
  <c r="BE379"/>
  <c r="BE384"/>
  <c r="BE391"/>
  <c r="BE106"/>
  <c r="BE191"/>
  <c r="BE223"/>
  <c r="BE238"/>
  <c r="BE264"/>
  <c r="BE317"/>
  <c r="BE361"/>
  <c r="F55"/>
  <c r="BE111"/>
  <c r="BE117"/>
  <c r="BE120"/>
  <c r="BE125"/>
  <c r="BE130"/>
  <c r="BE145"/>
  <c r="BE148"/>
  <c r="BE155"/>
  <c r="BE220"/>
  <c r="BE226"/>
  <c r="BE245"/>
  <c r="BE314"/>
  <c r="BE319"/>
  <c r="BE330"/>
  <c r="BE337"/>
  <c r="BE351"/>
  <c r="BE355"/>
  <c r="BE365"/>
  <c r="BE368"/>
  <c r="J52" i="8"/>
  <c r="BE97"/>
  <c r="BE106"/>
  <c r="BE114"/>
  <c r="BE127"/>
  <c r="BE132"/>
  <c r="BE171"/>
  <c r="BE178"/>
  <c r="BE180"/>
  <c r="BE200"/>
  <c r="BE212"/>
  <c r="BE223"/>
  <c r="BE229"/>
  <c r="BE249"/>
  <c r="BE278"/>
  <c r="BE284"/>
  <c r="BE286"/>
  <c r="BE309"/>
  <c r="BE314"/>
  <c r="BE317"/>
  <c r="E48"/>
  <c r="BE118"/>
  <c r="BE123"/>
  <c r="BE206"/>
  <c r="BE209"/>
  <c r="BE214"/>
  <c r="BE216"/>
  <c r="BE218"/>
  <c r="BE232"/>
  <c r="BE243"/>
  <c r="BE254"/>
  <c r="BE273"/>
  <c r="BE281"/>
  <c r="BE293"/>
  <c r="BE303"/>
  <c r="BK240" i="7"/>
  <c r="F91" i="8"/>
  <c r="BE102"/>
  <c r="BE145"/>
  <c r="BE161"/>
  <c r="BE166"/>
  <c r="BE188"/>
  <c r="BE192"/>
  <c r="BE225"/>
  <c r="BE227"/>
  <c r="BE236"/>
  <c r="BE240"/>
  <c r="BE289"/>
  <c r="BE297"/>
  <c r="BE110"/>
  <c r="BE136"/>
  <c r="BE140"/>
  <c r="BE149"/>
  <c r="BE154"/>
  <c r="BE158"/>
  <c r="BE169"/>
  <c r="BE173"/>
  <c r="BE176"/>
  <c r="BE183"/>
  <c r="BE185"/>
  <c r="BE190"/>
  <c r="BE194"/>
  <c r="BE197"/>
  <c r="BE203"/>
  <c r="BE221"/>
  <c r="BE234"/>
  <c r="BE246"/>
  <c r="BE258"/>
  <c r="BE261"/>
  <c r="BE263"/>
  <c r="BE266"/>
  <c r="BE268"/>
  <c r="BE271"/>
  <c r="BE275"/>
  <c r="BE291"/>
  <c r="BE295"/>
  <c r="BE299"/>
  <c r="BE306"/>
  <c r="J89" i="7"/>
  <c r="F92"/>
  <c r="BE104"/>
  <c r="BE113"/>
  <c r="BE141"/>
  <c r="BE145"/>
  <c r="BE149"/>
  <c r="BE165"/>
  <c r="BE210"/>
  <c r="BE213"/>
  <c r="BE233"/>
  <c r="BE242"/>
  <c r="BE260"/>
  <c r="BE264"/>
  <c r="BE266"/>
  <c r="BE287"/>
  <c r="BE294"/>
  <c r="BE130"/>
  <c r="BE137"/>
  <c r="BE156"/>
  <c r="BE169"/>
  <c r="BE178"/>
  <c r="BE182"/>
  <c r="BE193"/>
  <c r="BE238"/>
  <c r="BE255"/>
  <c r="BE262"/>
  <c r="BE291"/>
  <c r="BE101"/>
  <c r="BE122"/>
  <c r="BE153"/>
  <c r="BE174"/>
  <c r="BE189"/>
  <c r="BE197"/>
  <c r="BE199"/>
  <c r="BE218"/>
  <c r="BE222"/>
  <c r="BE225"/>
  <c r="BE227"/>
  <c r="BE249"/>
  <c r="BE269"/>
  <c r="BE271"/>
  <c r="BE275"/>
  <c r="BE282"/>
  <c r="E48"/>
  <c r="BE98"/>
  <c r="BE107"/>
  <c r="BE110"/>
  <c r="BE118"/>
  <c r="BE126"/>
  <c r="BE160"/>
  <c r="BE202"/>
  <c r="BE206"/>
  <c r="BE230"/>
  <c r="BE235"/>
  <c r="BE246"/>
  <c r="BE252"/>
  <c r="BE257"/>
  <c r="BE279"/>
  <c r="E48" i="6"/>
  <c r="BE122"/>
  <c r="BE137"/>
  <c r="BE145"/>
  <c r="BE155"/>
  <c r="BE165"/>
  <c r="BE171"/>
  <c r="BE173"/>
  <c r="BE178"/>
  <c r="BE194"/>
  <c r="BE204"/>
  <c r="BE206"/>
  <c r="BE248"/>
  <c r="BE250"/>
  <c r="BE267"/>
  <c r="BE271"/>
  <c r="BE285"/>
  <c r="BE287"/>
  <c r="BE293"/>
  <c r="BE315"/>
  <c r="BE323"/>
  <c r="BE325"/>
  <c r="BE336"/>
  <c r="BE359"/>
  <c r="BE361"/>
  <c r="BE363"/>
  <c r="BE370"/>
  <c r="BE376"/>
  <c r="BE384"/>
  <c r="BE389"/>
  <c r="BE407"/>
  <c r="BE409"/>
  <c r="BE416"/>
  <c r="BE418"/>
  <c r="BE420"/>
  <c r="BE426"/>
  <c r="BE428"/>
  <c r="BE433"/>
  <c r="BE439"/>
  <c r="BE450"/>
  <c r="BE458"/>
  <c r="BE460"/>
  <c r="BE462"/>
  <c r="J52"/>
  <c r="F55"/>
  <c r="J55"/>
  <c r="BE124"/>
  <c r="BE127"/>
  <c r="BE139"/>
  <c r="BE148"/>
  <c r="BE163"/>
  <c r="BE175"/>
  <c r="BE184"/>
  <c r="BE191"/>
  <c r="BE200"/>
  <c r="BE210"/>
  <c r="BE215"/>
  <c r="BE225"/>
  <c r="BE229"/>
  <c r="BE231"/>
  <c r="BE235"/>
  <c r="BE237"/>
  <c r="BE240"/>
  <c r="BE263"/>
  <c r="BE265"/>
  <c r="BE277"/>
  <c r="BE289"/>
  <c r="BE291"/>
  <c r="BE302"/>
  <c r="BE304"/>
  <c r="BE313"/>
  <c r="BE317"/>
  <c r="BE321"/>
  <c r="BE327"/>
  <c r="BE329"/>
  <c r="BE331"/>
  <c r="BE340"/>
  <c r="BE355"/>
  <c r="BE366"/>
  <c r="BE368"/>
  <c r="BE372"/>
  <c r="BE374"/>
  <c r="BE378"/>
  <c r="BE382"/>
  <c r="BE391"/>
  <c r="BE395"/>
  <c r="BE116"/>
  <c r="BE129"/>
  <c r="BE133"/>
  <c r="BE141"/>
  <c r="BE143"/>
  <c r="BE152"/>
  <c r="BE182"/>
  <c r="BE198"/>
  <c r="BE202"/>
  <c r="BE213"/>
  <c r="BE217"/>
  <c r="BE223"/>
  <c r="BE244"/>
  <c r="BE252"/>
  <c r="BE254"/>
  <c r="BE257"/>
  <c r="BE259"/>
  <c r="BE261"/>
  <c r="BE275"/>
  <c r="BE283"/>
  <c r="BE295"/>
  <c r="BE298"/>
  <c r="BE306"/>
  <c r="BE311"/>
  <c r="BE334"/>
  <c r="BE345"/>
  <c r="BE347"/>
  <c r="BE357"/>
  <c r="BE380"/>
  <c r="BE413"/>
  <c r="BE422"/>
  <c r="BE437"/>
  <c r="BE441"/>
  <c r="BE443"/>
  <c r="BE445"/>
  <c r="BE448"/>
  <c r="BE454"/>
  <c r="BE456"/>
  <c r="BE111"/>
  <c r="BE113"/>
  <c r="BE118"/>
  <c r="BE120"/>
  <c r="BE131"/>
  <c r="BE135"/>
  <c r="BE150"/>
  <c r="BE157"/>
  <c r="BE159"/>
  <c r="BE161"/>
  <c r="BE167"/>
  <c r="BE169"/>
  <c r="BE180"/>
  <c r="BE186"/>
  <c r="BE189"/>
  <c r="BE196"/>
  <c r="BE208"/>
  <c r="BE219"/>
  <c r="BE221"/>
  <c r="BE227"/>
  <c r="BE242"/>
  <c r="BE246"/>
  <c r="BE269"/>
  <c r="BE273"/>
  <c r="BE279"/>
  <c r="BE281"/>
  <c r="BE300"/>
  <c r="BE308"/>
  <c r="BE319"/>
  <c r="BE338"/>
  <c r="BE342"/>
  <c r="BE349"/>
  <c r="BE351"/>
  <c r="BE353"/>
  <c r="BE386"/>
  <c r="BE398"/>
  <c r="BE401"/>
  <c r="BE403"/>
  <c r="BE405"/>
  <c r="BE411"/>
  <c r="BE424"/>
  <c r="BE431"/>
  <c r="BE435"/>
  <c r="BE452"/>
  <c r="J725" i="4"/>
  <c r="J70" s="1"/>
  <c r="E82" i="5"/>
  <c r="J86"/>
  <c r="BE96"/>
  <c r="BE102"/>
  <c r="BE114"/>
  <c r="BE119"/>
  <c r="BE123"/>
  <c r="BE140"/>
  <c r="BE145"/>
  <c r="BE154"/>
  <c r="BE156"/>
  <c r="BE160"/>
  <c r="BE162"/>
  <c r="BE164"/>
  <c r="BE166"/>
  <c r="BE168"/>
  <c r="BE170"/>
  <c r="BE177"/>
  <c r="BE181"/>
  <c r="BE183"/>
  <c r="BE185"/>
  <c r="BE193"/>
  <c r="BE195"/>
  <c r="BE199"/>
  <c r="BE201"/>
  <c r="BE203"/>
  <c r="BE205"/>
  <c r="BE207"/>
  <c r="BE210"/>
  <c r="BE214"/>
  <c r="F55"/>
  <c r="J89"/>
  <c r="BE100"/>
  <c r="BE117"/>
  <c r="BE121"/>
  <c r="BE125"/>
  <c r="BE138"/>
  <c r="BE127"/>
  <c r="BE129"/>
  <c r="BE132"/>
  <c r="BE134"/>
  <c r="BE150"/>
  <c r="BE152"/>
  <c r="BE158"/>
  <c r="BE174"/>
  <c r="BE179"/>
  <c r="BE188"/>
  <c r="BE212"/>
  <c r="BE98"/>
  <c r="BE105"/>
  <c r="BE107"/>
  <c r="BE109"/>
  <c r="BE112"/>
  <c r="BE136"/>
  <c r="BE142"/>
  <c r="BE147"/>
  <c r="BE190"/>
  <c r="BE197"/>
  <c r="BE160" i="4"/>
  <c r="BE171"/>
  <c r="BE207"/>
  <c r="BE227"/>
  <c r="BE233"/>
  <c r="BE242"/>
  <c r="BE277"/>
  <c r="BE290"/>
  <c r="BE308"/>
  <c r="BE322"/>
  <c r="BE328"/>
  <c r="BE355"/>
  <c r="BE377"/>
  <c r="BE455"/>
  <c r="BE502"/>
  <c r="BE512"/>
  <c r="BE541"/>
  <c r="BE557"/>
  <c r="BE659"/>
  <c r="BE675"/>
  <c r="BE756"/>
  <c r="BE763"/>
  <c r="BE766"/>
  <c r="BE772"/>
  <c r="BE777"/>
  <c r="BE802"/>
  <c r="BE817"/>
  <c r="BE821"/>
  <c r="BE831"/>
  <c r="BE837"/>
  <c r="BE854"/>
  <c r="BE890"/>
  <c r="BE893"/>
  <c r="BE896"/>
  <c r="BE903"/>
  <c r="BE939"/>
  <c r="BE943"/>
  <c r="BE945"/>
  <c r="BE948"/>
  <c r="BE980"/>
  <c r="BE992"/>
  <c r="BE1011"/>
  <c r="BE1014"/>
  <c r="BE1016"/>
  <c r="BE1024"/>
  <c r="BE1029"/>
  <c r="BE1057"/>
  <c r="BE1059"/>
  <c r="BE1063"/>
  <c r="BE1093"/>
  <c r="BE1107"/>
  <c r="BE1130"/>
  <c r="BE1144"/>
  <c r="BE1188"/>
  <c r="BE1229"/>
  <c r="F55"/>
  <c r="BE134"/>
  <c r="BE142"/>
  <c r="BE165"/>
  <c r="BE184"/>
  <c r="BE192"/>
  <c r="BE221"/>
  <c r="BE280"/>
  <c r="BE284"/>
  <c r="BE287"/>
  <c r="BE303"/>
  <c r="BE382"/>
  <c r="BE405"/>
  <c r="BE426"/>
  <c r="BE432"/>
  <c r="BE438"/>
  <c r="BE450"/>
  <c r="BE480"/>
  <c r="BE491"/>
  <c r="BE507"/>
  <c r="BE551"/>
  <c r="BE560"/>
  <c r="BE568"/>
  <c r="BE573"/>
  <c r="BE581"/>
  <c r="BE589"/>
  <c r="BE602"/>
  <c r="BE617"/>
  <c r="BE661"/>
  <c r="BE664"/>
  <c r="BE667"/>
  <c r="BE672"/>
  <c r="BE713"/>
  <c r="BE741"/>
  <c r="BE753"/>
  <c r="BE780"/>
  <c r="BE790"/>
  <c r="BE805"/>
  <c r="BE826"/>
  <c r="BE844"/>
  <c r="BE887"/>
  <c r="BE898"/>
  <c r="BE921"/>
  <c r="BE926"/>
  <c r="BE958"/>
  <c r="BE962"/>
  <c r="BE990"/>
  <c r="BE1047"/>
  <c r="BE1054"/>
  <c r="BE1089"/>
  <c r="BE1158"/>
  <c r="BE1218"/>
  <c r="BE1221"/>
  <c r="BE1266"/>
  <c r="BE1269"/>
  <c r="BE1287"/>
  <c r="BE1294"/>
  <c r="BE1302"/>
  <c r="BE1307"/>
  <c r="BE1310"/>
  <c r="BE1325"/>
  <c r="BE1341"/>
  <c r="BE1345"/>
  <c r="BE1349"/>
  <c r="J98"/>
  <c r="BE107"/>
  <c r="BE202"/>
  <c r="BE216"/>
  <c r="BE238"/>
  <c r="BE249"/>
  <c r="BE313"/>
  <c r="BE319"/>
  <c r="BE352"/>
  <c r="BE369"/>
  <c r="BE444"/>
  <c r="BE460"/>
  <c r="BE465"/>
  <c r="BE471"/>
  <c r="BE525"/>
  <c r="BE535"/>
  <c r="BE544"/>
  <c r="BE578"/>
  <c r="BE586"/>
  <c r="BE612"/>
  <c r="BE622"/>
  <c r="BE715"/>
  <c r="BE726"/>
  <c r="BE729"/>
  <c r="BE732"/>
  <c r="BE735"/>
  <c r="BE750"/>
  <c r="BE769"/>
  <c r="BE794"/>
  <c r="BE798"/>
  <c r="BE813"/>
  <c r="BE907"/>
  <c r="BE911"/>
  <c r="BE918"/>
  <c r="BE932"/>
  <c r="BE973"/>
  <c r="BE977"/>
  <c r="BE988"/>
  <c r="BE995"/>
  <c r="BE997"/>
  <c r="BE1001"/>
  <c r="BE1004"/>
  <c r="BE1008"/>
  <c r="BE1027"/>
  <c r="BE1033"/>
  <c r="BE1036"/>
  <c r="BE1044"/>
  <c r="BE1115"/>
  <c r="BE1198"/>
  <c r="BE1202"/>
  <c r="BE1261"/>
  <c r="E48"/>
  <c r="BE114"/>
  <c r="BE151"/>
  <c r="BE197"/>
  <c r="BE211"/>
  <c r="BE254"/>
  <c r="BE298"/>
  <c r="BE331"/>
  <c r="BE476"/>
  <c r="BE517"/>
  <c r="BE520"/>
  <c r="BE554"/>
  <c r="BE594"/>
  <c r="BE607"/>
  <c r="BE649"/>
  <c r="BE657"/>
  <c r="BE680"/>
  <c r="BE707"/>
  <c r="BE717"/>
  <c r="BE721"/>
  <c r="BE738"/>
  <c r="BE744"/>
  <c r="BE747"/>
  <c r="BE760"/>
  <c r="BE784"/>
  <c r="BE809"/>
  <c r="BE847"/>
  <c r="BE858"/>
  <c r="BE884"/>
  <c r="BE914"/>
  <c r="BE929"/>
  <c r="BE935"/>
  <c r="BE951"/>
  <c r="BE955"/>
  <c r="BE971"/>
  <c r="BE1019"/>
  <c r="BE1021"/>
  <c r="BE1038"/>
  <c r="BE1042"/>
  <c r="BE1049"/>
  <c r="BE1052"/>
  <c r="BE1111"/>
  <c r="BE1118"/>
  <c r="BE1164"/>
  <c r="BE1168"/>
  <c r="BE1172"/>
  <c r="BE1245"/>
  <c r="BE1273"/>
  <c r="BE1280"/>
  <c r="J81" i="2"/>
  <c r="J60" s="1"/>
  <c r="E48" i="3"/>
  <c r="J52"/>
  <c r="F55"/>
  <c r="BE92"/>
  <c r="BE97"/>
  <c r="BE102"/>
  <c r="BE87"/>
  <c r="BE89" i="2"/>
  <c r="E48"/>
  <c r="J52"/>
  <c r="F55"/>
  <c r="BE95"/>
  <c r="BE97"/>
  <c r="BE84"/>
  <c r="BE86"/>
  <c r="BE92"/>
  <c r="BE99"/>
  <c r="BE82"/>
  <c r="F36" i="4"/>
  <c r="BC57" i="1" s="1"/>
  <c r="F37" i="8"/>
  <c r="BD61" i="1" s="1"/>
  <c r="F36" i="12"/>
  <c r="BC65" i="1" s="1"/>
  <c r="F37" i="4"/>
  <c r="BD57" i="1" s="1"/>
  <c r="J34" i="7"/>
  <c r="AW60" i="1" s="1"/>
  <c r="F36" i="7"/>
  <c r="BC60" i="1" s="1"/>
  <c r="F36" i="8"/>
  <c r="BC61" i="1" s="1"/>
  <c r="F35" i="9"/>
  <c r="BB62" i="1" s="1"/>
  <c r="J34" i="11"/>
  <c r="AW64" i="1" s="1"/>
  <c r="F35" i="12"/>
  <c r="BB65" i="1" s="1"/>
  <c r="F34" i="2"/>
  <c r="BA55" i="1" s="1"/>
  <c r="F34" i="5"/>
  <c r="BA58" i="1" s="1"/>
  <c r="J34" i="8"/>
  <c r="AW61" i="1" s="1"/>
  <c r="F37" i="10"/>
  <c r="BD63" i="1" s="1"/>
  <c r="J34" i="12"/>
  <c r="AW65" i="1" s="1"/>
  <c r="F35" i="4"/>
  <c r="BB57" i="1" s="1"/>
  <c r="F35" i="8"/>
  <c r="BB61" i="1" s="1"/>
  <c r="F34" i="10"/>
  <c r="BA63" i="1" s="1"/>
  <c r="F37" i="11"/>
  <c r="BD64" i="1" s="1"/>
  <c r="F34" i="4"/>
  <c r="BA57" i="1"/>
  <c r="J34" i="2"/>
  <c r="AW55" i="1"/>
  <c r="F35" i="5"/>
  <c r="BB58" i="1"/>
  <c r="F37" i="7"/>
  <c r="BD60" i="1"/>
  <c r="J34" i="9"/>
  <c r="AW62" i="1"/>
  <c r="F36" i="2"/>
  <c r="BC55" i="1"/>
  <c r="F37" i="5"/>
  <c r="BD58" i="1"/>
  <c r="F34" i="7"/>
  <c r="BA60" i="1"/>
  <c r="F35" i="11"/>
  <c r="BB64" i="1"/>
  <c r="F36" i="3"/>
  <c r="BC56" i="1"/>
  <c r="F37" i="6"/>
  <c r="BD59" i="1"/>
  <c r="F34" i="8"/>
  <c r="BA61" i="1"/>
  <c r="F37" i="9"/>
  <c r="BD62" i="1"/>
  <c r="F36" i="11"/>
  <c r="BC64" i="1"/>
  <c r="J34" i="5"/>
  <c r="AW58" i="1"/>
  <c r="F35" i="6"/>
  <c r="BB59" i="1"/>
  <c r="F36" i="9"/>
  <c r="BC62" i="1"/>
  <c r="F36" i="10"/>
  <c r="BC63" i="1"/>
  <c r="F34" i="3"/>
  <c r="BA56" i="1"/>
  <c r="J34" i="6"/>
  <c r="AW59" i="1"/>
  <c r="F34" i="11"/>
  <c r="BA64" i="1"/>
  <c r="F37" i="12"/>
  <c r="BD65" i="1"/>
  <c r="F35" i="3"/>
  <c r="BB56" i="1"/>
  <c r="F34" i="6"/>
  <c r="BA59" i="1"/>
  <c r="F35" i="7"/>
  <c r="BB60" i="1"/>
  <c r="F34" i="9"/>
  <c r="BA62" i="1"/>
  <c r="J34" i="10"/>
  <c r="AW63" i="1"/>
  <c r="F34" i="12"/>
  <c r="BA65" i="1" s="1"/>
  <c r="F37" i="2"/>
  <c r="BD55" i="1" s="1"/>
  <c r="J34" i="3"/>
  <c r="AW56" i="1" s="1"/>
  <c r="F36" i="5"/>
  <c r="BC58" i="1" s="1"/>
  <c r="F36" i="6"/>
  <c r="BC59" i="1" s="1"/>
  <c r="F35" i="10"/>
  <c r="BB63" i="1" s="1"/>
  <c r="F35" i="2"/>
  <c r="BB55" i="1" s="1"/>
  <c r="F37" i="3"/>
  <c r="BD56" i="1" s="1"/>
  <c r="J34" i="4"/>
  <c r="AW57" i="1" s="1"/>
  <c r="J59" i="2" l="1"/>
  <c r="J30"/>
  <c r="BK105" i="4"/>
  <c r="J105" s="1"/>
  <c r="J60" s="1"/>
  <c r="J375" i="9"/>
  <c r="J73" s="1"/>
  <c r="R172" i="5"/>
  <c r="P393" i="6"/>
  <c r="P172" i="5"/>
  <c r="T393" i="6"/>
  <c r="T172" i="5"/>
  <c r="R393" i="6"/>
  <c r="P95" i="7"/>
  <c r="AU60" i="1" s="1"/>
  <c r="T94" i="5"/>
  <c r="T93" s="1"/>
  <c r="T92" s="1"/>
  <c r="T724" i="4"/>
  <c r="R89" i="12"/>
  <c r="R88" s="1"/>
  <c r="P84" i="11"/>
  <c r="P83" s="1"/>
  <c r="AU64" i="1" s="1"/>
  <c r="P382" i="9"/>
  <c r="T96" i="7"/>
  <c r="T95" s="1"/>
  <c r="R233" i="6"/>
  <c r="P94" i="5"/>
  <c r="P93"/>
  <c r="P92" s="1"/>
  <c r="AU58" i="1" s="1"/>
  <c r="R724" i="4"/>
  <c r="T84" i="11"/>
  <c r="T83" s="1"/>
  <c r="R84"/>
  <c r="R83" s="1"/>
  <c r="T94" i="8"/>
  <c r="P95"/>
  <c r="P94"/>
  <c r="AU61" i="1" s="1"/>
  <c r="T89" i="12"/>
  <c r="T88" s="1"/>
  <c r="T109" i="6"/>
  <c r="P98" i="9"/>
  <c r="BK95" i="8"/>
  <c r="P724" i="4"/>
  <c r="T105"/>
  <c r="T104" s="1"/>
  <c r="R382" i="9"/>
  <c r="R97" s="1"/>
  <c r="BK164" i="8"/>
  <c r="J164" s="1"/>
  <c r="J64" s="1"/>
  <c r="P105" i="4"/>
  <c r="P104"/>
  <c r="AU57" i="1" s="1"/>
  <c r="T233" i="6"/>
  <c r="P109"/>
  <c r="R87" i="10"/>
  <c r="R86" s="1"/>
  <c r="P340" i="9"/>
  <c r="R94" i="5"/>
  <c r="R93"/>
  <c r="R92" s="1"/>
  <c r="R105" i="4"/>
  <c r="R104" s="1"/>
  <c r="P89" i="12"/>
  <c r="P88" s="1"/>
  <c r="AU65" i="1" s="1"/>
  <c r="P87" i="10"/>
  <c r="P86"/>
  <c r="AU63" i="1" s="1"/>
  <c r="T340" i="9"/>
  <c r="R95" i="7"/>
  <c r="BK724" i="4"/>
  <c r="J724" s="1"/>
  <c r="J69" s="1"/>
  <c r="BK312" i="8"/>
  <c r="J312"/>
  <c r="J72" s="1"/>
  <c r="T87" i="10"/>
  <c r="T86" s="1"/>
  <c r="BK340" i="9"/>
  <c r="J340" s="1"/>
  <c r="J68" s="1"/>
  <c r="P233" i="6"/>
  <c r="R109"/>
  <c r="R108" s="1"/>
  <c r="R107" s="1"/>
  <c r="T98" i="9"/>
  <c r="T97"/>
  <c r="R164" i="8"/>
  <c r="R94"/>
  <c r="BK85" i="3"/>
  <c r="BK84"/>
  <c r="J84" s="1"/>
  <c r="J59" s="1"/>
  <c r="BK87" i="10"/>
  <c r="J87"/>
  <c r="J60" s="1"/>
  <c r="BK89" i="12"/>
  <c r="J89" s="1"/>
  <c r="J60" s="1"/>
  <c r="BK172" i="5"/>
  <c r="J172"/>
  <c r="J67" s="1"/>
  <c r="BK109" i="6"/>
  <c r="J109" s="1"/>
  <c r="J61" s="1"/>
  <c r="BK233"/>
  <c r="J233"/>
  <c r="J71" s="1"/>
  <c r="BK393"/>
  <c r="J393" s="1"/>
  <c r="J81" s="1"/>
  <c r="BK96" i="7"/>
  <c r="J96"/>
  <c r="J60" s="1"/>
  <c r="BK285"/>
  <c r="J285" s="1"/>
  <c r="J72" s="1"/>
  <c r="BK98" i="9"/>
  <c r="J98"/>
  <c r="J60" s="1"/>
  <c r="BK94" i="5"/>
  <c r="J94" s="1"/>
  <c r="J61" s="1"/>
  <c r="BK252" i="8"/>
  <c r="J252"/>
  <c r="J68" s="1"/>
  <c r="AG64" i="1"/>
  <c r="J59" i="11"/>
  <c r="J84"/>
  <c r="J60" s="1"/>
  <c r="BK97" i="9"/>
  <c r="J97" s="1"/>
  <c r="J59" s="1"/>
  <c r="J240" i="7"/>
  <c r="J67"/>
  <c r="AG55" i="1"/>
  <c r="F33" i="3"/>
  <c r="AZ56" i="1"/>
  <c r="F33" i="7"/>
  <c r="AZ60" i="1"/>
  <c r="F33" i="10"/>
  <c r="AZ63" i="1"/>
  <c r="BB54"/>
  <c r="W31"/>
  <c r="BC54"/>
  <c r="W32"/>
  <c r="F33" i="5"/>
  <c r="AZ58" i="1"/>
  <c r="J33" i="6"/>
  <c r="AV59" i="1"/>
  <c r="AT59" s="1"/>
  <c r="F33" i="11"/>
  <c r="AZ64" i="1" s="1"/>
  <c r="F33" i="4"/>
  <c r="AZ57" i="1" s="1"/>
  <c r="F33" i="9"/>
  <c r="AZ62" i="1" s="1"/>
  <c r="F33" i="12"/>
  <c r="AZ65" i="1" s="1"/>
  <c r="J33" i="8"/>
  <c r="AV61" i="1" s="1"/>
  <c r="AT61" s="1"/>
  <c r="J33" i="10"/>
  <c r="AV63" i="1"/>
  <c r="AT63" s="1"/>
  <c r="J33" i="12"/>
  <c r="AV65" i="1" s="1"/>
  <c r="AT65" s="1"/>
  <c r="BA54"/>
  <c r="W30"/>
  <c r="J33" i="2"/>
  <c r="AV55" i="1"/>
  <c r="AT55" s="1"/>
  <c r="AN55" s="1"/>
  <c r="J33" i="5"/>
  <c r="AV58" i="1"/>
  <c r="AT58" s="1"/>
  <c r="F33" i="6"/>
  <c r="AZ59" i="1" s="1"/>
  <c r="J33" i="9"/>
  <c r="AV62" i="1" s="1"/>
  <c r="AT62" s="1"/>
  <c r="F33" i="2"/>
  <c r="AZ55" i="1"/>
  <c r="F33" i="8"/>
  <c r="AZ61" i="1"/>
  <c r="BD54"/>
  <c r="W33"/>
  <c r="J33" i="3"/>
  <c r="AV56" i="1"/>
  <c r="AT56" s="1"/>
  <c r="J33" i="4"/>
  <c r="AV57" i="1" s="1"/>
  <c r="AT57" s="1"/>
  <c r="J33" i="7"/>
  <c r="AV60" i="1"/>
  <c r="AT60" s="1"/>
  <c r="J33" i="11"/>
  <c r="AV64" i="1" s="1"/>
  <c r="AT64" s="1"/>
  <c r="AN64" l="1"/>
  <c r="BK104" i="4"/>
  <c r="J104" s="1"/>
  <c r="J59" s="1"/>
  <c r="BK94" i="8"/>
  <c r="J94" s="1"/>
  <c r="J59" s="1"/>
  <c r="P108" i="6"/>
  <c r="P107"/>
  <c r="AU59" i="1" s="1"/>
  <c r="T108" i="6"/>
  <c r="T107" s="1"/>
  <c r="P97" i="9"/>
  <c r="AU62" i="1" s="1"/>
  <c r="BK88" i="12"/>
  <c r="J88" s="1"/>
  <c r="J30" s="1"/>
  <c r="AG65" i="1" s="1"/>
  <c r="BK95" i="7"/>
  <c r="J95" s="1"/>
  <c r="J59" s="1"/>
  <c r="J85" i="3"/>
  <c r="J60"/>
  <c r="BK108" i="6"/>
  <c r="BK107"/>
  <c r="J107" s="1"/>
  <c r="J59" s="1"/>
  <c r="BK86" i="10"/>
  <c r="J86"/>
  <c r="J30" s="1"/>
  <c r="AG63" i="1" s="1"/>
  <c r="BK93" i="5"/>
  <c r="J93"/>
  <c r="J60" s="1"/>
  <c r="J95" i="8"/>
  <c r="J60" s="1"/>
  <c r="J39" i="11"/>
  <c r="J39" i="2"/>
  <c r="AX54" i="1"/>
  <c r="AW54"/>
  <c r="AK30"/>
  <c r="J30" i="9"/>
  <c r="AG62" i="1"/>
  <c r="AN62" s="1"/>
  <c r="AY54"/>
  <c r="AZ54"/>
  <c r="W29"/>
  <c r="J30" i="4"/>
  <c r="AG57" i="1"/>
  <c r="AN57" s="1"/>
  <c r="J30" i="3"/>
  <c r="AG56" i="1" s="1"/>
  <c r="J39" i="3" l="1"/>
  <c r="J39" i="12"/>
  <c r="J39" i="10"/>
  <c r="J59" i="12"/>
  <c r="BK92" i="5"/>
  <c r="J92" s="1"/>
  <c r="J59" s="1"/>
  <c r="J108" i="6"/>
  <c r="J60"/>
  <c r="J59" i="10"/>
  <c r="J39" i="9"/>
  <c r="J39" i="4"/>
  <c r="AN56" i="1"/>
  <c r="AN63"/>
  <c r="AN65"/>
  <c r="J30" i="7"/>
  <c r="AG60" i="1"/>
  <c r="AN60" s="1"/>
  <c r="AV54"/>
  <c r="AK29" s="1"/>
  <c r="J30" i="8"/>
  <c r="AG61" i="1" s="1"/>
  <c r="AU54"/>
  <c r="J30" i="6"/>
  <c r="AG59" i="1"/>
  <c r="AN59" s="1"/>
  <c r="J39" i="7" l="1"/>
  <c r="J39" i="6"/>
  <c r="J39" i="8"/>
  <c r="AN61" i="1"/>
  <c r="AT54"/>
  <c r="J30" i="5"/>
  <c r="AG58" i="1"/>
  <c r="AG54" s="1"/>
  <c r="AK26" s="1"/>
  <c r="J39" i="5" l="1"/>
  <c r="AN58" i="1"/>
  <c r="AK35"/>
  <c r="AN54"/>
</calcChain>
</file>

<file path=xl/sharedStrings.xml><?xml version="1.0" encoding="utf-8"?>
<sst xmlns="http://schemas.openxmlformats.org/spreadsheetml/2006/main" count="26995" uniqueCount="3756">
  <si>
    <t>Export Komplet</t>
  </si>
  <si>
    <t>VZ</t>
  </si>
  <si>
    <t>2.0</t>
  </si>
  <si>
    <t>ZAMOK</t>
  </si>
  <si>
    <t>False</t>
  </si>
  <si>
    <t>{c957b8dd-5196-426a-a445-84c996cea54d}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</si>
  <si>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</si>
  <si>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</si>
  <si>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</si>
  <si>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</si>
  <si>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</si>
  <si>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</si>
  <si>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</si>
  <si>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</si>
  <si>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2022020R02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</si>
  <si>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</si>
  <si>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</si>
  <si>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Objekt zázemí a šaten sport. organizace</t>
  </si>
  <si>
    <t>KSO:</t>
  </si>
  <si>
    <t>801 59 11</t>
  </si>
  <si>
    <t>CC-CZ:</t>
  </si>
  <si>
    <t>12656</t>
  </si>
  <si>
    <t>Místo:</t>
  </si>
  <si>
    <t xml:space="preserve">Štěnovický Borek </t>
  </si>
  <si>
    <t>Datum:</t>
  </si>
  <si>
    <t>9. 5. 2022</t>
  </si>
  <si>
    <t>CZ-CPV:</t>
  </si>
  <si>
    <t>45000000-7</t>
  </si>
  <si>
    <t>CZ-CPA:</t>
  </si>
  <si>
    <t>41.00.28</t>
  </si>
  <si>
    <t>Zadavatel:</t>
  </si>
  <si>
    <t>IČ:</t>
  </si>
  <si>
    <t/>
  </si>
  <si>
    <t>Obec Štěnovický Borek, Štěnovický Borek 28, 33209</t>
  </si>
  <si>
    <t>DIČ:</t>
  </si>
  <si>
    <t>Uchazeč:</t>
  </si>
  <si>
    <t>Vyplň údaj</t>
  </si>
  <si>
    <t>Projektant:</t>
  </si>
  <si>
    <t>Dipl. tech. Josef Špeta, autorizovaný stavitel</t>
  </si>
  <si>
    <t>True</t>
  </si>
  <si>
    <t>Zpracovatel:</t>
  </si>
  <si>
    <t>Jakub Vilingr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</si>
  <si>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</si>
  <si>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</si>
  <si>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</si>
  <si>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</si>
  <si>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</si>
  <si>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</si>
  <si>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</si>
  <si>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</si>
  <si>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</si>
  <si>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</si>
  <si>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</si>
  <si>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</si>
  <si>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</si>
  <si>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</si>
  <si>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</si>
  <si>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</si>
  <si>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</si>
  <si>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</si>
  <si>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</si>
  <si>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</si>
  <si>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</si>
  <si>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</si>
  <si>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</si>
  <si>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</si>
  <si>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</si>
  <si>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</si>
  <si>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</si>
  <si>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</si>
  <si>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</si>
  <si>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</si>
  <si>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</si>
  <si>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</si>
  <si>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</si>
  <si>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</si>
  <si>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</si>
  <si>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</si>
  <si>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</si>
  <si>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</si>
  <si>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</si>
  <si>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</si>
  <si>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</si>
  <si>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</t>
  </si>
  <si>
    <t>Pokyny pro zpracování nabídky</t>
  </si>
  <si>
    <t>STA</t>
  </si>
  <si>
    <t>1</t>
  </si>
  <si>
    <t>{a176c14a-1b72-4bc6-be18-6e9a8b752caf}</t>
  </si>
  <si>
    <t>2</t>
  </si>
  <si>
    <t>01</t>
  </si>
  <si>
    <t>Vedlejší rozpočtové náklady</t>
  </si>
  <si>
    <t>{6ed704be-9448-48d6-97b8-358bffb06636}</t>
  </si>
  <si>
    <t>02</t>
  </si>
  <si>
    <t>D1.1. - D.1.3. - Stavebně konstrukční část, PBŘ</t>
  </si>
  <si>
    <t>{e484a78f-bac9-48ed-a801-66999f648cf6}</t>
  </si>
  <si>
    <t>EI_venk</t>
  </si>
  <si>
    <t>Elektroinstalace - přívod a areálové rozvody nn</t>
  </si>
  <si>
    <t>{00331c6a-9ff9-477e-a917-251ad614845c}</t>
  </si>
  <si>
    <t>EI_vn</t>
  </si>
  <si>
    <t>Elektroinstalace - vnitřní rozvody nn</t>
  </si>
  <si>
    <t>{b35a6866-53b6-4b6f-ab2f-f32836ca2fb3}</t>
  </si>
  <si>
    <t>PLYN_01</t>
  </si>
  <si>
    <t>Plynovodní přípojka</t>
  </si>
  <si>
    <t>{bab01816-b8ea-421c-9551-0162600b03f1}</t>
  </si>
  <si>
    <t>PLYN_02</t>
  </si>
  <si>
    <t>Vnitřní rozvod plynu</t>
  </si>
  <si>
    <t>{a93257f9-d620-4171-ad74-a1e1e508b4c4}</t>
  </si>
  <si>
    <t>SO 300</t>
  </si>
  <si>
    <t>Trubní studna</t>
  </si>
  <si>
    <t>{904273ba-6744-473f-bad4-59d1a78189fd}</t>
  </si>
  <si>
    <t>UT</t>
  </si>
  <si>
    <t>Vytápění</t>
  </si>
  <si>
    <t>{0964d7d3-4aa4-439f-9486-b3d635da35d8}</t>
  </si>
  <si>
    <t>ZTI</t>
  </si>
  <si>
    <t>Stavební rozpočet</t>
  </si>
  <si>
    <t>{6c101ad4-a205-4854-8d92-69b6d2a30367}</t>
  </si>
  <si>
    <t>INT</t>
  </si>
  <si>
    <t>Vnitřní vybavení</t>
  </si>
  <si>
    <t>{882dcbfc-68ab-46d2-9e73-7fc3e6dc2b72}</t>
  </si>
  <si>
    <t>KRYCÍ LIST SOUPISU PRACÍ</t>
  </si>
  <si>
    <t>Objekt:</t>
  </si>
  <si>
    <t>00 - Pokyny pro zpracování nabídky</t>
  </si>
  <si>
    <t>REKAPITULACE ČLENĚNÍ SOUPISU PRACÍ</t>
  </si>
  <si>
    <t>Kód dílu - Popis</t>
  </si>
  <si>
    <t>Cena celkem [CZK]</t>
  </si>
  <si>
    <t>-1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</si>
  <si>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</si>
  <si>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</si>
  <si>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</si>
  <si>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</si>
  <si>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</si>
  <si>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</si>
  <si>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</si>
  <si>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</si>
  <si>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</si>
  <si>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</si>
  <si>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</si>
  <si>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</si>
  <si>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</si>
  <si>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</si>
  <si>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</si>
  <si>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</si>
  <si>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</si>
  <si>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</si>
  <si>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K</t>
  </si>
  <si>
    <t>info-001</t>
  </si>
  <si>
    <t>Pro všechny položky platí, že rozhodujícím dokumentem pro jejich množství, typ a kvalitu je Projektová dokumentace a specifikace standardů</t>
  </si>
  <si>
    <t>512</t>
  </si>
  <si>
    <t>-947100665</t>
  </si>
  <si>
    <t>PP</t>
  </si>
  <si>
    <t>info-002</t>
  </si>
  <si>
    <t>Zpracovatel nabídky je povinen podrobně prostudovat PD a porovnat ji s předloženým VV</t>
  </si>
  <si>
    <t>-1846291579</t>
  </si>
  <si>
    <t>3</t>
  </si>
  <si>
    <t>info-003</t>
  </si>
  <si>
    <t>V případě, že výkaz výměr obsahuje odkaz na obchodní firmy, názvy, specifická označení výrobků, zboží a služeb...</t>
  </si>
  <si>
    <t>-2040253459</t>
  </si>
  <si>
    <t>P</t>
  </si>
  <si>
    <t>Poznámka k položce:_x000D_
V případě, že výkaz výměr obsahuje odkaz na obchodní firmy, názvy, specifická označení výrobků, zboží a služeb, a jsou použity jako referenční prostředek pro vyjádření kvalitativních a technických parametrů dodávky, dodavatel v takovém případě může dodávku ocenit obdobným řešením, výrobkem, který bude kvalitativně a technicky splňovat požadavky projektové dokumentace.</t>
  </si>
  <si>
    <t>info-004</t>
  </si>
  <si>
    <t>Specifikace ceny obsahuje přípravu, dodávku, dopravu, montáž a veškeré související náklady spojené s realizací od zadání po předání stavby do užívání...</t>
  </si>
  <si>
    <t>1040886065</t>
  </si>
  <si>
    <t>Poznámka k položce:_x000D_
Specifikace ceny obsahuje přípravu, dodávku, dopravu, montáž a veškeré související náklady spojené s realizací od zadání po předání stavby do užívání, včetně nákladů na koordinaci, uvedení do provozu, dokončovací práce, údržbu do doby předání, potřebné zkoušky a atesty, odstranění závad, předání dokladů o skutečném provedení, revizní knihy a další nutné režie pro Dílo. Specifikace ceny dále obsahuje zajištění veškerých dokladů nutných pro úspěšné kolaudační řízení včetně přípravy těchto podkladů pro toto řízení a účasti zástupce zhotovitele na místním šetření.</t>
  </si>
  <si>
    <t>5</t>
  </si>
  <si>
    <t>info-005</t>
  </si>
  <si>
    <t>Při stanovení jednotkových cen je bezpodmínečně nutné, aby byly zakalkulovány veškeré konstrukce a jejich části, dle dostupných výkresů a popisu standardů výrobků.</t>
  </si>
  <si>
    <t>1818862474</t>
  </si>
  <si>
    <t>Poznámka k položce:_x000D_
Při stanovení jednotkových cen je bezpodmínečně nutné, aby byly zakalkulovány veškeré konstrukce a jejich části, dle dostupných výkresů a popisu standardů výrobků. Pokud tak neučiní, nebude v průběhu provádění stavby brán zřetel na jeho event. požadavky na uznání víceprací vyplývajících z údajů a požadavků ve výše zmíněných projektových dokumentacích.</t>
  </si>
  <si>
    <t>6</t>
  </si>
  <si>
    <t>info-006</t>
  </si>
  <si>
    <t>Specifikace ceny obsahuje vždy kompletní systém dodávky a montáže pro plnou funkčnost Díla</t>
  </si>
  <si>
    <t>1292360568</t>
  </si>
  <si>
    <t>7</t>
  </si>
  <si>
    <t>info-007</t>
  </si>
  <si>
    <t>Specifikace ceny obsahuje vždy náklady související s průběžným úklidem staveniště a přilehlých komunikací, likvidaci odpadů, dočasná dopravní omezení atd.</t>
  </si>
  <si>
    <t>609113523</t>
  </si>
  <si>
    <t>8</t>
  </si>
  <si>
    <t>info-008</t>
  </si>
  <si>
    <t>Jednotkové ceny nebudou obsahovat DPH</t>
  </si>
  <si>
    <t>-1709470517</t>
  </si>
  <si>
    <t>01 - Vedlejší rozpočtové náklady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</si>
  <si>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</si>
  <si>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</si>
  <si>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</si>
  <si>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</si>
  <si>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</si>
  <si>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>VRN</t>
  </si>
  <si>
    <t>VRN1</t>
  </si>
  <si>
    <t>Průzkumné, geodetické a projektové práce</t>
  </si>
  <si>
    <t>010001000</t>
  </si>
  <si>
    <t>…</t>
  </si>
  <si>
    <t>CS ÚRS 2021 02</t>
  </si>
  <si>
    <t>1024</t>
  </si>
  <si>
    <t>-665054951</t>
  </si>
  <si>
    <t>Online PSC</t>
  </si>
  <si>
    <t>https://podminky.urs.cz/item/CS_URS_2021_02/010001000</t>
  </si>
  <si>
    <t>Poznámka k položce:_x000D_
Průzkumné práce_x000D_
- vytýčení sítí..._x000D_
_x000D_
Geodetické práce_x000D_
- zaměření a umístění objektů_x000D_
- výškové a směrové umístění stavby_x000D_
- geometrický plán..._x000D_
_x000D_
Projektové práce_x000D_
- dílenská dokumentace_x000D_
- dokumentace skutečného provedení_x000D_
- tištěná a elektronická verze verze_x000D_
- prohlášení o shodě, certifikáty, dodací listy_x000D_
- záruční listy_x000D_
- revize_x000D_
- návody apod...</t>
  </si>
  <si>
    <t>VRN2</t>
  </si>
  <si>
    <t>Příprava staveniště</t>
  </si>
  <si>
    <t>020001000</t>
  </si>
  <si>
    <t>-597566914</t>
  </si>
  <si>
    <t>https://podminky.urs.cz/item/CS_URS_2021_02/020001000</t>
  </si>
  <si>
    <t>Poznámka k položce:_x000D_
- záchranné práce_x000D_
- přeložení konstrukcí_x000D_
- odstranění materiálů a konstrukcí_x000D_
- přestěhování lidí, zvířat...</t>
  </si>
  <si>
    <t>VRN3</t>
  </si>
  <si>
    <t>Zařízení staveniště</t>
  </si>
  <si>
    <t>030001000</t>
  </si>
  <si>
    <t>...</t>
  </si>
  <si>
    <t>1520683197</t>
  </si>
  <si>
    <t>https://podminky.urs.cz/item/CS_URS_2021_02/030001000</t>
  </si>
  <si>
    <t>Poznámka k položce:_x000D_
Rozsah dle běžných standardů stavební firmy:_x000D_
- související přípravné práce_x000D_
- vybavení staveniště_x000D_
- připojení a spotřeba energií zařízení staveniště_x000D_
- zabezpečení staveniště_x000D_
- pronájmy ploch, objektů_x000D_
- oplocení staveniště_x000D_
- provoz staveniště_x000D_
- skládky a deponice_x000D_
- vjezd a výjezd ze staveniště_x000D_
- čištění komunikací_x000D_
- stavební buňky_x000D_
- mobilní WC apod._x000D_
- zrušení zařízení staveniště</t>
  </si>
  <si>
    <t>VRN4</t>
  </si>
  <si>
    <t>Inženýrská činnost</t>
  </si>
  <si>
    <t>040001000</t>
  </si>
  <si>
    <t>242977379</t>
  </si>
  <si>
    <t>https://podminky.urs.cz/item/CS_URS_2021_02/040001000</t>
  </si>
  <si>
    <t xml:space="preserve">Poznámka k položce:_x000D_
Inženýrská činnost_x000D_
- dozory_x000D_
- posudky_x000D_
- zkoušky a ostatní měření_x000D_
- revize_x000D_
- ostatní inženýrská činnost_x000D_
- plán BOZP na staveništi_x000D_
_x000D_
Kompletační a koordinační činnost_x000D_
- koordinace řemesel_x000D_
- finální odstranění kolaudačních závad apod._x000D_
_x000D_
</t>
  </si>
  <si>
    <t>02 - D1.1. - D.1.3. - Stavebně konstrukční část, PBŘ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</si>
  <si>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</si>
  <si>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</si>
  <si>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</si>
  <si>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</si>
  <si>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</si>
  <si>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</si>
  <si>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</si>
  <si>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</si>
  <si>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</si>
  <si>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</si>
  <si>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</si>
  <si>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</si>
  <si>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</si>
  <si>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</si>
  <si>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</si>
  <si>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</si>
  <si>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</si>
  <si>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</si>
  <si>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</si>
  <si>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</si>
  <si>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</si>
  <si>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</si>
  <si>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</si>
  <si>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795 - Lokální vytápění</t>
  </si>
  <si>
    <t>HZS - Hodinové zúčtovací sazby</t>
  </si>
  <si>
    <t>HSV</t>
  </si>
  <si>
    <t>Práce a dodávky HSV</t>
  </si>
  <si>
    <t>Zemní práce</t>
  </si>
  <si>
    <t>131251102</t>
  </si>
  <si>
    <t>Hloubení jam nezapažených v hornině třídy těžitelnosti I skupiny 3 objem do 50 m3 strojně</t>
  </si>
  <si>
    <t>m3</t>
  </si>
  <si>
    <t>CS ÚRS 2022 01</t>
  </si>
  <si>
    <t>-1308570906</t>
  </si>
  <si>
    <t>Hloubení nezapažených jam a zářezů strojně s urovnáním dna do předepsaného profilu a spádu v hornině třídy těžitelnosti I skupiny 3 přes 20 do 50 m3</t>
  </si>
  <si>
    <t>https://podminky.urs.cz/item/CS_URS_2022_01/131251102</t>
  </si>
  <si>
    <t>VV</t>
  </si>
  <si>
    <t>"výkop; předpoklad průměrné mocnosti výkopu</t>
  </si>
  <si>
    <t>(22,15*10,2*(0,34/2))</t>
  </si>
  <si>
    <t>(12,65*3,2*(0,34/2))</t>
  </si>
  <si>
    <t>Součet</t>
  </si>
  <si>
    <t>195</t>
  </si>
  <si>
    <t>132251102</t>
  </si>
  <si>
    <t>Hloubení rýh nezapažených š do 800 mm v hornině třídy těžitelnosti I skupiny 3 objem do 50 m3 strojně</t>
  </si>
  <si>
    <t>1874944903</t>
  </si>
  <si>
    <t>Hloubení nezapažených rýh šířky do 800 mm strojně s urovnáním dna do předepsaného profilu a spádu v hornině třídy těžitelnosti I skupiny 3 přes 20 do 50 m3</t>
  </si>
  <si>
    <t>https://podminky.urs.cz/item/CS_URS_2022_01/132251102</t>
  </si>
  <si>
    <t>"obvodový pasy</t>
  </si>
  <si>
    <t>(9,95*0,45*(1,37-0,57))</t>
  </si>
  <si>
    <t>(2,55*0,45*(1,37-0,57))</t>
  </si>
  <si>
    <t>(12,75*0,45*(1,37-0,57))</t>
  </si>
  <si>
    <t>(12,6*0,45*(1,37-0,57))</t>
  </si>
  <si>
    <t>(0,25*0,45*(1,37-0,57))</t>
  </si>
  <si>
    <t>(22,25*0,45*(1,37-0,57))</t>
  </si>
  <si>
    <t>(9,6*0,45*(1,37-0,57))</t>
  </si>
  <si>
    <t>"vnitřní pasy</t>
  </si>
  <si>
    <t>(7,83*0,45*(1,07-0,57))</t>
  </si>
  <si>
    <t>(1,7*0,45*(1,07-0,57))</t>
  </si>
  <si>
    <t>(0,92*0,6*(1,07-0,57))</t>
  </si>
  <si>
    <t>(13,95*0,45*(1,07-0,57))</t>
  </si>
  <si>
    <t>"patky</t>
  </si>
  <si>
    <t>(0,7*0,7*(1,34-0,57))*5</t>
  </si>
  <si>
    <t>162751117</t>
  </si>
  <si>
    <t>Vodorovné přemístění přes 9 000 do 10000 m výkopku/sypaniny z horniny třídy těžitelnosti I skupiny 1 až 3</t>
  </si>
  <si>
    <t>-1393265862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</si>
  <si>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</si>
  <si>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https://podminky.urs.cz/item/CS_URS_2022_01/162751117</t>
  </si>
  <si>
    <t>"výkop</t>
  </si>
  <si>
    <t>(45,29+32,719)</t>
  </si>
  <si>
    <t>"zásyp</t>
  </si>
  <si>
    <t>-39,005</t>
  </si>
  <si>
    <t>189</t>
  </si>
  <si>
    <t>162751119</t>
  </si>
  <si>
    <t>Příplatek k vodorovnému přemístění výkopku/sypaniny z horniny třídy těžitelnosti I skupiny 1 až 3 ZKD 1000 m přes 10000 m</t>
  </si>
  <si>
    <t>1810360246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</si>
  <si>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</si>
  <si>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https://podminky.urs.cz/item/CS_URS_2022_01/162751119</t>
  </si>
  <si>
    <t>39,004*6 'Přepočtené koeficientem množství</t>
  </si>
  <si>
    <t>171201231</t>
  </si>
  <si>
    <t>Poplatek za uložení zeminy a kamení na recyklační skládce (skládkovné) kód odpadu 17 05 04</t>
  </si>
  <si>
    <t>t</t>
  </si>
  <si>
    <t>1276777581</t>
  </si>
  <si>
    <t>Poplatek za uložení stavebního odpadu na recyklační skládce (skládkovné) zeminy a kamení zatříděného do Katalogu odpadů pod kódem 17 05 04</t>
  </si>
  <si>
    <t>https://podminky.urs.cz/item/CS_URS_2022_01/171201231</t>
  </si>
  <si>
    <t>39,004*1,8 'Přepočtené koeficientem množství</t>
  </si>
  <si>
    <t>196</t>
  </si>
  <si>
    <t>174151101</t>
  </si>
  <si>
    <t>Zásyp jam, šachet rýh nebo kolem objektů sypaninou se zhutněním</t>
  </si>
  <si>
    <t>750732174</t>
  </si>
  <si>
    <t>Zásyp sypaninou z jakékoliv horniny strojně s uložením výkopku ve vrstvách se zhutněním jam, šachet, rýh nebo kolem objektů v těchto vykopávkách</t>
  </si>
  <si>
    <t>https://podminky.urs.cz/item/CS_URS_2022_01/174151101</t>
  </si>
  <si>
    <t>"předpoklad 50% z výkopů</t>
  </si>
  <si>
    <t>(45,29+32,719)*0,5</t>
  </si>
  <si>
    <t>190</t>
  </si>
  <si>
    <t>181951112</t>
  </si>
  <si>
    <t>Úprava pláně v hornině třídy těžitelnosti I skupiny 1 až 3 se zhutněním strojně</t>
  </si>
  <si>
    <t>m2</t>
  </si>
  <si>
    <t>-746493853</t>
  </si>
  <si>
    <t>Úprava pláně vyrovnáním výškových rozdílů strojně v hornině třídy těžitelnosti I, skupiny 1 až 3 se zhutněním</t>
  </si>
  <si>
    <t>https://podminky.urs.cz/item/CS_URS_2022_01/181951112</t>
  </si>
  <si>
    <t>"pláň</t>
  </si>
  <si>
    <t>(26*16)</t>
  </si>
  <si>
    <t>Zakládání</t>
  </si>
  <si>
    <t>271532211</t>
  </si>
  <si>
    <t>Podsyp pod základové konstrukce se zhutněním z hrubého kameniva frakce 32 až 63 mm</t>
  </si>
  <si>
    <t>1993527795</t>
  </si>
  <si>
    <t>Podsyp pod základové konstrukce se zhutněním a urovnáním povrchu z kameniva hrubého, frakce 32 - 63 mm</t>
  </si>
  <si>
    <t>https://podminky.urs.cz/item/CS_URS_2022_01/271532211</t>
  </si>
  <si>
    <t>"podsyp pod základové kce tl. 250 mm</t>
  </si>
  <si>
    <t>(0,8*0,95*0,25)</t>
  </si>
  <si>
    <t>(7,3*4,25*0,25)</t>
  </si>
  <si>
    <t>(14,25*3,15*0,25)</t>
  </si>
  <si>
    <t>(3*12,05*0,25)</t>
  </si>
  <si>
    <t>(0,75*0,55*0,25)</t>
  </si>
  <si>
    <t>(7,7*5,25*0,25)</t>
  </si>
  <si>
    <t>(4,05*0,85*0,25)</t>
  </si>
  <si>
    <t>(13*6,35*0,25)</t>
  </si>
  <si>
    <t>273321311</t>
  </si>
  <si>
    <t>Základové desky ze ŽB bez zvýšených nároků na prostředí tř. C 16/20</t>
  </si>
  <si>
    <t>912618659</t>
  </si>
  <si>
    <t>Základy z betonu železového (bez výztuže) desky z betonu bez zvláštních nároků na prostředí tř. C 16/20</t>
  </si>
  <si>
    <t>https://podminky.urs.cz/item/CS_URS_2022_01/273321311</t>
  </si>
  <si>
    <t>"C 16/20, XC2, XA1</t>
  </si>
  <si>
    <t>(22,15*10,2*0,15)</t>
  </si>
  <si>
    <t>(12,65*3,2*0,15)</t>
  </si>
  <si>
    <t>39,962*1,02 'Přepočtené koeficientem množství</t>
  </si>
  <si>
    <t>273351121</t>
  </si>
  <si>
    <t>Zřízení bednění základových desek</t>
  </si>
  <si>
    <t>1610395730</t>
  </si>
  <si>
    <t>Bednění základů desek zřízení</t>
  </si>
  <si>
    <t>https://podminky.urs.cz/item/CS_URS_2022_01/273351121</t>
  </si>
  <si>
    <t>"bednění obvodu desky</t>
  </si>
  <si>
    <t>(22,15*2+13,4*2)*0,4</t>
  </si>
  <si>
    <t>273351122</t>
  </si>
  <si>
    <t>Odstranění bednění základových desek</t>
  </si>
  <si>
    <t>776087628</t>
  </si>
  <si>
    <t>Bednění základů desek odstranění</t>
  </si>
  <si>
    <t>https://podminky.urs.cz/item/CS_URS_2022_01/273351122</t>
  </si>
  <si>
    <t>273361821</t>
  </si>
  <si>
    <t>Výztuž základových desek betonářskou ocelí 10 505 (R)</t>
  </si>
  <si>
    <t>-487963286</t>
  </si>
  <si>
    <t>Výztuž základů desek z betonářské oceli 10 505 (R) nebo BSt 500</t>
  </si>
  <si>
    <t>https://podminky.urs.cz/item/CS_URS_2022_01/273361821</t>
  </si>
  <si>
    <t>"předpoklad 220kg/m3</t>
  </si>
  <si>
    <t>9,02</t>
  </si>
  <si>
    <t>9</t>
  </si>
  <si>
    <t>274313511</t>
  </si>
  <si>
    <t>Základové pásy z betonu tř. C 12/15</t>
  </si>
  <si>
    <t>509280135</t>
  </si>
  <si>
    <t>Základy z betonu prostého pasy betonu kamenem neprokládaného tř. C 12/15</t>
  </si>
  <si>
    <t>https://podminky.urs.cz/item/CS_URS_2022_01/274313511</t>
  </si>
  <si>
    <t>36,21</t>
  </si>
  <si>
    <t>10</t>
  </si>
  <si>
    <t>274321311</t>
  </si>
  <si>
    <t>Základové pasy ze ŽB bez zvýšených nároků na prostředí tř. C 16/20</t>
  </si>
  <si>
    <t>-1817481416</t>
  </si>
  <si>
    <t>Základy z betonu železového (bez výztuže) pasy z betonu bez zvláštních nároků na prostředí tř. C 16/20</t>
  </si>
  <si>
    <t>https://podminky.urs.cz/item/CS_URS_2022_01/274321311</t>
  </si>
  <si>
    <t>2,94</t>
  </si>
  <si>
    <t>192</t>
  </si>
  <si>
    <t>275321311</t>
  </si>
  <si>
    <t>Základové patky ze ŽB bez zvýšených nároků na prostředí tř. C 16/20</t>
  </si>
  <si>
    <t>145687760</t>
  </si>
  <si>
    <t>Základy z betonu železového (bez výztuže) patky z betonu bez zvláštních nároků na prostředí tř. C 16/20</t>
  </si>
  <si>
    <t>https://podminky.urs.cz/item/CS_URS_2022_01/275321311</t>
  </si>
  <si>
    <t>"patky; h.h. -0,570 m; s.h. -1,370 m</t>
  </si>
  <si>
    <t>193</t>
  </si>
  <si>
    <t>275351121</t>
  </si>
  <si>
    <t>Zřízení bednění základových patek</t>
  </si>
  <si>
    <t>-1923387427</t>
  </si>
  <si>
    <t>Bednění základů patek zřízení</t>
  </si>
  <si>
    <t>https://podminky.urs.cz/item/CS_URS_2022_01/275351121</t>
  </si>
  <si>
    <t>"pouze horní část patky</t>
  </si>
  <si>
    <t>((0,7*4)*0,3)*5</t>
  </si>
  <si>
    <t>194</t>
  </si>
  <si>
    <t>275351122</t>
  </si>
  <si>
    <t>Odstranění bednění základových patek</t>
  </si>
  <si>
    <t>-1574433029</t>
  </si>
  <si>
    <t>Bednění základů patek odstranění</t>
  </si>
  <si>
    <t>https://podminky.urs.cz/item/CS_URS_2022_01/275351122</t>
  </si>
  <si>
    <t>11</t>
  </si>
  <si>
    <t>275361821</t>
  </si>
  <si>
    <t>Výztuž základových patek betonářskou ocelí 10 505 (R)</t>
  </si>
  <si>
    <t>-127080875</t>
  </si>
  <si>
    <t>Výztuž základů patek z betonářské oceli 10 505 (R)</t>
  </si>
  <si>
    <t>https://podminky.urs.cz/item/CS_URS_2022_01/275361821</t>
  </si>
  <si>
    <t>0,647</t>
  </si>
  <si>
    <t>12</t>
  </si>
  <si>
    <t>279113124</t>
  </si>
  <si>
    <t>Základová zeď tl přes 250 do 300 mm z tvárnic ztraceného bednění včetně výplně z betonu tř. C 12/15</t>
  </si>
  <si>
    <t>-543149703</t>
  </si>
  <si>
    <t>Základové zdi z tvárnic ztraceného bednění včetně výplně z betonu bez zvláštních nároků na vliv prostředí třídy C 12/15, tloušťky zdiva přes 250 do 300 mm</t>
  </si>
  <si>
    <t>https://podminky.urs.cz/item/CS_URS_2022_01/279113124</t>
  </si>
  <si>
    <t>(96,15*0,25)</t>
  </si>
  <si>
    <t>13</t>
  </si>
  <si>
    <t>279361821</t>
  </si>
  <si>
    <t>Výztuž základových zdí nosných betonářskou ocelí 10 505</t>
  </si>
  <si>
    <t>597933417</t>
  </si>
  <si>
    <t>Výztuž základových zdí nosných svislých nebo odkloněných od svislice, rovinných nebo oblých, deskových nebo žebrových, včetně výztuže jejich žeber z betonářské oceli 10 505 (R) nebo BSt 500</t>
  </si>
  <si>
    <t>https://podminky.urs.cz/item/CS_URS_2022_01/279361821</t>
  </si>
  <si>
    <t>"ztracené bednění</t>
  </si>
  <si>
    <t>"předpoklad 80 kg/m3</t>
  </si>
  <si>
    <t>8,17</t>
  </si>
  <si>
    <t>Svislé a kompletní konstrukce</t>
  </si>
  <si>
    <t>14</t>
  </si>
  <si>
    <t>311235145</t>
  </si>
  <si>
    <t>Zdivo jednovrstvé z cihel broušených přes P10 do P15 na tenkovrstvou maltu tl 250 mm</t>
  </si>
  <si>
    <t>1276582315</t>
  </si>
  <si>
    <t>Zdivo jednovrstvé z cihel děrovaných broušených na celoplošnou tenkovrstvou maltu, pevnost cihel přes P10 do P15, tl. zdiva 250 mm</t>
  </si>
  <si>
    <t>https://podminky.urs.cz/item/CS_URS_2022_01/311235145</t>
  </si>
  <si>
    <t>"zakládací vrstva obvodového zdiva</t>
  </si>
  <si>
    <t>(22,15*2+13,4*2)*0,25</t>
  </si>
  <si>
    <t>311235151</t>
  </si>
  <si>
    <t>Zdivo jednovrstvé z cihel broušených do P10 na tenkovrstvou maltu tl 300 mm</t>
  </si>
  <si>
    <t>-474454853</t>
  </si>
  <si>
    <t>Zdivo jednovrstvé z cihel děrovaných broušených na celoplošnou tenkovrstvou maltu, pevnost cihel do P10, tl. zdiva 300 mm</t>
  </si>
  <si>
    <t>https://podminky.urs.cz/item/CS_URS_2022_01/311235151</t>
  </si>
  <si>
    <t>"obvodové zdivo</t>
  </si>
  <si>
    <t>(71,5*2,5)</t>
  </si>
  <si>
    <t>-(1,25*1,25) "ozn 4</t>
  </si>
  <si>
    <t>-(1*1,25) "ozn 3</t>
  </si>
  <si>
    <t>-(1,5*2,08) "ozn. 2</t>
  </si>
  <si>
    <t>-(1,25*1,25)*2 "ozn 1</t>
  </si>
  <si>
    <t>-(1,25*2,08) "ozn. 8</t>
  </si>
  <si>
    <t>-(1,65*2,08) "ozn 1/D</t>
  </si>
  <si>
    <t>-(1,25*1)*7 "ozn. 5</t>
  </si>
  <si>
    <t>-(1*2,08) "ozn. 5/P</t>
  </si>
  <si>
    <t>-(1,25*1,25) "ozn 7</t>
  </si>
  <si>
    <t>-(2,9*2,15) "ozn VR</t>
  </si>
  <si>
    <t>-(1*1)*4 "ozn 6</t>
  </si>
  <si>
    <t>-(1*2,08) "ozn. 5/L</t>
  </si>
  <si>
    <t>"vnitřní zdivo</t>
  </si>
  <si>
    <t>(14,35*2,765)</t>
  </si>
  <si>
    <t>-(1*2,02)*5 "ozn. 3/L</t>
  </si>
  <si>
    <t>(1,85*2,765)</t>
  </si>
  <si>
    <t>(5,95+4,4)*2,765</t>
  </si>
  <si>
    <t>16</t>
  </si>
  <si>
    <t>314272702</t>
  </si>
  <si>
    <t>Komínové těleso betonové s vkládanou izolací jednoprůduchové z izostatických vložek D 16 cm v 3 m</t>
  </si>
  <si>
    <t>soubor</t>
  </si>
  <si>
    <t>193304653</t>
  </si>
  <si>
    <t>Komín jednoprůduchový z lehčeného betonu s vkládanou izolací s izostatickými vložkami komínové těleso výšky 3 m z vnitřních keramických profilovaných vložek bez větrací šachty, světlý průměr vložky 16 cm</t>
  </si>
  <si>
    <t>https://podminky.urs.cz/item/CS_URS_2022_01/314272702</t>
  </si>
  <si>
    <t>17</t>
  </si>
  <si>
    <t>314272712</t>
  </si>
  <si>
    <t>Příplatek ke komínovému tělesu betonovému jednoprůduchovému z izostatických vložek s vkládanou izolací D 16 cm ZKD 1 m výšky</t>
  </si>
  <si>
    <t>m</t>
  </si>
  <si>
    <t>671636224</t>
  </si>
  <si>
    <t>Komín jednoprůduchový z lehčeného betonu s vkládanou izolací s izostatickými vložkami komínové těleso výšky 3 m z vnitřních keramických profilovaných vložek Příplatek k ceně za každý další i započatý metr výšky komínového tělesa přes 3 m bez větrací šachty, světlý průměr vložky 16 cm</t>
  </si>
  <si>
    <t>https://podminky.urs.cz/item/CS_URS_2022_01/314272712</t>
  </si>
  <si>
    <t>2,7 "celková výška 5700 mm</t>
  </si>
  <si>
    <t>18</t>
  </si>
  <si>
    <t>317142422</t>
  </si>
  <si>
    <t>Překlad nenosný pórobetonový š 100 mm v do 250 mm na tenkovrstvou maltu dl přes 1000 do 1250 mm</t>
  </si>
  <si>
    <t>kus</t>
  </si>
  <si>
    <t>-1339752786</t>
  </si>
  <si>
    <t>Překlady nenosné z pórobetonu osazené do tenkého maltového lože, výšky do 250 mm, šířky překladu 100 mm, délky překladu přes 1000 do 1250 mm</t>
  </si>
  <si>
    <t>https://podminky.urs.cz/item/CS_URS_2022_01/317142422</t>
  </si>
  <si>
    <t>19</t>
  </si>
  <si>
    <t>317142442</t>
  </si>
  <si>
    <t>Překlad nenosný pórobetonový š 150 mm v do 250 mm na tenkovrstvou maltu dl přes 1000 do 1250 mm</t>
  </si>
  <si>
    <t>-470380298</t>
  </si>
  <si>
    <t>Překlady nenosné z pórobetonu osazené do tenkého maltového lože, výšky do 250 mm, šířky překladu 150 mm, délky překladu přes 1000 do 1250 mm</t>
  </si>
  <si>
    <t>https://podminky.urs.cz/item/CS_URS_2022_01/317142442</t>
  </si>
  <si>
    <t>20</t>
  </si>
  <si>
    <t>317168052</t>
  </si>
  <si>
    <t>Překlad keramický vysoký v 238 mm dl 1250 mm</t>
  </si>
  <si>
    <t>1343998493</t>
  </si>
  <si>
    <t>Překlady keramické vysoké osazené do maltového lože, šířky překladu 70 mm výšky 238 mm, délky 1250 mm</t>
  </si>
  <si>
    <t>https://podminky.urs.cz/item/CS_URS_2022_01/317168052</t>
  </si>
  <si>
    <t>"překlad P3</t>
  </si>
  <si>
    <t>"překlad P12</t>
  </si>
  <si>
    <t>317168053</t>
  </si>
  <si>
    <t>Překlad keramický vysoký v 238 mm dl 1500 mm</t>
  </si>
  <si>
    <t>-1430267627</t>
  </si>
  <si>
    <t>Překlady keramické vysoké osazené do maltového lože, šířky překladu 70 mm výšky 238 mm, délky 1500 mm</t>
  </si>
  <si>
    <t>https://podminky.urs.cz/item/CS_URS_2022_01/317168053</t>
  </si>
  <si>
    <t>"překlad P4</t>
  </si>
  <si>
    <t>36</t>
  </si>
  <si>
    <t>22</t>
  </si>
  <si>
    <t>317168054</t>
  </si>
  <si>
    <t>Překlad keramický vysoký v 238 mm dl 1750 mm</t>
  </si>
  <si>
    <t>-1401869258</t>
  </si>
  <si>
    <t>Překlady keramické vysoké osazené do maltového lože, šířky překladu 70 mm výšky 238 mm, délky 1750 mm</t>
  </si>
  <si>
    <t>https://podminky.urs.cz/item/CS_URS_2022_01/317168054</t>
  </si>
  <si>
    <t>"překlad P2</t>
  </si>
  <si>
    <t>23</t>
  </si>
  <si>
    <t>317168060</t>
  </si>
  <si>
    <t>Překlad keramický vysoký v 238 mm dl 3250 mm</t>
  </si>
  <si>
    <t>-960345638</t>
  </si>
  <si>
    <t>Překlady keramické vysoké osazené do maltového lože, šířky překladu 70 mm výšky 238 mm, délky 3250 mm</t>
  </si>
  <si>
    <t>https://podminky.urs.cz/item/CS_URS_2022_01/317168060</t>
  </si>
  <si>
    <t>"překlad P5</t>
  </si>
  <si>
    <t>24</t>
  </si>
  <si>
    <t>317941121</t>
  </si>
  <si>
    <t>Osazování ocelových válcovaných nosníků na zdivu I, IE, U, UE nebo L do č. 12 nebo výšky do 120 mm</t>
  </si>
  <si>
    <t>-1286814998</t>
  </si>
  <si>
    <t>Osazování ocelových válcovaných nosníků na zdivu I nebo IE nebo U nebo UE nebo L do č. 12 nebo výšky do 120 mm</t>
  </si>
  <si>
    <t>https://podminky.urs.cz/item/CS_URS_2022_01/317941121</t>
  </si>
  <si>
    <t>"překlad P6</t>
  </si>
  <si>
    <t>"IPE 120</t>
  </si>
  <si>
    <t>((1,8*2)*10,4/1000)*2</t>
  </si>
  <si>
    <t>25</t>
  </si>
  <si>
    <t>M</t>
  </si>
  <si>
    <t>13010744</t>
  </si>
  <si>
    <t>ocel profilová jakost S235JR (11 375) průřez IPE 120</t>
  </si>
  <si>
    <t>964664773</t>
  </si>
  <si>
    <t>0,075*1,1 'Přepočtené koeficientem množství</t>
  </si>
  <si>
    <t>26</t>
  </si>
  <si>
    <t>317941123</t>
  </si>
  <si>
    <t>Osazování ocelových válcovaných nosníků na zdivu I, IE, U, UE nebo L přes č. 14 do č. 22 nebo výšky do 220 mm</t>
  </si>
  <si>
    <t>-1530165589</t>
  </si>
  <si>
    <t>Osazování ocelových válcovaných nosníků na zdivu I nebo IE nebo U nebo UE nebo L č. 14 až 22 nebo výšky do 220 mm</t>
  </si>
  <si>
    <t>https://podminky.urs.cz/item/CS_URS_2022_01/317941123</t>
  </si>
  <si>
    <t>"překlad P1</t>
  </si>
  <si>
    <t>"IPE 180</t>
  </si>
  <si>
    <t>2*18,8/1000</t>
  </si>
  <si>
    <t>27</t>
  </si>
  <si>
    <t>13010750</t>
  </si>
  <si>
    <t>ocel profilová jakost S235JR (11 375) průřez IPE 180</t>
  </si>
  <si>
    <t>175793535</t>
  </si>
  <si>
    <t>0,038*1,1 'Přepočtené koeficientem množství</t>
  </si>
  <si>
    <t>28</t>
  </si>
  <si>
    <t>317941125</t>
  </si>
  <si>
    <t>Osazování ocelových válcovaných nosníků na zdivu I, IE, U, UE nebo L č 24 a vyšší nebo výšky přes 220 mm</t>
  </si>
  <si>
    <t>1502566939</t>
  </si>
  <si>
    <t>Osazování ocelových válcovaných nosníků na zdivu I nebo IE nebo U nebo UE nebo L č. 24 a výše nebo výšky přes 220 mm</t>
  </si>
  <si>
    <t>https://podminky.urs.cz/item/CS_URS_2022_01/317941125</t>
  </si>
  <si>
    <t>"IPE 240</t>
  </si>
  <si>
    <t>"překlad P7</t>
  </si>
  <si>
    <t>5,6*30,7/1000</t>
  </si>
  <si>
    <t>"překlad P8</t>
  </si>
  <si>
    <t>3*30,7/1000</t>
  </si>
  <si>
    <t>"překlad P9</t>
  </si>
  <si>
    <t>5,55*30,7/1000</t>
  </si>
  <si>
    <t>"překlad P10</t>
  </si>
  <si>
    <t>6*30,7/1000</t>
  </si>
  <si>
    <t>"překlad P11</t>
  </si>
  <si>
    <t>(2*2)*30,7/1000</t>
  </si>
  <si>
    <t>"překlad P13</t>
  </si>
  <si>
    <t>5,1*30,7/1000</t>
  </si>
  <si>
    <t>"překlad P14</t>
  </si>
  <si>
    <t>3,5*30,7/1000</t>
  </si>
  <si>
    <t>"překlad P15</t>
  </si>
  <si>
    <t>4,6*30,7/1000</t>
  </si>
  <si>
    <t>29</t>
  </si>
  <si>
    <t>13010726</t>
  </si>
  <si>
    <t>ocel profilová jakost S235JR (11 375) průřez I (IPN) 240</t>
  </si>
  <si>
    <t>1197055831</t>
  </si>
  <si>
    <t>1,146*1,1 'Přepočtené koeficientem množství</t>
  </si>
  <si>
    <t>30</t>
  </si>
  <si>
    <t>317998112</t>
  </si>
  <si>
    <t>Tepelná izolace mezi překlady v 24 cm z EPS tl přes 50 do 70 mm</t>
  </si>
  <si>
    <t>-993514924</t>
  </si>
  <si>
    <t>Izolace tepelná mezi překlady z pěnového polystyrenu výšky 24 cm, tloušťky přes 50 do 70 mm</t>
  </si>
  <si>
    <t>https://podminky.urs.cz/item/CS_URS_2022_01/317998112</t>
  </si>
  <si>
    <t>1,75</t>
  </si>
  <si>
    <t>(21/3)*1,25</t>
  </si>
  <si>
    <t>(36/3)*1,5</t>
  </si>
  <si>
    <t>3,25</t>
  </si>
  <si>
    <t>31</t>
  </si>
  <si>
    <t>331273011</t>
  </si>
  <si>
    <t>Pilíř z tvárnic betonových rozměru do 300x300 mm</t>
  </si>
  <si>
    <t>290766245</t>
  </si>
  <si>
    <t>Pilíř z betonových tvárnic včetně zmonolitnění betonovou směsí bez výztuže, rozměru do 300x300 mm</t>
  </si>
  <si>
    <t>https://podminky.urs.cz/item/CS_URS_2022_01/331273011</t>
  </si>
  <si>
    <t>"terasa</t>
  </si>
  <si>
    <t>(3*0,3*0,3)*5</t>
  </si>
  <si>
    <t xml:space="preserve">"m 102 </t>
  </si>
  <si>
    <t>(3*0,3*0,3)</t>
  </si>
  <si>
    <t>32</t>
  </si>
  <si>
    <t>331361821</t>
  </si>
  <si>
    <t>Výztuž sloupů hranatých betonářskou ocelí 10 505</t>
  </si>
  <si>
    <t>746686232</t>
  </si>
  <si>
    <t>Výztuž sloupů, pilířů, rámových stojek, táhel nebo vzpěr hranatých svislých nebo šikmých (odkloněných) z betonářské oceli 10 505 (R) nebo BSt 500</t>
  </si>
  <si>
    <t>https://podminky.urs.cz/item/CS_URS_2022_01/331361821</t>
  </si>
  <si>
    <t>"výztuž pilířů; předpoklad 255 kg/m3</t>
  </si>
  <si>
    <t>0,45</t>
  </si>
  <si>
    <t>33</t>
  </si>
  <si>
    <t>342272225</t>
  </si>
  <si>
    <t>Příčka z pórobetonových hladkých tvárnic na tenkovrstvou maltu tl 100 mm</t>
  </si>
  <si>
    <t>-631892886</t>
  </si>
  <si>
    <t>Příčky z pórobetonových tvárnic hladkých na tenké maltové lože objemová hmotnost do 500 kg/m3, tloušťka příčky 100 mm</t>
  </si>
  <si>
    <t>https://podminky.urs.cz/item/CS_URS_2022_01/342272225</t>
  </si>
  <si>
    <t>"vnitřní příčky tl. 100 mm</t>
  </si>
  <si>
    <t>"mezi 104 - 106</t>
  </si>
  <si>
    <t>(3,2+2,1+3,6)*3,14</t>
  </si>
  <si>
    <t>-(0,9*2,02)*2 "ozn. 3/L</t>
  </si>
  <si>
    <t>"mezi 108 a 109</t>
  </si>
  <si>
    <t>(2*3,14)</t>
  </si>
  <si>
    <t>"mezi 108 a 112</t>
  </si>
  <si>
    <t>(1,45*3,14)</t>
  </si>
  <si>
    <t>"mezi 110 a 111</t>
  </si>
  <si>
    <t>(1,6*3,14)</t>
  </si>
  <si>
    <t>-(0,9*2,02) "ozn. 3/L</t>
  </si>
  <si>
    <t>"mezi 107, 113 a 114</t>
  </si>
  <si>
    <t>(2*3,14)*4</t>
  </si>
  <si>
    <t>(6,4+1,65)*3,14</t>
  </si>
  <si>
    <t>-(0,8*2,02)*3 "ozn. 4/P</t>
  </si>
  <si>
    <t>-(0,9*2,02) "ozn. 3/P</t>
  </si>
  <si>
    <t>"mezi 113, 115 a 116</t>
  </si>
  <si>
    <t>(2*3,14)*2</t>
  </si>
  <si>
    <t>-(0,8*2,02) "ozn. 4/L</t>
  </si>
  <si>
    <t>34</t>
  </si>
  <si>
    <t>342272245</t>
  </si>
  <si>
    <t>Příčka z pórobetonových hladkých tvárnic na tenkovrstvou maltu tl 150 mm</t>
  </si>
  <si>
    <t>-457775911</t>
  </si>
  <si>
    <t>Příčky z pórobetonových tvárnic hladkých na tenké maltové lože objemová hmotnost do 500 kg/m3, tloušťka příčky 150 mm</t>
  </si>
  <si>
    <t>https://podminky.urs.cz/item/CS_URS_2022_01/342272245</t>
  </si>
  <si>
    <t>"vnitřní příčky tl. 150 mm</t>
  </si>
  <si>
    <t>"mezi 102 - 106, 108 - 109, 112</t>
  </si>
  <si>
    <t>(6,4*3,14)</t>
  </si>
  <si>
    <t>(3,6*3,14)</t>
  </si>
  <si>
    <t>(4,1+4,35+0,95)*3,14</t>
  </si>
  <si>
    <t>"mezi 107, 110, 111, 114</t>
  </si>
  <si>
    <t>"mezi 102 a 101</t>
  </si>
  <si>
    <t>(3,2*3,14)</t>
  </si>
  <si>
    <t>-(1,4*2,02) "ozn. 2/D</t>
  </si>
  <si>
    <t>"mezi 101 a 118 - 122</t>
  </si>
  <si>
    <t>(1,175+12,3+4,6*3+3)*3,14</t>
  </si>
  <si>
    <t>-(0,9*2,02)*5 "ozn. 3/L</t>
  </si>
  <si>
    <t>35</t>
  </si>
  <si>
    <t>342291121</t>
  </si>
  <si>
    <t>Ukotvení příček k cihelným konstrukcím plochými kotvami</t>
  </si>
  <si>
    <t>-1486134583</t>
  </si>
  <si>
    <t>Ukotvení příček plochými kotvami, do konstrukce cihelné</t>
  </si>
  <si>
    <t>https://podminky.urs.cz/item/CS_URS_2022_01/342291121</t>
  </si>
  <si>
    <t>30 "příčky do tl. 100 mm</t>
  </si>
  <si>
    <t>42 "příčky přes tl. 100 mm</t>
  </si>
  <si>
    <t>346272256</t>
  </si>
  <si>
    <t>Přizdívka z pórobetonových tvárnic tl 150 mm</t>
  </si>
  <si>
    <t>2087101633</t>
  </si>
  <si>
    <t>Přizdívky z pórobetonových tvárnic objemová hmotnost do 500 kg/m3, na tenké maltové lože, tloušťka přizdívky 150 mm</t>
  </si>
  <si>
    <t>https://podminky.urs.cz/item/CS_URS_2022_01/346272256</t>
  </si>
  <si>
    <t>"přizdívky</t>
  </si>
  <si>
    <t>13,725</t>
  </si>
  <si>
    <t>Vodorovné konstrukce</t>
  </si>
  <si>
    <t>37</t>
  </si>
  <si>
    <t>417238213</t>
  </si>
  <si>
    <t>Obezdívka věnce jednostranná věncovkou keramickou v přes 210 do 250 mm včetně polystyrenu tl 100 mm</t>
  </si>
  <si>
    <t>1676155292</t>
  </si>
  <si>
    <t>Obezdívka ztužujícího věnce keramickými věncovkami včetně tepelné izolace z pěnového polystyrenu tl. 100 mm jednostranná, výška věnce přes 210 do 250 mm</t>
  </si>
  <si>
    <t>https://podminky.urs.cz/item/CS_URS_2022_01/417238213</t>
  </si>
  <si>
    <t xml:space="preserve">"věnce </t>
  </si>
  <si>
    <t>71,5</t>
  </si>
  <si>
    <t>197</t>
  </si>
  <si>
    <t>417238243</t>
  </si>
  <si>
    <t>Obezdívka věnce oboustranná věncovkou keramickou v přes 210 do 250 mm bez tepelné izolace</t>
  </si>
  <si>
    <t>-1569513357</t>
  </si>
  <si>
    <t>Obezdívka ztužujícího věnce keramickými věncovkami bez tepelné izolace oboustranná, výška věnce přes 210 do 250 mm</t>
  </si>
  <si>
    <t>https://podminky.urs.cz/item/CS_URS_2022_01/417238243</t>
  </si>
  <si>
    <t>"věnce</t>
  </si>
  <si>
    <t>(14,35+1,85+5,95+4,4)</t>
  </si>
  <si>
    <t>38</t>
  </si>
  <si>
    <t>417321414</t>
  </si>
  <si>
    <t>Ztužující pásy a věnce ze ŽB tř. C 20/25</t>
  </si>
  <si>
    <t>532972391</t>
  </si>
  <si>
    <t>Ztužující pásy a věnce z betonu železového (bez výztuže) tř. C 20/25</t>
  </si>
  <si>
    <t>https://podminky.urs.cz/item/CS_URS_2022_01/417321414</t>
  </si>
  <si>
    <t>"C 20/25 XC1</t>
  </si>
  <si>
    <t>4,701</t>
  </si>
  <si>
    <t>39</t>
  </si>
  <si>
    <t>417351115</t>
  </si>
  <si>
    <t>Zřízení bednění ztužujících věnců</t>
  </si>
  <si>
    <t>272016480</t>
  </si>
  <si>
    <t>Bednění bočnic ztužujících pásů a věnců včetně vzpěr zřízení</t>
  </si>
  <si>
    <t>https://podminky.urs.cz/item/CS_URS_2022_01/417351115</t>
  </si>
  <si>
    <t>32,175</t>
  </si>
  <si>
    <t>40</t>
  </si>
  <si>
    <t>417351116</t>
  </si>
  <si>
    <t>Odstranění bednění ztužujících věnců</t>
  </si>
  <si>
    <t>-2077041831</t>
  </si>
  <si>
    <t>Bednění bočnic ztužujících pásů a věnců včetně vzpěr odstranění</t>
  </si>
  <si>
    <t>https://podminky.urs.cz/item/CS_URS_2022_01/417351116</t>
  </si>
  <si>
    <t>41</t>
  </si>
  <si>
    <t>417361821</t>
  </si>
  <si>
    <t>Výztuž ztužujících pásů a věnců betonářskou ocelí 10 505</t>
  </si>
  <si>
    <t>-410675224</t>
  </si>
  <si>
    <t>Výztuž ztužujících pásů a věnců z betonářské oceli 10 505 (R) nebo BSt 500</t>
  </si>
  <si>
    <t>https://podminky.urs.cz/item/CS_URS_2022_01/417361821</t>
  </si>
  <si>
    <t>"předpoklad 255 kg/m3</t>
  </si>
  <si>
    <t>1,199</t>
  </si>
  <si>
    <t>Komunikace pozemní</t>
  </si>
  <si>
    <t>42</t>
  </si>
  <si>
    <t>596211111</t>
  </si>
  <si>
    <t>Kladení zámkové dlažby komunikací pro pěší ručně tl 60 mm skupiny A pl přes 50 do 100 m2</t>
  </si>
  <si>
    <t>-1259097080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</si>
  <si>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50 do 100 m2</t>
  </si>
  <si>
    <t>https://podminky.urs.cz/item/CS_URS_2022_01/596211111</t>
  </si>
  <si>
    <t>54,5</t>
  </si>
  <si>
    <t>43</t>
  </si>
  <si>
    <t>59245296</t>
  </si>
  <si>
    <t>dlažba zámková tvaru I 200x165x100mm přírodní</t>
  </si>
  <si>
    <t>-831063681</t>
  </si>
  <si>
    <t>54,5*1,03 'Přepočtené koeficientem množství</t>
  </si>
  <si>
    <t>Úpravy povrchů, podlahy a osazování výplní</t>
  </si>
  <si>
    <t>44</t>
  </si>
  <si>
    <t>612131121</t>
  </si>
  <si>
    <t>Penetrační disperzní nátěr vnitřních stěn nanášený ručně</t>
  </si>
  <si>
    <t>-825289617</t>
  </si>
  <si>
    <t>Podkladní a spojovací vrstva vnitřních omítaných ploch penetrace disperzní nanášená ručně stěn</t>
  </si>
  <si>
    <t>https://podminky.urs.cz/item/CS_URS_2022_01/612131121</t>
  </si>
  <si>
    <t>"plocha stěn</t>
  </si>
  <si>
    <t>855,93</t>
  </si>
  <si>
    <t>"odpočet otvorů</t>
  </si>
  <si>
    <t>-(43,63*2) "vnitřní dveře</t>
  </si>
  <si>
    <t>-38,3 "vnější otvory</t>
  </si>
  <si>
    <t>"ostění/nadpraží</t>
  </si>
  <si>
    <t>25,93</t>
  </si>
  <si>
    <t>45</t>
  </si>
  <si>
    <t>612341121</t>
  </si>
  <si>
    <t>Sádrová nebo vápenosádrová omítka hladká jednovrstvá vnitřních stěn nanášená ručně</t>
  </si>
  <si>
    <t>1027777610</t>
  </si>
  <si>
    <t>Omítka sádrová nebo vápenosádrová vnitřních ploch nanášená ručně jednovrstvá, tloušťky do 10 mm hladká svislých konstrukcí stěn</t>
  </si>
  <si>
    <t>https://podminky.urs.cz/item/CS_URS_2022_01/612341121</t>
  </si>
  <si>
    <t>208</t>
  </si>
  <si>
    <t>621142001</t>
  </si>
  <si>
    <t>Potažení vnějších podhledů sklovláknitým pletivem vtlačeným do tenkovrstvé hmoty</t>
  </si>
  <si>
    <t>-637625165</t>
  </si>
  <si>
    <t>Potažení vnějších ploch pletivem v ploše nebo pruzích, na plném podkladu sklovláknitým vtlačením do tmelu podhledů</t>
  </si>
  <si>
    <t>https://podminky.urs.cz/item/CS_URS_2022_01/621142001</t>
  </si>
  <si>
    <t>"skladba G</t>
  </si>
  <si>
    <t>54,37 "123 Terasa</t>
  </si>
  <si>
    <t>211</t>
  </si>
  <si>
    <t>621151001</t>
  </si>
  <si>
    <t>Penetrační akrylátový nátěr vnějších pastovitých tenkovrstvých omítek podhledů</t>
  </si>
  <si>
    <t>-1819913419</t>
  </si>
  <si>
    <t>Penetrační nátěr vnějších pastovitých tenkovrstvých omítek akrylátový univerzální podhledů</t>
  </si>
  <si>
    <t>https://podminky.urs.cz/item/CS_URS_2022_01/621151001</t>
  </si>
  <si>
    <t>209</t>
  </si>
  <si>
    <t>621211003</t>
  </si>
  <si>
    <t>Montáž kontaktního zateplení vnějších podhledů lepením a mechanickým kotvením polystyrénových desek do dřeva do 40 mm</t>
  </si>
  <si>
    <t>94995334</t>
  </si>
  <si>
    <t>Montáž kontaktního zateplení lepením a mechanickým kotvením z polystyrenových desek na vnější podhledy, na podklad dřevěný nebo kovový, tloušťky desek do 40 mm</t>
  </si>
  <si>
    <t>https://podminky.urs.cz/item/CS_URS_2022_01/621211003</t>
  </si>
  <si>
    <t>210</t>
  </si>
  <si>
    <t>28375932</t>
  </si>
  <si>
    <t>deska EPS 70 fasádní λ=0,039 tl 40mm</t>
  </si>
  <si>
    <t>-1085285496</t>
  </si>
  <si>
    <t>54,37*1,05 'Přepočtené koeficientem množství</t>
  </si>
  <si>
    <t>212</t>
  </si>
  <si>
    <t>621521012</t>
  </si>
  <si>
    <t>Tenkovrstvá silikátová zatíraná omítka zrnitost 1,5 mm vnějších podhledů</t>
  </si>
  <si>
    <t>-157334940</t>
  </si>
  <si>
    <t>Omítka tenkovrstvá silikátová vnějších ploch probarvená bez penetrace zatíraná (škrábaná ), zrnitost 1,5 mm podhledů</t>
  </si>
  <si>
    <t>https://podminky.urs.cz/item/CS_URS_2022_01/621521012</t>
  </si>
  <si>
    <t>46</t>
  </si>
  <si>
    <t>622142001</t>
  </si>
  <si>
    <t>Potažení vnějších stěn sklovláknitým pletivem vtlačeným do tenkovrstvé hmoty</t>
  </si>
  <si>
    <t>1775914094</t>
  </si>
  <si>
    <t>Potažení vnějších ploch pletivem v ploše nebo pruzích, na plném podkladu sklovláknitým vtlačením do tmelu stěn</t>
  </si>
  <si>
    <t>https://podminky.urs.cz/item/CS_URS_2022_01/622142001</t>
  </si>
  <si>
    <t>"sokl</t>
  </si>
  <si>
    <t>50,1</t>
  </si>
  <si>
    <t>"fasáda</t>
  </si>
  <si>
    <t>224,5</t>
  </si>
  <si>
    <t>8,64</t>
  </si>
  <si>
    <t>47</t>
  </si>
  <si>
    <t>622143003</t>
  </si>
  <si>
    <t>Montáž omítkových plastových nebo pozinkovaných rohových profilů s tkaninou</t>
  </si>
  <si>
    <t>674053996</t>
  </si>
  <si>
    <t>Montáž omítkových profilů plastových, pozinkovaných nebo dřevěných upevněných vtlačením do podkladní vrstvy nebo přibitím rohových s tkaninou</t>
  </si>
  <si>
    <t>https://podminky.urs.cz/item/CS_URS_2022_01/622143003</t>
  </si>
  <si>
    <t>27,85 "nadpraží</t>
  </si>
  <si>
    <t>58,58 "ostění</t>
  </si>
  <si>
    <t>48</t>
  </si>
  <si>
    <t>55343026</t>
  </si>
  <si>
    <t>profil rohový Pz+PVC pro vnější omítky tl 15mm</t>
  </si>
  <si>
    <t>1651760262</t>
  </si>
  <si>
    <t>86,43*1,15 'Přepočtené koeficientem množství</t>
  </si>
  <si>
    <t>49</t>
  </si>
  <si>
    <t>622143004</t>
  </si>
  <si>
    <t>Montáž omítkových samolepících začišťovacích profilů pro spojení s okenním rámem</t>
  </si>
  <si>
    <t>-706059874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</si>
  <si>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</si>
  <si>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https://podminky.urs.cz/item/CS_URS_2022_01/622143004</t>
  </si>
  <si>
    <t>20,25 "parapet</t>
  </si>
  <si>
    <t>50</t>
  </si>
  <si>
    <t>59051476</t>
  </si>
  <si>
    <t>profil začišťovací PVC 9mm s výztužnou tkaninou pro ostění ETICS</t>
  </si>
  <si>
    <t>1797055220</t>
  </si>
  <si>
    <t>58,58*1,15 'Přepočtené koeficientem množství</t>
  </si>
  <si>
    <t>51</t>
  </si>
  <si>
    <t>59051510</t>
  </si>
  <si>
    <t>profil začišťovací s okapnicí PVC s výztužnou tkaninou pro nadpraží ETICS</t>
  </si>
  <si>
    <t>-673787363</t>
  </si>
  <si>
    <t>27,85*1,15 'Přepočtené koeficientem množství</t>
  </si>
  <si>
    <t>52</t>
  </si>
  <si>
    <t>59051512</t>
  </si>
  <si>
    <t>profil začišťovací s okapnicí PVC s výztužnou tkaninou pro parapet ETICS</t>
  </si>
  <si>
    <t>-711363594</t>
  </si>
  <si>
    <t>20,25*1,15 'Přepočtené koeficientem množství</t>
  </si>
  <si>
    <t>53</t>
  </si>
  <si>
    <t>622151001</t>
  </si>
  <si>
    <t>Penetrační akrylátový nátěr vnějších pastovitých tenkovrstvých omítek stěn</t>
  </si>
  <si>
    <t>103484465</t>
  </si>
  <si>
    <t>Penetrační nátěr vnějších pastovitých tenkovrstvých omítek akrylátový univerzální stěn</t>
  </si>
  <si>
    <t>https://podminky.urs.cz/item/CS_URS_2022_01/622151001</t>
  </si>
  <si>
    <t>54</t>
  </si>
  <si>
    <t>622151021</t>
  </si>
  <si>
    <t>Penetrační akrylátový nátěr vnějších mozaikových tenkovrstvých omítek stěn</t>
  </si>
  <si>
    <t>1915768406</t>
  </si>
  <si>
    <t>Penetrační nátěr vnějších pastovitých tenkovrstvých omítek mozaikových akrylátový stěn</t>
  </si>
  <si>
    <t>https://podminky.urs.cz/item/CS_URS_2022_01/622151021</t>
  </si>
  <si>
    <t>21,5</t>
  </si>
  <si>
    <t>55</t>
  </si>
  <si>
    <t>622211021</t>
  </si>
  <si>
    <t>Montáž kontaktního zateplení vnějších stěn lepením a mechanickým kotvením polystyrénových desek do betonu a zdiva tl přes 80 do 120 mm</t>
  </si>
  <si>
    <t>-95239152</t>
  </si>
  <si>
    <t>Montáž kontaktního zateplení lepením a mechanickým kotvením z polystyrenových desek na vnější stěny, na podklad betonový nebo z lehčeného betonu, z tvárnic keramických nebo vápenopískových, tloušťky desek přes 80 do 120 mm</t>
  </si>
  <si>
    <t>https://podminky.urs.cz/item/CS_URS_2022_01/622211021</t>
  </si>
  <si>
    <t>56</t>
  </si>
  <si>
    <t>28376076</t>
  </si>
  <si>
    <t>deska EPS grafitová fasádní λ=0,030-0,031 tl 100mm</t>
  </si>
  <si>
    <t>-1489312671</t>
  </si>
  <si>
    <t>224,5*1,05 'Přepočtené koeficientem množství</t>
  </si>
  <si>
    <t>213</t>
  </si>
  <si>
    <t>-78398754</t>
  </si>
  <si>
    <t>"skladba H</t>
  </si>
  <si>
    <t>(13,16*2)</t>
  </si>
  <si>
    <t>214</t>
  </si>
  <si>
    <t>28375936</t>
  </si>
  <si>
    <t>deska EPS 70 fasádní λ=0,039 tl 80mm</t>
  </si>
  <si>
    <t>2096132179</t>
  </si>
  <si>
    <t>26,32*1,05 'Přepočtené koeficientem množství</t>
  </si>
  <si>
    <t>57</t>
  </si>
  <si>
    <t>622511112</t>
  </si>
  <si>
    <t>Tenkovrstvá akrylátová mozaiková střednězrnná omítka vnějších stěn</t>
  </si>
  <si>
    <t>-833940519</t>
  </si>
  <si>
    <t>Omítka tenkovrstvá akrylátová vnějších ploch probarvená bez penetrace mozaiková střednězrnná stěn</t>
  </si>
  <si>
    <t>https://podminky.urs.cz/item/CS_URS_2022_01/622511112</t>
  </si>
  <si>
    <t>58</t>
  </si>
  <si>
    <t>622521012</t>
  </si>
  <si>
    <t>Tenkovrstvá silikátová zatíraná omítka zrnitost 1,5 mm vnějších stěn</t>
  </si>
  <si>
    <t>485697812</t>
  </si>
  <si>
    <t>Omítka tenkovrstvá silikátová vnějších ploch probarvená bez penetrace zatíraná (škrábaná ), zrnitost 1,5 mm stěn</t>
  </si>
  <si>
    <t>https://podminky.urs.cz/item/CS_URS_2022_01/622521012</t>
  </si>
  <si>
    <t>59</t>
  </si>
  <si>
    <t>631311115</t>
  </si>
  <si>
    <t>Mazanina tl přes 50 do 80 mm z betonu prostého bez zvýšených nároků na prostředí tř. C 20/25</t>
  </si>
  <si>
    <t>-611076858</t>
  </si>
  <si>
    <t>Mazanina z betonu prostého bez zvýšených nároků na prostředí tl. přes 50 do 80 mm tř. C 20/25</t>
  </si>
  <si>
    <t>https://podminky.urs.cz/item/CS_URS_2022_01/631311115</t>
  </si>
  <si>
    <t>"podlahy</t>
  </si>
  <si>
    <t>11,52</t>
  </si>
  <si>
    <t>60</t>
  </si>
  <si>
    <t>631319011</t>
  </si>
  <si>
    <t>Příplatek k mazanině tl přes 50 do 80 mm za přehlazení povrchu</t>
  </si>
  <si>
    <t>206324939</t>
  </si>
  <si>
    <t>Příplatek k cenám mazanin za úpravu povrchu mazaniny přehlazením, mazanina tl. přes 50 do 80 mm</t>
  </si>
  <si>
    <t>https://podminky.urs.cz/item/CS_URS_2022_01/631319011</t>
  </si>
  <si>
    <t>61</t>
  </si>
  <si>
    <t>631319171</t>
  </si>
  <si>
    <t>Příplatek k mazanině tl přes 50 do 80 mm za stržení povrchu spodní vrstvy před vložením výztuže</t>
  </si>
  <si>
    <t>-756012987</t>
  </si>
  <si>
    <t>Příplatek k cenám mazanin za stržení povrchu spodní vrstvy mazaniny latí před vložením výztuže nebo pletiva pro tl. obou vrstev mazaniny přes 50 do 80 mm</t>
  </si>
  <si>
    <t>https://podminky.urs.cz/item/CS_URS_2022_01/631319171</t>
  </si>
  <si>
    <t>62</t>
  </si>
  <si>
    <t>631362021</t>
  </si>
  <si>
    <t>Výztuž mazanin svařovanými sítěmi Kari</t>
  </si>
  <si>
    <t>1696239124</t>
  </si>
  <si>
    <t>Výztuž mazanin ze svařovaných sítí z drátů typu KARI</t>
  </si>
  <si>
    <t>https://podminky.urs.cz/item/CS_URS_2022_01/631362021</t>
  </si>
  <si>
    <t>"Kari 150x150x5mm</t>
  </si>
  <si>
    <t>0,52</t>
  </si>
  <si>
    <t>63</t>
  </si>
  <si>
    <t>634112112</t>
  </si>
  <si>
    <t>Obvodová dilatace podlahovým páskem z pěnového PE mezi stěnou a mazaninou nebo potěrem v 100 mm</t>
  </si>
  <si>
    <t>-1295212945</t>
  </si>
  <si>
    <t>Obvodová dilatace mezi stěnou a mazaninou nebo potěrem podlahovým páskem z pěnového PE tl. do 10 mm, výšky 100 mm</t>
  </si>
  <si>
    <t>https://podminky.urs.cz/item/CS_URS_2022_01/634112112</t>
  </si>
  <si>
    <t>35,15 "101 Chodba</t>
  </si>
  <si>
    <t>30,9 "102 Klubovna</t>
  </si>
  <si>
    <t>14,6 "103 Přípravna pokrmů</t>
  </si>
  <si>
    <t>7 "104 Sklad</t>
  </si>
  <si>
    <t>8,4 "105 Kancelář</t>
  </si>
  <si>
    <t>10,2 "106 Chodba</t>
  </si>
  <si>
    <t>8,4 "107 WC invalida</t>
  </si>
  <si>
    <t>8,7 "108 Technická místnost</t>
  </si>
  <si>
    <t>8,2 "109 Koupelna</t>
  </si>
  <si>
    <t>7,2 "110 Umývárna</t>
  </si>
  <si>
    <t>17,9 "111 WC muži</t>
  </si>
  <si>
    <t>6,6 "112 Technická místnost</t>
  </si>
  <si>
    <t>9,7 "113 Koupelna</t>
  </si>
  <si>
    <t>25 "114 Umývárna</t>
  </si>
  <si>
    <t>7,8 "115 WC muži</t>
  </si>
  <si>
    <t>11,3 "116 Úklidová místnost</t>
  </si>
  <si>
    <t>19,5 "117 Garáž</t>
  </si>
  <si>
    <t>15,4 "118 Šatna</t>
  </si>
  <si>
    <t>10,3 "119 Umývárna</t>
  </si>
  <si>
    <t>10,6 "120 Umývárna</t>
  </si>
  <si>
    <t>15,2 "121 Šatna</t>
  </si>
  <si>
    <t>14,4 "122 Sklad sport</t>
  </si>
  <si>
    <t>52,3 "123 Terasa</t>
  </si>
  <si>
    <t>64</t>
  </si>
  <si>
    <t>642942111</t>
  </si>
  <si>
    <t>Osazování zárubní nebo rámů dveřních kovových do 2,5 m2 na MC</t>
  </si>
  <si>
    <t>623120717</t>
  </si>
  <si>
    <t>Osazování zárubní nebo rámů kovových dveřních lisovaných nebo z úhelníků bez dveřních křídel na cementovou maltu, plochy otvoru do 2,5 m2</t>
  </si>
  <si>
    <t>https://podminky.urs.cz/item/CS_URS_2022_01/642942111</t>
  </si>
  <si>
    <t>"dveře; ozn. 3/L; roz. 800/1970 mm</t>
  </si>
  <si>
    <t>"dveře; ozn. 4/L; roz. 700/1970 mm</t>
  </si>
  <si>
    <t>65</t>
  </si>
  <si>
    <t>55331481</t>
  </si>
  <si>
    <t>zárubeň jednokřídlá ocelová pro zdění tl stěny 75-100mm rozměru 700/1970, 2100mm</t>
  </si>
  <si>
    <t>-531441717</t>
  </si>
  <si>
    <t>66</t>
  </si>
  <si>
    <t>55331482</t>
  </si>
  <si>
    <t>zárubeň jednokřídlá ocelová pro zdění tl stěny 75-100mm rozměru 800/1970, 2100mm</t>
  </si>
  <si>
    <t>2089573286</t>
  </si>
  <si>
    <t>67</t>
  </si>
  <si>
    <t>644941112</t>
  </si>
  <si>
    <t>Osazování ventilačních mřížek velikosti přes 150 x 200 do 300 x 300 mm</t>
  </si>
  <si>
    <t>-1916429510</t>
  </si>
  <si>
    <t>Montáž průvětrníků nebo mřížek odvětrávacích velikosti přes 150 x 200 do 300 x 300 mm</t>
  </si>
  <si>
    <t>https://podminky.urs.cz/item/CS_URS_2022_01/644941112</t>
  </si>
  <si>
    <t>68</t>
  </si>
  <si>
    <t>55341413</t>
  </si>
  <si>
    <t>průvětrník mřížový s klapkami 300x300mm</t>
  </si>
  <si>
    <t>295360027</t>
  </si>
  <si>
    <t>Ostatní konstrukce a práce, bourání</t>
  </si>
  <si>
    <t>69</t>
  </si>
  <si>
    <t>916231213</t>
  </si>
  <si>
    <t>Osazení chodníkového obrubníku betonového stojatého s boční opěrou do lože z betonu prostého</t>
  </si>
  <si>
    <t>1508704092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</si>
  <si>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</si>
  <si>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https://podminky.urs.cz/item/CS_URS_2022_01/916231213</t>
  </si>
  <si>
    <t>24,7</t>
  </si>
  <si>
    <t>70</t>
  </si>
  <si>
    <t>59217036</t>
  </si>
  <si>
    <t>obrubník betonový parkový přírodní 500x80x250mm</t>
  </si>
  <si>
    <t>1630693329</t>
  </si>
  <si>
    <t>24,7*1,02 'Přepočtené koeficientem množství</t>
  </si>
  <si>
    <t>71</t>
  </si>
  <si>
    <t>916991121</t>
  </si>
  <si>
    <t>Lože pod obrubníky, krajníky nebo obruby z dlažebních kostek z betonu prostého</t>
  </si>
  <si>
    <t>-194391380</t>
  </si>
  <si>
    <t>Lože pod obrubníky, krajníky nebo obruby z dlažebních kostek z betonu prostého</t>
  </si>
  <si>
    <t>https://podminky.urs.cz/item/CS_URS_2022_01/916991121</t>
  </si>
  <si>
    <t>3,96</t>
  </si>
  <si>
    <t>72</t>
  </si>
  <si>
    <t>952901111</t>
  </si>
  <si>
    <t>Vyčištění budov bytové a občanské výstavby při výšce podlaží do 4 m</t>
  </si>
  <si>
    <t>1957370337</t>
  </si>
  <si>
    <t>Vyčištění budov nebo objektů před předáním do užívání budov bytové nebo občanské výstavby, světlé výšky podlaží do 4 m</t>
  </si>
  <si>
    <t>https://podminky.urs.cz/item/CS_URS_2022_01/952901111</t>
  </si>
  <si>
    <t>23,9 "101 Chodba</t>
  </si>
  <si>
    <t>48,77 "102 Klubovna</t>
  </si>
  <si>
    <t>13,12 "103 Přípravna pokrmů</t>
  </si>
  <si>
    <t>2,94 "104 Sklad</t>
  </si>
  <si>
    <t>4,41 "105 Kancelář</t>
  </si>
  <si>
    <t>5,4 "106 Chodba</t>
  </si>
  <si>
    <t>4 "107 WC invalida</t>
  </si>
  <si>
    <t>4,32 "108 Technická místnost</t>
  </si>
  <si>
    <t>4,2 "109 Koupelna</t>
  </si>
  <si>
    <t>3,2 "110 Umývárna</t>
  </si>
  <si>
    <t>9,07 "111 WC muži</t>
  </si>
  <si>
    <t>2,53 "112 Technická místnost</t>
  </si>
  <si>
    <t>5,09 "113 Koupelna</t>
  </si>
  <si>
    <t>12,21 "114 Umývárna</t>
  </si>
  <si>
    <t>3,8 "115 WC muži</t>
  </si>
  <si>
    <t>6,9 "116 Úklidová místnost</t>
  </si>
  <si>
    <t>23,18 "117 Garáž</t>
  </si>
  <si>
    <t>14,26 "118 Šatna</t>
  </si>
  <si>
    <t>6,48 "119 Umývárna</t>
  </si>
  <si>
    <t>6,9 "120 Umývárna</t>
  </si>
  <si>
    <t>13,8 "121 Šatna</t>
  </si>
  <si>
    <t>11,96 "122 Sklad sport</t>
  </si>
  <si>
    <t>73</t>
  </si>
  <si>
    <t>953943211</t>
  </si>
  <si>
    <t>Osazování hasicího přístroje</t>
  </si>
  <si>
    <t>1883637001</t>
  </si>
  <si>
    <t>Osazování drobných kovových předmětů kotvených do stěny hasicího přístroje</t>
  </si>
  <si>
    <t>https://podminky.urs.cz/item/CS_URS_2022_01/953943211</t>
  </si>
  <si>
    <t>2 "D+M PHP 6kg s hasící schopností 21A</t>
  </si>
  <si>
    <t>1 "D+M PHP s hasící schopností 183B</t>
  </si>
  <si>
    <t>74</t>
  </si>
  <si>
    <t>44932114</t>
  </si>
  <si>
    <t>přístroj hasicí ruční práškový PG 6 LE</t>
  </si>
  <si>
    <t>363461723</t>
  </si>
  <si>
    <t>75</t>
  </si>
  <si>
    <t>95399001R</t>
  </si>
  <si>
    <t>Požár ucpávky kabelů elektroinstalace - ucpávky ostatní dle výkazů jednotlivých profesí</t>
  </si>
  <si>
    <t>kpl</t>
  </si>
  <si>
    <t>-136996822</t>
  </si>
  <si>
    <t>76</t>
  </si>
  <si>
    <t>95399002R</t>
  </si>
  <si>
    <t>D+M Značení únikových cest dle ČSN ISO 3864</t>
  </si>
  <si>
    <t>1399459837</t>
  </si>
  <si>
    <t xml:space="preserve">Poznámka k položce:_x000D_
Značení únikových cest dle ČSN ISO 3864 v rozsahu alespoň:_x000D_
- veškeré rozvodné skříně, rozvaděče, ovládací skříně elektroinstalace a pod
musí být označeny bleskem_x000D_
- je navrženo označit Hlavní uzávěr vody
- Je navrženo označit požárně bezpečnostní zařízení
_x000D_
</t>
  </si>
  <si>
    <t>998</t>
  </si>
  <si>
    <t>Přesun hmot</t>
  </si>
  <si>
    <t>77</t>
  </si>
  <si>
    <t>998011001</t>
  </si>
  <si>
    <t>Přesun hmot pro budovy zděné v do 6 m</t>
  </si>
  <si>
    <t>1676723196</t>
  </si>
  <si>
    <t>Přesun hmot pro budovy občanské výstavby, bydlení, výrobu a služby s nosnou svislou konstrukcí zděnou z cihel, tvárnic nebo kamene vodorovná dopravní vzdálenost do 100 m pro budovy výšky do 6 m</t>
  </si>
  <si>
    <t>https://podminky.urs.cz/item/CS_URS_2022_01/998011001</t>
  </si>
  <si>
    <t>PSV</t>
  </si>
  <si>
    <t>Práce a dodávky PSV</t>
  </si>
  <si>
    <t>711</t>
  </si>
  <si>
    <t>Izolace proti vodě, vlhkosti a plynům</t>
  </si>
  <si>
    <t>78</t>
  </si>
  <si>
    <t>711111001</t>
  </si>
  <si>
    <t>Provedení izolace proti zemní vlhkosti vodorovné za studena nátěrem penetračním</t>
  </si>
  <si>
    <t>1908788977</t>
  </si>
  <si>
    <t>Provedení izolace proti zemní vlhkosti natěradly a tmely za studena na ploše vodorovné V nátěrem penetračním</t>
  </si>
  <si>
    <t>https://podminky.urs.cz/item/CS_URS_2022_01/711111001</t>
  </si>
  <si>
    <t>79</t>
  </si>
  <si>
    <t>11163150</t>
  </si>
  <si>
    <t>lak penetrační asfaltový</t>
  </si>
  <si>
    <t>1878208694</t>
  </si>
  <si>
    <t>272*0,00033 'Přepočtené koeficientem množství</t>
  </si>
  <si>
    <t>80</t>
  </si>
  <si>
    <t>711112001</t>
  </si>
  <si>
    <t>Provedení izolace proti zemní vlhkosti svislé za studena nátěrem penetračním</t>
  </si>
  <si>
    <t>1616106937</t>
  </si>
  <si>
    <t>Provedení izolace proti zemní vlhkosti natěradly a tmely za studena na ploše svislé S nátěrem penetračním</t>
  </si>
  <si>
    <t>https://podminky.urs.cz/item/CS_URS_2022_01/711112001</t>
  </si>
  <si>
    <t>81</t>
  </si>
  <si>
    <t>-1127448297</t>
  </si>
  <si>
    <t>50,05*0,00034 'Přepočtené koeficientem množství</t>
  </si>
  <si>
    <t>82</t>
  </si>
  <si>
    <t>711141559</t>
  </si>
  <si>
    <t>Provedení izolace proti zemní vlhkosti pásy přitavením vodorovné NAIP</t>
  </si>
  <si>
    <t>-13603324</t>
  </si>
  <si>
    <t>Provedení izolace proti zemní vlhkosti pásy přitavením NAIP na ploše vodorovné V</t>
  </si>
  <si>
    <t>https://podminky.urs.cz/item/CS_URS_2022_01/711141559</t>
  </si>
  <si>
    <t>83</t>
  </si>
  <si>
    <t>62856011</t>
  </si>
  <si>
    <t>pás asfaltový natavitelný modifikovaný SBS tl 4,0mm s vložkou z hliníkové fólie, hliníkové fólie s textilií a spalitelnou PE fólií nebo jemnozrnným minerálním posypem na horním povrchu</t>
  </si>
  <si>
    <t>116171667</t>
  </si>
  <si>
    <t>272*1,1655 'Přepočtené koeficientem množství</t>
  </si>
  <si>
    <t>84</t>
  </si>
  <si>
    <t>711142559</t>
  </si>
  <si>
    <t>Provedení izolace proti zemní vlhkosti pásy přitavením svislé NAIP</t>
  </si>
  <si>
    <t>-549736363</t>
  </si>
  <si>
    <t>Provedení izolace proti zemní vlhkosti pásy přitavením NAIP na ploše svislé S</t>
  </si>
  <si>
    <t>https://podminky.urs.cz/item/CS_URS_2022_01/711142559</t>
  </si>
  <si>
    <t>85</t>
  </si>
  <si>
    <t>62855007</t>
  </si>
  <si>
    <t>pás asfaltový natavitelný modifikovaný SBS tl 4,5mm s vložkou z polyesterové vyztužené rohože a hrubozrnným břidličným posypem na horním povrchu</t>
  </si>
  <si>
    <t>-1142261474</t>
  </si>
  <si>
    <t>50,05*1,221 'Přepočtené koeficientem množství</t>
  </si>
  <si>
    <t>86</t>
  </si>
  <si>
    <t>711161215</t>
  </si>
  <si>
    <t>Izolace proti zemní vlhkosti nopovou fólií svislá, nopek v 20,0 mm, tl do 1,0 mm</t>
  </si>
  <si>
    <t>-885536897</t>
  </si>
  <si>
    <t>Izolace proti zemní vlhkosti a beztlakové vodě nopovými fóliemi na ploše svislé S vrstva ochranná, odvětrávací a drenážní výška nopku 20,0 mm, tl. fólie do 1,0 mm</t>
  </si>
  <si>
    <t>https://podminky.urs.cz/item/CS_URS_2022_01/711161215</t>
  </si>
  <si>
    <t>87</t>
  </si>
  <si>
    <t>711161383</t>
  </si>
  <si>
    <t>Izolace proti zemní vlhkosti nopovou fólií ukončení horní lištou</t>
  </si>
  <si>
    <t>1176240876</t>
  </si>
  <si>
    <t>Izolace proti zemní vlhkosti a beztlakové vodě nopovými fóliemi ostatní ukončení izolace lištou</t>
  </si>
  <si>
    <t>https://podminky.urs.cz/item/CS_URS_2022_01/711161383</t>
  </si>
  <si>
    <t>88</t>
  </si>
  <si>
    <t>998711101</t>
  </si>
  <si>
    <t>Přesun hmot tonážní pro izolace proti vodě, vlhkosti a plynům v objektech v do 6 m</t>
  </si>
  <si>
    <t>-336831937</t>
  </si>
  <si>
    <t>Přesun hmot pro izolace proti vodě, vlhkosti a plynům stanovený z hmotnosti přesunovaného materiálu vodorovná dopravní vzdálenost do 50 m v objektech výšky do 6 m</t>
  </si>
  <si>
    <t>https://podminky.urs.cz/item/CS_URS_2022_01/998711101</t>
  </si>
  <si>
    <t>713</t>
  </si>
  <si>
    <t>Izolace tepelné</t>
  </si>
  <si>
    <t>89</t>
  </si>
  <si>
    <t>713111121</t>
  </si>
  <si>
    <t>Montáž izolace tepelné spodem stropů s uchycením drátem rohoží, pásů, dílců, desek</t>
  </si>
  <si>
    <t>1251380493</t>
  </si>
  <si>
    <t>Montáž tepelné izolace stropů rohožemi, pásy, dílci, deskami, bloky (izolační materiál ve specifikaci) rovných spodem s uchycením (drátem, páskou apod.)</t>
  </si>
  <si>
    <t>https://podminky.urs.cz/item/CS_URS_2022_01/713111121</t>
  </si>
  <si>
    <t>90</t>
  </si>
  <si>
    <t>63148011</t>
  </si>
  <si>
    <t>deska tepelně izolační minerální univerzální λ=0,038-0,039  tl 200mm</t>
  </si>
  <si>
    <t>1773044180</t>
  </si>
  <si>
    <t>272*1,02 'Přepočtené koeficientem množství</t>
  </si>
  <si>
    <t>91</t>
  </si>
  <si>
    <t>713121111</t>
  </si>
  <si>
    <t>Montáž izolace tepelné podlah volně kladenými rohožemi, pásy, dílci, deskami 1 vrstva</t>
  </si>
  <si>
    <t>-977908128</t>
  </si>
  <si>
    <t>Montáž tepelné izolace podlah rohožemi, pásy, deskami, dílci, bloky (izolační materiál ve specifikaci) kladenými volně jednovrstvá</t>
  </si>
  <si>
    <t>https://podminky.urs.cz/item/CS_URS_2022_01/713121111</t>
  </si>
  <si>
    <t>92</t>
  </si>
  <si>
    <t>28375873</t>
  </si>
  <si>
    <t>deska EPS 70 pro konstrukce s malým zatížením λ=0,039 tl 100mm</t>
  </si>
  <si>
    <t>462474261</t>
  </si>
  <si>
    <t>251*1,02 'Přepočtené koeficientem množství</t>
  </si>
  <si>
    <t>93</t>
  </si>
  <si>
    <t>713131143</t>
  </si>
  <si>
    <t>Montáž izolace tepelné stěn a základů lepením celoplošně v kombinaci s mechanickým kotvením rohoží, pásů, dílců, desek</t>
  </si>
  <si>
    <t>316941410</t>
  </si>
  <si>
    <t>Montáž tepelné izolace stěn rohožemi, pásy, deskami, dílci, bloky (izolační materiál ve specifikaci) lepením celoplošně s mechanickým kotvením</t>
  </si>
  <si>
    <t>https://podminky.urs.cz/item/CS_URS_2022_01/713131143</t>
  </si>
  <si>
    <t>94</t>
  </si>
  <si>
    <t>28376422</t>
  </si>
  <si>
    <t>deska z polystyrénu XPS, hrana polodrážková a hladký povrch 300kPA tl 100mm</t>
  </si>
  <si>
    <t>-1360672164</t>
  </si>
  <si>
    <t>50,1*1,05 'Přepočtené koeficientem množství</t>
  </si>
  <si>
    <t>95</t>
  </si>
  <si>
    <t>998713101</t>
  </si>
  <si>
    <t>Přesun hmot tonážní pro izolace tepelné v objektech v do 6 m</t>
  </si>
  <si>
    <t>-1048314346</t>
  </si>
  <si>
    <t>Přesun hmot pro izolace tepelné stanovený z hmotnosti přesunovaného materiálu vodorovná dopravní vzdálenost do 50 m v objektech výšky do 6 m</t>
  </si>
  <si>
    <t>https://podminky.urs.cz/item/CS_URS_2022_01/998713101</t>
  </si>
  <si>
    <t>741</t>
  </si>
  <si>
    <t>Elektroinstalace - silnoproud</t>
  </si>
  <si>
    <t>96</t>
  </si>
  <si>
    <t>741410021</t>
  </si>
  <si>
    <t>Montáž vodič uzemňovací pásek průřezu do 120 mm2 v městské zástavbě v zemi</t>
  </si>
  <si>
    <t>-1493106570</t>
  </si>
  <si>
    <t>Montáž uzemňovacího vedení s upevněním, propojením a připojením pomocí svorek v zemi s izolací spojů pásku průřezu do 120 mm2 v městské zástavbě</t>
  </si>
  <si>
    <t>https://podminky.urs.cz/item/CS_URS_2022_01/741410021</t>
  </si>
  <si>
    <t>Poznámka k položce:_x000D_
"vč. spojek apod.</t>
  </si>
  <si>
    <t>"zemnící pásek</t>
  </si>
  <si>
    <t>70,3</t>
  </si>
  <si>
    <t>97</t>
  </si>
  <si>
    <t>35442062</t>
  </si>
  <si>
    <t>pás zemnící 30x4mm FeZn</t>
  </si>
  <si>
    <t>kg</t>
  </si>
  <si>
    <t>-1488570589</t>
  </si>
  <si>
    <t>(70,3*0,95)</t>
  </si>
  <si>
    <t>66,785*1,1 'Přepočtené koeficientem množství</t>
  </si>
  <si>
    <t>98</t>
  </si>
  <si>
    <t>998741101</t>
  </si>
  <si>
    <t>Přesun hmot tonážní pro silnoproud v objektech v do 6 m</t>
  </si>
  <si>
    <t>407303881</t>
  </si>
  <si>
    <t>Přesun hmot pro silnoproud stanovený z hmotnosti přesunovaného materiálu vodorovná dopravní vzdálenost do 50 m v objektech výšky do 6 m</t>
  </si>
  <si>
    <t>https://podminky.urs.cz/item/CS_URS_2022_01/998741101</t>
  </si>
  <si>
    <t>762</t>
  </si>
  <si>
    <t>Konstrukce tesařské</t>
  </si>
  <si>
    <t>99</t>
  </si>
  <si>
    <t>762083121</t>
  </si>
  <si>
    <t>Impregnace řeziva proti dřevokaznému hmyzu, houbám a plísním máčením třída ohrožení 1 a 2</t>
  </si>
  <si>
    <t>1427468310</t>
  </si>
  <si>
    <t>Impregnace řeziva máčením proti dřevokaznému hmyzu, houbám a plísním, třída ohrožení 1 a 2 (dřevo v interiéru)</t>
  </si>
  <si>
    <t>https://podminky.urs.cz/item/CS_URS_2022_01/762083121</t>
  </si>
  <si>
    <t>3,133+0,949</t>
  </si>
  <si>
    <t>100</t>
  </si>
  <si>
    <t>762342214</t>
  </si>
  <si>
    <t>Montáž laťování na střechách jednoduchých sklonu do 60° osové vzdálenosti přes 150 do 360 mm</t>
  </si>
  <si>
    <t>1053349637</t>
  </si>
  <si>
    <t>Montáž laťování střech jednoduchých sklonu do 60° při osové vzdálenosti latí přes 150 do 360 mm</t>
  </si>
  <si>
    <t>https://podminky.urs.cz/item/CS_URS_2022_01/762342214</t>
  </si>
  <si>
    <t>101</t>
  </si>
  <si>
    <t>60514106</t>
  </si>
  <si>
    <t>řezivo jehličnaté lať pevnostní třída S10-13 průřez 40x60mm</t>
  </si>
  <si>
    <t>1540917462</t>
  </si>
  <si>
    <t>(356*(1/0,3))*0,04*0,06</t>
  </si>
  <si>
    <t>2,848*1,1 'Přepočtené koeficientem množství</t>
  </si>
  <si>
    <t>102</t>
  </si>
  <si>
    <t>762342511</t>
  </si>
  <si>
    <t>Montáž kontralatí na podklad bez tepelné izolace</t>
  </si>
  <si>
    <t>-1467844196</t>
  </si>
  <si>
    <t>Montáž laťování montáž kontralatí na podklad bez tepelné izolace</t>
  </si>
  <si>
    <t>https://podminky.urs.cz/item/CS_URS_2022_01/762342511</t>
  </si>
  <si>
    <t>(7,19*25)*2</t>
  </si>
  <si>
    <t>103</t>
  </si>
  <si>
    <t>887749115</t>
  </si>
  <si>
    <t>359,5*0,04*0,06</t>
  </si>
  <si>
    <t>0,863*1,1 'Přepočtené koeficientem množství</t>
  </si>
  <si>
    <t>104</t>
  </si>
  <si>
    <t>762395000</t>
  </si>
  <si>
    <t>Spojovací prostředky krovů, bednění, laťování, nadstřešních konstrukcí</t>
  </si>
  <si>
    <t>-775556306</t>
  </si>
  <si>
    <t>Spojovací prostředky krovů, bednění a laťování, nadstřešních konstrukcí svory, prkna, hřebíky, pásová ocel, vruty</t>
  </si>
  <si>
    <t>https://podminky.urs.cz/item/CS_URS_2022_01/762395000</t>
  </si>
  <si>
    <t>205</t>
  </si>
  <si>
    <t>762421024</t>
  </si>
  <si>
    <t>Obložení stropu z desek OSB tl 18 mm nebroušených na pero a drážku šroubovaných</t>
  </si>
  <si>
    <t>-1535884287</t>
  </si>
  <si>
    <t>Obložení stropů nebo střešních podhledů z dřevoštěpkových desek OSB šroubovaných na pero a drážku nebroušených, tloušťky desky 18 mm</t>
  </si>
  <si>
    <t>https://podminky.urs.cz/item/CS_URS_2022_01/762421024</t>
  </si>
  <si>
    <t>207</t>
  </si>
  <si>
    <t>762431024</t>
  </si>
  <si>
    <t>Obložení stěn z desek OSB tl 18 mm nebroušených na pero a drážku přibíjených</t>
  </si>
  <si>
    <t>-361370382</t>
  </si>
  <si>
    <t>Obložení stěn z dřevoštěpkových desek OSB přibíjených na pero a drážku nebroušených, tloušťky desky 18 mm</t>
  </si>
  <si>
    <t>https://podminky.urs.cz/item/CS_URS_2022_01/762431024</t>
  </si>
  <si>
    <t>206</t>
  </si>
  <si>
    <t>762495000</t>
  </si>
  <si>
    <t>Spojovací prostředky pro montáž olištování, obložení stropů, střešních podhledů a stěn</t>
  </si>
  <si>
    <t>318855565</t>
  </si>
  <si>
    <t>Spojovací prostředky olištování spár, obložení stropů, střešních podhledů a stěn hřebíky, vruty</t>
  </si>
  <si>
    <t>https://podminky.urs.cz/item/CS_URS_2022_01/762495000</t>
  </si>
  <si>
    <t>54,37 "skladba G</t>
  </si>
  <si>
    <t>26,32 "skladba H</t>
  </si>
  <si>
    <t>215</t>
  </si>
  <si>
    <t>762842131</t>
  </si>
  <si>
    <t>Montáž podbíjení střech šikmých vnějšího přesahu š do 0,8 m z palubek</t>
  </si>
  <si>
    <t>1984144698</t>
  </si>
  <si>
    <t>Montáž podbíjení střech šikmých, vnějšího přesahu šířky do 0,8 m (pouze pro prkna přibíjená rovnoběžně s krokvemi) z hoblovaných prken z palubek</t>
  </si>
  <si>
    <t>https://podminky.urs.cz/item/CS_URS_2022_01/762842131</t>
  </si>
  <si>
    <t>"přesah vazníků</t>
  </si>
  <si>
    <t>(7,17*(0,25+0,2))*4</t>
  </si>
  <si>
    <t>(24,7*(0,35+0,2))*2</t>
  </si>
  <si>
    <t>216</t>
  </si>
  <si>
    <t>61191178</t>
  </si>
  <si>
    <t>palubky obkladové smrk profil klasický 15x96mm jakost A/B</t>
  </si>
  <si>
    <t>824165079</t>
  </si>
  <si>
    <t>40,076*1,1 'Přepočtené koeficientem množství</t>
  </si>
  <si>
    <t>217</t>
  </si>
  <si>
    <t>762895000</t>
  </si>
  <si>
    <t>Spojovací prostředky pro montáž záklopu, stropnice a podbíjení</t>
  </si>
  <si>
    <t>1998423337</t>
  </si>
  <si>
    <t>Spojovací prostředky záklopu stropů, stropnic, podbíjení hřebíky, svory</t>
  </si>
  <si>
    <t>https://podminky.urs.cz/item/CS_URS_2022_01/762895000</t>
  </si>
  <si>
    <t>((7,17*(0,25+0,2))*0,015)*4</t>
  </si>
  <si>
    <t>((24,7*(0,35+0,2))*0,015)*2</t>
  </si>
  <si>
    <t>105</t>
  </si>
  <si>
    <t>998762101</t>
  </si>
  <si>
    <t>Přesun hmot tonážní pro kce tesařské v objektech v do 6 m</t>
  </si>
  <si>
    <t>952868798</t>
  </si>
  <si>
    <t>Přesun hmot pro konstrukce tesařské stanovený z hmotnosti přesunovaného materiálu vodorovná dopravní vzdálenost do 50 m v objektech výšky do 6 m</t>
  </si>
  <si>
    <t>https://podminky.urs.cz/item/CS_URS_2022_01/998762101</t>
  </si>
  <si>
    <t>763</t>
  </si>
  <si>
    <t>Konstrukce suché výstavby</t>
  </si>
  <si>
    <t>106</t>
  </si>
  <si>
    <t>763131432</t>
  </si>
  <si>
    <t>SDK podhled deska 1xDF 15 bez izolace dvouvrstvá spodní kce profil CD+UD REI 90</t>
  </si>
  <si>
    <t>-1100103774</t>
  </si>
  <si>
    <t>Podhled ze sádrokartonových desek dvouvrstvá zavěšená spodní konstrukce z ocelových profilů CD, UD jednoduše opláštěná deskou protipožární DF, tl. 15 mm, bez izolace, REI do 90</t>
  </si>
  <si>
    <t>https://podminky.urs.cz/item/CS_URS_2022_01/763131432</t>
  </si>
  <si>
    <t>107</t>
  </si>
  <si>
    <t>763131751</t>
  </si>
  <si>
    <t>Montáž parotěsné zábrany do SDK podhledu</t>
  </si>
  <si>
    <t>2051234018</t>
  </si>
  <si>
    <t>Podhled ze sádrokartonových desek ostatní práce a konstrukce na podhledech ze sádrokartonových desek montáž parotěsné zábrany</t>
  </si>
  <si>
    <t>https://podminky.urs.cz/item/CS_URS_2022_01/763131751</t>
  </si>
  <si>
    <t>108</t>
  </si>
  <si>
    <t>28329276</t>
  </si>
  <si>
    <t>fólie PE vyztužená pro parotěsnou vrstvu (reakce na oheň - třída E) 140g/m2</t>
  </si>
  <si>
    <t>1779912287</t>
  </si>
  <si>
    <t>326,7*1,1235 'Přepočtené koeficientem množství</t>
  </si>
  <si>
    <t>109</t>
  </si>
  <si>
    <t>763164565</t>
  </si>
  <si>
    <t>SDK obklad kcí tvaru L š přes 0,8 m desky 1xDFH2 12,5</t>
  </si>
  <si>
    <t>-485442783</t>
  </si>
  <si>
    <t>Obklad konstrukcí sádrokartonovými deskami včetně ochranných úhelníků ve tvaru L rozvinuté šíře přes 0,8 m, opláštěný deskou protipožární impregnovanou DFH2, tl. 12,5 mm</t>
  </si>
  <si>
    <t>https://podminky.urs.cz/item/CS_URS_2022_01/763164565</t>
  </si>
  <si>
    <t>110</t>
  </si>
  <si>
    <t>763171212</t>
  </si>
  <si>
    <t>Montáž klapek revizních SDK kcí vel. do 0,25 m2 pro podhledy</t>
  </si>
  <si>
    <t>-1210830558</t>
  </si>
  <si>
    <t>Montáž klapek pro konstrukce ze sádrokartonových desek revizních pro podhledy, velikost do 0,25 m2</t>
  </si>
  <si>
    <t>https://podminky.urs.cz/item/CS_URS_2022_01/763171212</t>
  </si>
  <si>
    <t>111</t>
  </si>
  <si>
    <t>59030713</t>
  </si>
  <si>
    <t>dvířka revizní jednokřídlá s automatickým zámkem 500x500mm</t>
  </si>
  <si>
    <t>-2086985520</t>
  </si>
  <si>
    <t>112</t>
  </si>
  <si>
    <t>763732115</t>
  </si>
  <si>
    <t>Montáž střešní konstrukce v do 10 m z příhradových vazníků konstrukční dl přes 12,5 do 15 m</t>
  </si>
  <si>
    <t>875055761</t>
  </si>
  <si>
    <t>Montáž střešní konstrukce do 10 m výšky římsy z vazníků příhradových, konstrukční délky přes 12,5 do 15,0 m</t>
  </si>
  <si>
    <t>https://podminky.urs.cz/item/CS_URS_2022_01/763732115</t>
  </si>
  <si>
    <t>Poznámka k položce:_x000D_
- vč. pozednic_x000D_
- vč. zavětrování_x000D_
- vč. podbití_x000D_
- vč. kostrukce po hřeben</t>
  </si>
  <si>
    <t>(25*14)</t>
  </si>
  <si>
    <t>113</t>
  </si>
  <si>
    <t>60512202</t>
  </si>
  <si>
    <t>příhradový vazník sedlový sušený neimpregnovaný dl do 15m</t>
  </si>
  <si>
    <t>220746469</t>
  </si>
  <si>
    <t>350*1,02 'Přepočtené koeficientem množství</t>
  </si>
  <si>
    <t>114</t>
  </si>
  <si>
    <t>998763301</t>
  </si>
  <si>
    <t>Přesun hmot tonážní pro sádrokartonové konstrukce v objektech v do 6 m</t>
  </si>
  <si>
    <t>483106741</t>
  </si>
  <si>
    <t>Přesun hmot pro konstrukce montované z desek sádrokartonových, sádrovláknitých, cementovláknitých nebo cementových stanovený z hmotnosti přesunovaného materiálu vodorovná dopravní vzdálenost do 50 m v objektech výšky do 6 m</t>
  </si>
  <si>
    <t>https://podminky.urs.cz/item/CS_URS_2022_01/998763301</t>
  </si>
  <si>
    <t>764</t>
  </si>
  <si>
    <t>Konstrukce klempířské</t>
  </si>
  <si>
    <t>115</t>
  </si>
  <si>
    <t>764111651</t>
  </si>
  <si>
    <t>Krytina střechy rovné z taškových tabulí z Pz plechu s povrchovou úpravou sklonu do 30°</t>
  </si>
  <si>
    <t>-1940556865</t>
  </si>
  <si>
    <t>Krytina ze svitků, ze šablon nebo taškových tabulí z pozinkovaného plechu s povrchovou úpravou s úpravou u okapů, prostupů a výčnělků střechy rovné z taškových tabulí, sklon střechy do 30°</t>
  </si>
  <si>
    <t>https://podminky.urs.cz/item/CS_URS_2022_01/764111651</t>
  </si>
  <si>
    <t>200</t>
  </si>
  <si>
    <t>764212634</t>
  </si>
  <si>
    <t>Oplechování štítu závětrnou lištou z Pz s povrchovou úpravou rš 330 mm</t>
  </si>
  <si>
    <t>2099898877</t>
  </si>
  <si>
    <t>Oplechování střešních prvků z pozinkovaného plechu s povrchovou úpravou štítu závětrnou lištou rš 330 mm</t>
  </si>
  <si>
    <t>https://podminky.urs.cz/item/CS_URS_2022_01/764212634</t>
  </si>
  <si>
    <t>(6,8*4)</t>
  </si>
  <si>
    <t>116</t>
  </si>
  <si>
    <t>764242434</t>
  </si>
  <si>
    <t>Oplechování rovné okapové hrany z TiZn předzvětralého plechu rš 330 mm</t>
  </si>
  <si>
    <t>9387408</t>
  </si>
  <si>
    <t>Oplechování střešních prvků z titanzinkového předzvětralého plechu okapu okapovým plechem střechy rovné rš 330 mm</t>
  </si>
  <si>
    <t>https://podminky.urs.cz/item/CS_URS_2022_01/764242434</t>
  </si>
  <si>
    <t>117</t>
  </si>
  <si>
    <t>764246403</t>
  </si>
  <si>
    <t>Oplechování parapetů rovných mechanicky kotvené z TiZn předzvětralého plechu rš 250 mm</t>
  </si>
  <si>
    <t>758821984</t>
  </si>
  <si>
    <t>Oplechování parapetů z titanzinkového předzvětralého plechu rovných mechanicky kotvené, bez rohů rš 250 mm</t>
  </si>
  <si>
    <t>https://podminky.urs.cz/item/CS_URS_2022_01/764246403</t>
  </si>
  <si>
    <t>"ozn K/1</t>
  </si>
  <si>
    <t>118</t>
  </si>
  <si>
    <t>764541405</t>
  </si>
  <si>
    <t>Žlab podokapní půlkruhový z TiZn předzvětralého plechu rš 330 mm</t>
  </si>
  <si>
    <t>1634572774</t>
  </si>
  <si>
    <t>Žlab podokapní z titanzinkového předzvětralého plechu včetně háků a čel půlkruhový rš 330 mm</t>
  </si>
  <si>
    <t>https://podminky.urs.cz/item/CS_URS_2022_01/764541405</t>
  </si>
  <si>
    <t>119</t>
  </si>
  <si>
    <t>764541446</t>
  </si>
  <si>
    <t>Kotlík oválný (trychtýřový) pro podokapní žlaby z TiZn předzvětralého plechu 330/100 mm</t>
  </si>
  <si>
    <t>-582653768</t>
  </si>
  <si>
    <t>Žlab podokapní z titanzinkového předzvětralého plechu včetně háků a čel kotlík oválný (trychtýřový), rš žlabu/průměr svodu 330/100 mm</t>
  </si>
  <si>
    <t>https://podminky.urs.cz/item/CS_URS_2022_01/764541446</t>
  </si>
  <si>
    <t>120</t>
  </si>
  <si>
    <t>764548423</t>
  </si>
  <si>
    <t>Svody kruhové včetně objímek, kolen, odskoků z TiZn předzvětralého plechu průměru 100 mm</t>
  </si>
  <si>
    <t>-1646608433</t>
  </si>
  <si>
    <t>Svod z titanzinkového předzvětralého plechu včetně objímek, kolen a odskoků kruhový, průměru 100 mm</t>
  </si>
  <si>
    <t>https://podminky.urs.cz/item/CS_URS_2022_01/764548423</t>
  </si>
  <si>
    <t>121</t>
  </si>
  <si>
    <t>998764101</t>
  </si>
  <si>
    <t>Přesun hmot tonážní pro konstrukce klempířské v objektech v do 6 m</t>
  </si>
  <si>
    <t>1727935858</t>
  </si>
  <si>
    <t>Přesun hmot pro konstrukce klempířské stanovený z hmotnosti přesunovaného materiálu vodorovná dopravní vzdálenost do 50 m v objektech výšky do 6 m</t>
  </si>
  <si>
    <t>https://podminky.urs.cz/item/CS_URS_2022_01/998764101</t>
  </si>
  <si>
    <t>765</t>
  </si>
  <si>
    <t>Krytina skládaná</t>
  </si>
  <si>
    <t>201</t>
  </si>
  <si>
    <t>765135021</t>
  </si>
  <si>
    <t>Montáž stoupací plošiny skládané vláknocementové krytiny d do 1,0 m</t>
  </si>
  <si>
    <t>-1904732660</t>
  </si>
  <si>
    <t>Montáž střešních doplňků vláknocementové krytiny skládané stoupací plošiny, délky do 1 m</t>
  </si>
  <si>
    <t>https://podminky.urs.cz/item/CS_URS_2022_01/765135021</t>
  </si>
  <si>
    <t>Poznámka k položce:_x000D_
- pro plechovou krytinu</t>
  </si>
  <si>
    <t>202</t>
  </si>
  <si>
    <t>55342210</t>
  </si>
  <si>
    <t>plošina stoupací 250x800mm</t>
  </si>
  <si>
    <t>1118703218</t>
  </si>
  <si>
    <t>122</t>
  </si>
  <si>
    <t>765191001</t>
  </si>
  <si>
    <t>Montáž pojistné hydroizolační nebo parotěsné fólie kladené ve sklonu do 20° lepením na bednění nebo izolaci</t>
  </si>
  <si>
    <t>274643054</t>
  </si>
  <si>
    <t>Montáž pojistné hydroizolační nebo parotěsné fólie kladené ve sklonu do 20° lepením (vodotěsné podstřeší) na bednění nebo tepelnou izolaci</t>
  </si>
  <si>
    <t>https://podminky.urs.cz/item/CS_URS_2022_01/765191001</t>
  </si>
  <si>
    <t>123</t>
  </si>
  <si>
    <t>28329036</t>
  </si>
  <si>
    <t>fólie kontaktní difuzně propustná pro doplňkovou hydroizolační vrstvu, třívrstvá mikroporézní PP 150g/m2 s integrovanou samolepící páskou</t>
  </si>
  <si>
    <t>1670010745</t>
  </si>
  <si>
    <t>348,48*1,1 'Přepočtené koeficientem množství</t>
  </si>
  <si>
    <t>124</t>
  </si>
  <si>
    <t>765191031</t>
  </si>
  <si>
    <t>Lepení těsnících pásků pod kontralatě</t>
  </si>
  <si>
    <t>-673788428</t>
  </si>
  <si>
    <t>Montáž pojistné hydroizolační nebo parotěsné fólie lepení těsnících pásků pod kontralatě</t>
  </si>
  <si>
    <t>https://podminky.urs.cz/item/CS_URS_2022_01/765191031</t>
  </si>
  <si>
    <t>125</t>
  </si>
  <si>
    <t>28329303</t>
  </si>
  <si>
    <t>páska těsnící jednostranně lepící butylkaučuková pod kontralatě š 50mm</t>
  </si>
  <si>
    <t>-2065343506</t>
  </si>
  <si>
    <t>359,5*1,1 'Přepočtené koeficientem množství</t>
  </si>
  <si>
    <t>126</t>
  </si>
  <si>
    <t>998765101</t>
  </si>
  <si>
    <t>Přesun hmot tonážní pro krytiny skládané v objektech v do 6 m</t>
  </si>
  <si>
    <t>-1263714515</t>
  </si>
  <si>
    <t>Přesun hmot pro krytiny skládané stanovený z hmotnosti přesunovaného materiálu vodorovná dopravní vzdálenost do 50 m na objektech výšky do 6 m</t>
  </si>
  <si>
    <t>https://podminky.urs.cz/item/CS_URS_2022_01/998765101</t>
  </si>
  <si>
    <t>766</t>
  </si>
  <si>
    <t>Konstrukce truhlářské</t>
  </si>
  <si>
    <t>127</t>
  </si>
  <si>
    <t>766622131</t>
  </si>
  <si>
    <t>Montáž plastových oken plochy přes 1 m2 otevíravých v do 1,5 m s rámem do zdiva</t>
  </si>
  <si>
    <t>579049957</t>
  </si>
  <si>
    <t>Montáž oken plastových včetně montáže rámu plochy přes 1 m2 otevíravých do zdiva, výšky do 1,5 m</t>
  </si>
  <si>
    <t>https://podminky.urs.cz/item/CS_URS_2022_01/766622131</t>
  </si>
  <si>
    <t>(1,25*1,25)*4 "ozn. O/1</t>
  </si>
  <si>
    <t>(1,5*1,25) "ozn. O/2</t>
  </si>
  <si>
    <t>(1*1,25) "ozn. O/3</t>
  </si>
  <si>
    <t>(1,25*1)*7 "ozn. O/5</t>
  </si>
  <si>
    <t>(1*1)*4 "ozn. O/6</t>
  </si>
  <si>
    <t>128</t>
  </si>
  <si>
    <t>61140052</t>
  </si>
  <si>
    <t>okno plastové otevíravé/sklopné trojsklo přes plochu 1m2 do v 1,5m</t>
  </si>
  <si>
    <t>1949642314</t>
  </si>
  <si>
    <t>129</t>
  </si>
  <si>
    <t>766641141</t>
  </si>
  <si>
    <t>Montáž balkónových dveří zdvojených jednokřídlových s pevnými bočními díly včetně rámu do zdiva</t>
  </si>
  <si>
    <t>206603902</t>
  </si>
  <si>
    <t>Montáž balkónových dveří dřevěných nebo plastových včetně rámu zdvojených do zdiva jednokřídlových s pevně zasklenými bočními díly, bez nadsvětlíku</t>
  </si>
  <si>
    <t>https://podminky.urs.cz/item/CS_URS_2022_01/766641141</t>
  </si>
  <si>
    <t>1 "ozn. O/4</t>
  </si>
  <si>
    <t>130</t>
  </si>
  <si>
    <t>61110021</t>
  </si>
  <si>
    <t>dveře dřevěné balkonové jednokřídlové s bočním pevným dílem trojsklo</t>
  </si>
  <si>
    <t>-1225136659</t>
  </si>
  <si>
    <t>(1,25*2,33)</t>
  </si>
  <si>
    <t>131</t>
  </si>
  <si>
    <t>766660001</t>
  </si>
  <si>
    <t>Montáž dveřních křídel otvíravých jednokřídlových š do 0,8 m do ocelové zárubně</t>
  </si>
  <si>
    <t>-1839312066</t>
  </si>
  <si>
    <t>Montáž dveřních křídel dřevěných nebo plastových otevíravých do ocelové zárubně povrchově upravených jednokřídlových, šířky do 800 mm</t>
  </si>
  <si>
    <t>https://podminky.urs.cz/item/CS_URS_2022_01/766660001</t>
  </si>
  <si>
    <t>132</t>
  </si>
  <si>
    <t>61162085</t>
  </si>
  <si>
    <t>dveře jednokřídlé dřevotřískové povrch laminátový plné 700x1970-2100mm</t>
  </si>
  <si>
    <t>2012453437</t>
  </si>
  <si>
    <t>133</t>
  </si>
  <si>
    <t>61162086</t>
  </si>
  <si>
    <t>dveře jednokřídlé dřevotřískové povrch laminátový plné 800x1970-2100mm</t>
  </si>
  <si>
    <t>1871908598</t>
  </si>
  <si>
    <t>134</t>
  </si>
  <si>
    <t>766660173</t>
  </si>
  <si>
    <t>Montáž dveřních křídel otvíravých dvoukřídlových š do 1,45 m do obložkové zárubně</t>
  </si>
  <si>
    <t>-95400219</t>
  </si>
  <si>
    <t>Montáž dveřních křídel dřevěných nebo plastových otevíravých do obložkové zárubně povrchově upravených dvoukřídlových, šířky do 1450 mm</t>
  </si>
  <si>
    <t>https://podminky.urs.cz/item/CS_URS_2022_01/766660173</t>
  </si>
  <si>
    <t>135</t>
  </si>
  <si>
    <t>61162115</t>
  </si>
  <si>
    <t>dveře dvoukřídlé dřevotřískové povrch laminátový plné 1450x1970-2100mm</t>
  </si>
  <si>
    <t>1238026469</t>
  </si>
  <si>
    <t>136</t>
  </si>
  <si>
    <t>766660411</t>
  </si>
  <si>
    <t>Montáž vchodových dveří jednokřídlových bez nadsvětlíku do zdiva</t>
  </si>
  <si>
    <t>23796053</t>
  </si>
  <si>
    <t>Montáž dveřních křídel dřevěných nebo plastových vchodových dveří včetně rámu do zdiva jednokřídlových bez nadsvětlíku</t>
  </si>
  <si>
    <t>https://podminky.urs.cz/item/CS_URS_2022_01/766660411</t>
  </si>
  <si>
    <t>2 "ozn. 5/L,P</t>
  </si>
  <si>
    <t>137</t>
  </si>
  <si>
    <t>61140504</t>
  </si>
  <si>
    <t>dveře jednokřídlé plastové bílé prosklené max rozměru otvoru 2,42m2 bezpečnostní třídy RC2</t>
  </si>
  <si>
    <t>-2029531311</t>
  </si>
  <si>
    <t>(0,8*2,13)*2</t>
  </si>
  <si>
    <t>138</t>
  </si>
  <si>
    <t>766660451</t>
  </si>
  <si>
    <t>Montáž vchodových dveří dvoukřídlových bez nadsvětlíku do zdiva</t>
  </si>
  <si>
    <t>1933274684</t>
  </si>
  <si>
    <t>Montáž dveřních křídel dřevěných nebo plastových vchodových dveří včetně rámu do zdiva dvoukřídlových bez nadsvětlíku</t>
  </si>
  <si>
    <t>https://podminky.urs.cz/item/CS_URS_2022_01/766660451</t>
  </si>
  <si>
    <t>1 "ozn. 1/D</t>
  </si>
  <si>
    <t>139</t>
  </si>
  <si>
    <t>61140510</t>
  </si>
  <si>
    <t>dveře dvoukřídlé plastové bílé prosklené max rozměru otvoru 4,84m2 bezpečnostní třídy RC2</t>
  </si>
  <si>
    <t>946528460</t>
  </si>
  <si>
    <t>(1,75*2,2)</t>
  </si>
  <si>
    <t>140</t>
  </si>
  <si>
    <t>766660717</t>
  </si>
  <si>
    <t>Montáž dveřních křídel samozavírače na ocelovou zárubeň</t>
  </si>
  <si>
    <t>2141916202</t>
  </si>
  <si>
    <t>Montáž dveřních doplňků samozavírače na zárubeň ocelovou</t>
  </si>
  <si>
    <t>https://podminky.urs.cz/item/CS_URS_2022_01/766660717</t>
  </si>
  <si>
    <t>141</t>
  </si>
  <si>
    <t>54917250</t>
  </si>
  <si>
    <t>samozavírač dveří hydraulický K214 č.11 zlatá bronz</t>
  </si>
  <si>
    <t>-1731507489</t>
  </si>
  <si>
    <t>142</t>
  </si>
  <si>
    <t>766682121</t>
  </si>
  <si>
    <t>Montáž zárubní obložkových pro dveře dvoukřídlové tl stěny do 170 mm</t>
  </si>
  <si>
    <t>-1846868042</t>
  </si>
  <si>
    <t>Montáž zárubní dřevěných, plastových nebo z lamina obložkových, pro dveře dvoukřídlové, tloušťky stěny do 170 mm</t>
  </si>
  <si>
    <t>https://podminky.urs.cz/item/CS_URS_2022_01/766682121</t>
  </si>
  <si>
    <t>143</t>
  </si>
  <si>
    <t>61182329</t>
  </si>
  <si>
    <t>zárubeň dvoukřídlá obložková s laminátovým povrchem tl stěny 60-150mm rozměru 1250-1850/1970, 2100mm</t>
  </si>
  <si>
    <t>-790287855</t>
  </si>
  <si>
    <t>144</t>
  </si>
  <si>
    <t>766694112</t>
  </si>
  <si>
    <t>Montáž parapetních desek dřevěných nebo plastových š do 30 cm dl přes 1,0 do 1,6 m</t>
  </si>
  <si>
    <t>718696788</t>
  </si>
  <si>
    <t>Montáž ostatních truhlářských konstrukcí parapetních desek dřevěných nebo plastových šířky do 300 mm, délky přes 1000 do 1600 mm</t>
  </si>
  <si>
    <t>https://podminky.urs.cz/item/CS_URS_2022_01/766694112</t>
  </si>
  <si>
    <t>145</t>
  </si>
  <si>
    <t>61144401</t>
  </si>
  <si>
    <t>parapet plastový vnitřní komůrkový tl 20mm š 250mm</t>
  </si>
  <si>
    <t>150701924</t>
  </si>
  <si>
    <t>20,25*1,1 'Přepočtené koeficientem množství</t>
  </si>
  <si>
    <t>146</t>
  </si>
  <si>
    <t>61144019</t>
  </si>
  <si>
    <t>koncovka k parapetu plastovému vnitřnímu 1 pár</t>
  </si>
  <si>
    <t>sada</t>
  </si>
  <si>
    <t>-2101891812</t>
  </si>
  <si>
    <t>147</t>
  </si>
  <si>
    <t>998766101</t>
  </si>
  <si>
    <t>Přesun hmot tonážní pro kce truhlářské v objektech v do 6 m</t>
  </si>
  <si>
    <t>1800632459</t>
  </si>
  <si>
    <t>Přesun hmot pro konstrukce truhlářské stanovený z hmotnosti přesunovaného materiálu vodorovná dopravní vzdálenost do 50 m v objektech výšky do 6 m</t>
  </si>
  <si>
    <t>https://podminky.urs.cz/item/CS_URS_2022_01/998766101</t>
  </si>
  <si>
    <t>767</t>
  </si>
  <si>
    <t>Konstrukce zámečnické</t>
  </si>
  <si>
    <t>148</t>
  </si>
  <si>
    <t>767330111</t>
  </si>
  <si>
    <t>Montáž tubusového světlovodu kopule s lemováním zabudovaného v šikmé střeše</t>
  </si>
  <si>
    <t>-206504287</t>
  </si>
  <si>
    <t>Montáž tubusových světlovodů kopule s lemováním šikmá střecha</t>
  </si>
  <si>
    <t>https://podminky.urs.cz/item/CS_URS_2022_01/767330111</t>
  </si>
  <si>
    <t>149</t>
  </si>
  <si>
    <t>55381004</t>
  </si>
  <si>
    <t>světlovod tubusový základní sada bez světlovodného tubusu D 550mm</t>
  </si>
  <si>
    <t>1255814099</t>
  </si>
  <si>
    <t>150</t>
  </si>
  <si>
    <t>767330123</t>
  </si>
  <si>
    <t>Montáž tubusového světlovodu tubus D přes 350 do 550 mm</t>
  </si>
  <si>
    <t>1746696565</t>
  </si>
  <si>
    <t>Montáž tubusových světlovodů tubus, průměru přes 350 do 550 mm</t>
  </si>
  <si>
    <t>https://podminky.urs.cz/item/CS_URS_2022_01/767330123</t>
  </si>
  <si>
    <t>(1,6*2)</t>
  </si>
  <si>
    <t>151</t>
  </si>
  <si>
    <t>55381112</t>
  </si>
  <si>
    <t>světlovodný tubus D 550mm</t>
  </si>
  <si>
    <t>-1689082925</t>
  </si>
  <si>
    <t>152</t>
  </si>
  <si>
    <t>767651111</t>
  </si>
  <si>
    <t>Montáž vrat garážových sekčních zajížděcích pod strop pl do 6 m2</t>
  </si>
  <si>
    <t>1669663112</t>
  </si>
  <si>
    <t>Montáž vrat garážových nebo průmyslových sekčních zajížděcích pod strop, plochy do 6 m2</t>
  </si>
  <si>
    <t>https://podminky.urs.cz/item/CS_URS_2022_01/767651111</t>
  </si>
  <si>
    <t>153</t>
  </si>
  <si>
    <t>5534586R</t>
  </si>
  <si>
    <t>vrata garážová sekční z ocelových lamel, zateplená PUR tl 42mm 2,375x2,125m</t>
  </si>
  <si>
    <t>-1545204706</t>
  </si>
  <si>
    <t>vrata garážová sekční z ocelových lamel, zateplená PUR tl 42mm 3000/2200 mm</t>
  </si>
  <si>
    <t>154</t>
  </si>
  <si>
    <t>767651126</t>
  </si>
  <si>
    <t>Montáž vrat garážových sekčních elektrického stropního pohonu</t>
  </si>
  <si>
    <t>-1077428804</t>
  </si>
  <si>
    <t>Montáž vrat garážových nebo průmyslových příslušenství sekčních vrat elektrického pohonu</t>
  </si>
  <si>
    <t>https://podminky.urs.cz/item/CS_URS_2022_01/767651126</t>
  </si>
  <si>
    <t>155</t>
  </si>
  <si>
    <t>55345877</t>
  </si>
  <si>
    <t>pohon garážových sekčních a výklopných vrat o síle 800N  max. 25 cyklů denně</t>
  </si>
  <si>
    <t>2115896581</t>
  </si>
  <si>
    <t>156</t>
  </si>
  <si>
    <t>767651131</t>
  </si>
  <si>
    <t>Montáž vrat garážových sekčních fotobuněk</t>
  </si>
  <si>
    <t>pár</t>
  </si>
  <si>
    <t>-1547696064</t>
  </si>
  <si>
    <t>Montáž vrat garážových nebo průmyslových příslušenství sekčních vrat fotobuněk pro bezpečný chod</t>
  </si>
  <si>
    <t>https://podminky.urs.cz/item/CS_URS_2022_01/767651131</t>
  </si>
  <si>
    <t>157</t>
  </si>
  <si>
    <t>40461020</t>
  </si>
  <si>
    <t>fotobuňka bezpečnostní infrazávora dosah do 30m</t>
  </si>
  <si>
    <t>1970803831</t>
  </si>
  <si>
    <t>158</t>
  </si>
  <si>
    <t>998767101</t>
  </si>
  <si>
    <t>Přesun hmot tonážní pro zámečnické konstrukce v objektech v do 6 m</t>
  </si>
  <si>
    <t>-1573749178</t>
  </si>
  <si>
    <t>Přesun hmot pro zámečnické konstrukce stanovený z hmotnosti přesunovaného materiálu vodorovná dopravní vzdálenost do 50 m v objektech výšky do 6 m</t>
  </si>
  <si>
    <t>https://podminky.urs.cz/item/CS_URS_2022_01/998767101</t>
  </si>
  <si>
    <t>771</t>
  </si>
  <si>
    <t>Podlahy z dlaždic</t>
  </si>
  <si>
    <t>159</t>
  </si>
  <si>
    <t>771111011</t>
  </si>
  <si>
    <t>Vysátí podkladu před pokládkou dlažby</t>
  </si>
  <si>
    <t>-1768037520</t>
  </si>
  <si>
    <t>Příprava podkladu před provedením dlažby vysátí podlah</t>
  </si>
  <si>
    <t>https://podminky.urs.cz/item/CS_URS_2022_01/771111011</t>
  </si>
  <si>
    <t>160</t>
  </si>
  <si>
    <t>771121011</t>
  </si>
  <si>
    <t>Nátěr penetrační na podlahu</t>
  </si>
  <si>
    <t>618780116</t>
  </si>
  <si>
    <t>Příprava podkladu před provedením dlažby nátěr penetrační na podlahu</t>
  </si>
  <si>
    <t>https://podminky.urs.cz/item/CS_URS_2022_01/771121011</t>
  </si>
  <si>
    <t>230,44 "101 - 122 vnitřní dlažby</t>
  </si>
  <si>
    <t>198</t>
  </si>
  <si>
    <t>771474113</t>
  </si>
  <si>
    <t>Montáž soklů z dlaždic keramických rovných flexibilní lepidlo v přes 90 do 120 mm</t>
  </si>
  <si>
    <t>-734620443</t>
  </si>
  <si>
    <t>Montáž soklů z dlaždic keramických lepených flexibilním lepidlem rovných, výšky přes 90 do 120 mm</t>
  </si>
  <si>
    <t>https://podminky.urs.cz/item/CS_URS_2022_01/771474113</t>
  </si>
  <si>
    <t>199</t>
  </si>
  <si>
    <t>59761003</t>
  </si>
  <si>
    <t>dlažba keramická hutná hladká do interiéru přes 9 do 12ks/m2</t>
  </si>
  <si>
    <t>-175579429</t>
  </si>
  <si>
    <t>145,25*0,1</t>
  </si>
  <si>
    <t>14,525*1,1 'Přepočtené koeficientem množství</t>
  </si>
  <si>
    <t>161</t>
  </si>
  <si>
    <t>771574112</t>
  </si>
  <si>
    <t>Montáž podlah keramických hladkých lepených flexibilním lepidlem přes 9 do 12 ks/m2</t>
  </si>
  <si>
    <t>-1833258412</t>
  </si>
  <si>
    <t>Montáž podlah z dlaždic keramických lepených flexibilním lepidlem maloformátových hladkých přes 9 do 12 ks/m2</t>
  </si>
  <si>
    <t>https://podminky.urs.cz/item/CS_URS_2022_01/771574112</t>
  </si>
  <si>
    <t>162</t>
  </si>
  <si>
    <t>-636762289</t>
  </si>
  <si>
    <t>230,44*1,1 'Přepočtené koeficientem množství</t>
  </si>
  <si>
    <t>165</t>
  </si>
  <si>
    <t>771577111</t>
  </si>
  <si>
    <t>Příplatek k montáži podlah keramických lepených flexibilním lepidlem za plochu do 5 m2</t>
  </si>
  <si>
    <t>946106654</t>
  </si>
  <si>
    <t>Montáž podlah z dlaždic keramických lepených flexibilním lepidlem Příplatek k cenám za plochu do 5 m2 jednotlivě</t>
  </si>
  <si>
    <t>https://podminky.urs.cz/item/CS_URS_2022_01/771577111</t>
  </si>
  <si>
    <t>166</t>
  </si>
  <si>
    <t>771591112</t>
  </si>
  <si>
    <t>Izolace pod dlažbu nátěrem nebo stěrkou ve dvou vrstvách</t>
  </si>
  <si>
    <t>1295319663</t>
  </si>
  <si>
    <t>Izolace podlahy pod dlažbu nátěrem nebo stěrkou ve dvou vrstvách</t>
  </si>
  <si>
    <t>https://podminky.urs.cz/item/CS_URS_2022_01/771591112</t>
  </si>
  <si>
    <t>167</t>
  </si>
  <si>
    <t>771591264</t>
  </si>
  <si>
    <t>Izolace těsnícími pásy mezi podlahou a stěnou</t>
  </si>
  <si>
    <t>-952673786</t>
  </si>
  <si>
    <t>Izolace podlahy pod dlažbu těsnícími izolačními pásy mezi podlahou a stěnu</t>
  </si>
  <si>
    <t>https://podminky.urs.cz/item/CS_URS_2022_01/771591264</t>
  </si>
  <si>
    <t>168</t>
  </si>
  <si>
    <t>771591424</t>
  </si>
  <si>
    <t>Liniové odvodnění v úrovni podlahy s H nebo V odtokem s rámem a roštem délky 1500 mm</t>
  </si>
  <si>
    <t>1282311777</t>
  </si>
  <si>
    <t>Liniové odvodnění odvodňovacím žlabem s napojením na kontaktní izolaci pro bezbariérové sprchy v úrovni podlahy s horizontálním nebo vertikálním odtokem s rámovým krytem a děrovaným roštem délky 1500 mm</t>
  </si>
  <si>
    <t>https://podminky.urs.cz/item/CS_URS_2022_01/771591424</t>
  </si>
  <si>
    <t>2 "119 Umývárna</t>
  </si>
  <si>
    <t>2 "120 Umývárna</t>
  </si>
  <si>
    <t>169</t>
  </si>
  <si>
    <t>771592011</t>
  </si>
  <si>
    <t>Čištění vnitřních ploch podlah nebo schodišť po položení dlažby chemickými prostředky</t>
  </si>
  <si>
    <t>2089797789</t>
  </si>
  <si>
    <t>Čištění vnitřních ploch po položení dlažby podlah nebo schodišť chemickými prostředky</t>
  </si>
  <si>
    <t>https://podminky.urs.cz/item/CS_URS_2022_01/771592011</t>
  </si>
  <si>
    <t>170</t>
  </si>
  <si>
    <t>998771101</t>
  </si>
  <si>
    <t>Přesun hmot tonážní pro podlahy z dlaždic v objektech v do 6 m</t>
  </si>
  <si>
    <t>-774280793</t>
  </si>
  <si>
    <t>Přesun hmot pro podlahy z dlaždic stanovený z hmotnosti přesunovaného materiálu vodorovná dopravní vzdálenost do 50 m v objektech výšky do 6 m</t>
  </si>
  <si>
    <t>https://podminky.urs.cz/item/CS_URS_2022_01/998771101</t>
  </si>
  <si>
    <t>781</t>
  </si>
  <si>
    <t>Dokončovací práce - obklady</t>
  </si>
  <si>
    <t>171</t>
  </si>
  <si>
    <t>781121011</t>
  </si>
  <si>
    <t>Nátěr penetrační na stěnu</t>
  </si>
  <si>
    <t>-989523338</t>
  </si>
  <si>
    <t>Příprava podkladu před provedením obkladu nátěr penetrační na stěnu</t>
  </si>
  <si>
    <t>https://podminky.urs.cz/item/CS_URS_2022_01/781121011</t>
  </si>
  <si>
    <t>(0,6*3)+(2,1*2,81) "102 Klubovna</t>
  </si>
  <si>
    <t>(0,6*7,35) "103 Přípravna pokrmů</t>
  </si>
  <si>
    <t>(2,1*6,6) "107 WC invalida</t>
  </si>
  <si>
    <t>(2,1*7,1) "109 Koupelna</t>
  </si>
  <si>
    <t>(2,1*7,2) "110 Umývárna</t>
  </si>
  <si>
    <t>(2,1*16,4) "111 WC muži</t>
  </si>
  <si>
    <t>(2,1*5) "112 Technická místnost</t>
  </si>
  <si>
    <t>(1,1*2,7) "113 Koupelna</t>
  </si>
  <si>
    <t>(2,1*14,6) "114 Umývárna</t>
  </si>
  <si>
    <t>(2,1*6,8) "115 WC muži</t>
  </si>
  <si>
    <t>(2,1*9,2) "119 Umývárna</t>
  </si>
  <si>
    <t>(2,1*9,6) "120 Umývárna</t>
  </si>
  <si>
    <t>172</t>
  </si>
  <si>
    <t>781131112</t>
  </si>
  <si>
    <t>Izolace pod obklad nátěrem nebo stěrkou ve dvou vrstvách</t>
  </si>
  <si>
    <t>1253223177</t>
  </si>
  <si>
    <t>Izolace stěny pod obklad izolace nátěrem nebo stěrkou ve dvou vrstvách</t>
  </si>
  <si>
    <t>https://podminky.urs.cz/item/CS_URS_2022_01/781131112</t>
  </si>
  <si>
    <t>(1,1*2) "110 Umývárna</t>
  </si>
  <si>
    <t>173</t>
  </si>
  <si>
    <t>781131241</t>
  </si>
  <si>
    <t>Izolace pod obklad těsnícími pásy vnitřní kout</t>
  </si>
  <si>
    <t>1756917065</t>
  </si>
  <si>
    <t>Izolace stěny pod obklad izolace těsnícími izolačními pásy vnitřní kout</t>
  </si>
  <si>
    <t>https://podminky.urs.cz/item/CS_URS_2022_01/781131241</t>
  </si>
  <si>
    <t>(2,1*4)*6</t>
  </si>
  <si>
    <t>174</t>
  </si>
  <si>
    <t>781474112</t>
  </si>
  <si>
    <t>Montáž obkladů vnitřních keramických hladkých přes 9 do 12 ks/m2 lepených flexibilním lepidlem</t>
  </si>
  <si>
    <t>982350144</t>
  </si>
  <si>
    <t>Montáž obkladů vnitřních stěn z dlaždic keramických lepených flexibilním lepidlem maloformátových hladkých přes 9 do 12 ks/m2</t>
  </si>
  <si>
    <t>https://podminky.urs.cz/item/CS_URS_2022_01/781474112</t>
  </si>
  <si>
    <t>175</t>
  </si>
  <si>
    <t>59761026</t>
  </si>
  <si>
    <t>obklad keramický hladký do 12ks/m2</t>
  </si>
  <si>
    <t>1292956795</t>
  </si>
  <si>
    <t>188,331*1,1 'Přepočtené koeficientem množství</t>
  </si>
  <si>
    <t>176</t>
  </si>
  <si>
    <t>781477111</t>
  </si>
  <si>
    <t>Příplatek k montáži obkladů vnitřních keramických hladkých za plochu do 10 m2</t>
  </si>
  <si>
    <t>283631905</t>
  </si>
  <si>
    <t>Montáž obkladů vnitřních stěn z dlaždic keramických Příplatek k cenám za plochu do 10 m2 jednotlivě</t>
  </si>
  <si>
    <t>https://podminky.urs.cz/item/CS_URS_2022_01/781477111</t>
  </si>
  <si>
    <t>219</t>
  </si>
  <si>
    <t>781494511</t>
  </si>
  <si>
    <t>Plastové profily ukončovací lepené flexibilním lepidlem</t>
  </si>
  <si>
    <t>990539752</t>
  </si>
  <si>
    <t>Obklad - dokončující práce profily ukončovací lepené flexibilním lepidlem ukončovací</t>
  </si>
  <si>
    <t>https://podminky.urs.cz/item/CS_URS_2022_01/781494511</t>
  </si>
  <si>
    <t>(3+2,81) "102 Klubovna</t>
  </si>
  <si>
    <t>7,35 "103 Přípravna pokrmů</t>
  </si>
  <si>
    <t>6,6 "107 WC invalida</t>
  </si>
  <si>
    <t>7,1 "109 Koupelna</t>
  </si>
  <si>
    <t>16,4 "111 WC muži</t>
  </si>
  <si>
    <t>5 "112 Technická místnost</t>
  </si>
  <si>
    <t>2,7 "113 Koupelna</t>
  </si>
  <si>
    <t>14,6 "114 Umývárna</t>
  </si>
  <si>
    <t>6,8 "115 WC muži</t>
  </si>
  <si>
    <t>9,2 "119 Umývárna</t>
  </si>
  <si>
    <t>9,6 "120 Umývárna</t>
  </si>
  <si>
    <t>177</t>
  </si>
  <si>
    <t>781495115</t>
  </si>
  <si>
    <t>Spárování vnitřních obkladů silikonem</t>
  </si>
  <si>
    <t>-206532402</t>
  </si>
  <si>
    <t>Obklad - dokončující práce ostatní práce spárování silikonem</t>
  </si>
  <si>
    <t>https://podminky.urs.cz/item/CS_URS_2022_01/781495115</t>
  </si>
  <si>
    <t>Poznámka k položce:_x000D_
- barevný silikon</t>
  </si>
  <si>
    <t>0,6 "103 Přípravna pokrmů</t>
  </si>
  <si>
    <t>(2,1*4) "107 WC invalida</t>
  </si>
  <si>
    <t>(2,1*4) "109 Koupelna</t>
  </si>
  <si>
    <t>(1,1*4) "110 Umývárna</t>
  </si>
  <si>
    <t>(2,1*4) "111 WC muži</t>
  </si>
  <si>
    <t>(2,1*4) "112 Technická místnost</t>
  </si>
  <si>
    <t>(2,1*4) "113 Koupelna</t>
  </si>
  <si>
    <t>(2,1*4) "114 Umývárna</t>
  </si>
  <si>
    <t>(2,1*4) "115 WC muži</t>
  </si>
  <si>
    <t>(2,1*4) "119 Umývárna</t>
  </si>
  <si>
    <t>(2,1*4) "120 Umývárna</t>
  </si>
  <si>
    <t>203</t>
  </si>
  <si>
    <t>781734111</t>
  </si>
  <si>
    <t>Montáž obkladů vnějších z obkladaček cihelných do 50 ks/m2 lepené flexibilním lepidlem</t>
  </si>
  <si>
    <t>415830238</t>
  </si>
  <si>
    <t>Montáž obkladů vnějších stěn z obkladaček cihelných lepených flexibilním lepidlem do 50 ks/m2</t>
  </si>
  <si>
    <t>https://podminky.urs.cz/item/CS_URS_2022_01/781734111</t>
  </si>
  <si>
    <t>"obklad sloupů</t>
  </si>
  <si>
    <t>(2,83*(0,3*4))*5</t>
  </si>
  <si>
    <t>204</t>
  </si>
  <si>
    <t>59623113</t>
  </si>
  <si>
    <t>pásek obkladový cihlový hladký 240x71x14mm červený</t>
  </si>
  <si>
    <t>219581643</t>
  </si>
  <si>
    <t>16,98*27,5 'Přepočtené koeficientem množství</t>
  </si>
  <si>
    <t>178</t>
  </si>
  <si>
    <t>998781101</t>
  </si>
  <si>
    <t>Přesun hmot tonážní pro obklady keramické v objektech v do 6 m</t>
  </si>
  <si>
    <t>-168049359</t>
  </si>
  <si>
    <t>Přesun hmot pro obklady keramické stanovený z hmotnosti přesunovaného materiálu vodorovná dopravní vzdálenost do 50 m v objektech výšky do 6 m</t>
  </si>
  <si>
    <t>https://podminky.urs.cz/item/CS_URS_2022_01/998781101</t>
  </si>
  <si>
    <t>783</t>
  </si>
  <si>
    <t>Dokončovací práce - nátěry</t>
  </si>
  <si>
    <t>218</t>
  </si>
  <si>
    <t>783268113</t>
  </si>
  <si>
    <t>Lazurovací dvojnásobný lihový nátěr tesařských konstrukcí</t>
  </si>
  <si>
    <t>-1488859504</t>
  </si>
  <si>
    <t>Lazurovací nátěr tesařských konstrukcí dvojnásobný lihový</t>
  </si>
  <si>
    <t>https://podminky.urs.cz/item/CS_URS_2022_01/783268113</t>
  </si>
  <si>
    <t>179</t>
  </si>
  <si>
    <t>783314203</t>
  </si>
  <si>
    <t>Základní antikorozní jednonásobný syntetický samozákladující nátěr zámečnických konstrukcí</t>
  </si>
  <si>
    <t>1880688841</t>
  </si>
  <si>
    <t>Základní antikorozní nátěr zámečnických konstrukcí jednonásobný syntetický samozákladující</t>
  </si>
  <si>
    <t>https://podminky.urs.cz/item/CS_URS_2022_01/783314203</t>
  </si>
  <si>
    <t>"zárubně</t>
  </si>
  <si>
    <t>((0,05+0,1+0,05)*(0,9+2*2))*17 "roz. 800/1970 mm</t>
  </si>
  <si>
    <t>((0,05+0,1+0,05)*(0,8+2*2))*6 "roz. 700/1970 mm</t>
  </si>
  <si>
    <t>180</t>
  </si>
  <si>
    <t>783315101</t>
  </si>
  <si>
    <t>Mezinátěr jednonásobný syntetický standardní zámečnických konstrukcí</t>
  </si>
  <si>
    <t>-358305329</t>
  </si>
  <si>
    <t>Mezinátěr zámečnických konstrukcí jednonásobný syntetický standardní</t>
  </si>
  <si>
    <t>https://podminky.urs.cz/item/CS_URS_2022_01/783315101</t>
  </si>
  <si>
    <t>181</t>
  </si>
  <si>
    <t>783317101</t>
  </si>
  <si>
    <t>Krycí jednonásobný syntetický standardní nátěr zámečnických konstrukcí</t>
  </si>
  <si>
    <t>-1373324362</t>
  </si>
  <si>
    <t>Krycí nátěr (email) zámečnických konstrukcí jednonásobný syntetický standardní</t>
  </si>
  <si>
    <t>https://podminky.urs.cz/item/CS_URS_2022_01/783317101</t>
  </si>
  <si>
    <t>784</t>
  </si>
  <si>
    <t>Dokončovací práce - malby a tapety</t>
  </si>
  <si>
    <t>182</t>
  </si>
  <si>
    <t>784171111</t>
  </si>
  <si>
    <t>Zakrytí vnitřních ploch stěn v místnostech v do 3,80 m</t>
  </si>
  <si>
    <t>-2078095528</t>
  </si>
  <si>
    <t>Zakrytí nemalovaných ploch (materiál ve specifikaci) včetně pozdějšího odkrytí svislých ploch např. stěn, oken, dveří v místnostech výšky do 3,80</t>
  </si>
  <si>
    <t>https://podminky.urs.cz/item/CS_URS_2022_01/784171111</t>
  </si>
  <si>
    <t>"vnější výplně</t>
  </si>
  <si>
    <t>38,3</t>
  </si>
  <si>
    <t>183</t>
  </si>
  <si>
    <t>58124844</t>
  </si>
  <si>
    <t>fólie pro malířské potřeby zakrývací tl 25µ 4x5m</t>
  </si>
  <si>
    <t>-1050253460</t>
  </si>
  <si>
    <t>38,3*1,05 'Přepočtené koeficientem množství</t>
  </si>
  <si>
    <t>184</t>
  </si>
  <si>
    <t>784181121</t>
  </si>
  <si>
    <t>Hloubková jednonásobná bezbarvá penetrace podkladu v místnostech v do 3,80 m</t>
  </si>
  <si>
    <t>-1250799541</t>
  </si>
  <si>
    <t>Penetrace podkladu jednonásobná hloubková akrylátová bezbarvá v místnostech výšky do 3,80 m</t>
  </si>
  <si>
    <t>https://podminky.urs.cz/item/CS_URS_2022_01/784181121</t>
  </si>
  <si>
    <t>"plocha podhledu</t>
  </si>
  <si>
    <t>284,81</t>
  </si>
  <si>
    <t>"odpočet obkladu</t>
  </si>
  <si>
    <t>-175,41</t>
  </si>
  <si>
    <t>185</t>
  </si>
  <si>
    <t>784211101</t>
  </si>
  <si>
    <t>Dvojnásobné bílé malby ze směsí za mokra výborně oděruvzdorných v místnostech v do 3,80 m</t>
  </si>
  <si>
    <t>2098774898</t>
  </si>
  <si>
    <t>Malby z malířských směsí oděruvzdorných za mokra dvojnásobné, bílé za mokra oděruvzdorné výborně v místnostech výšky do 3,80 m</t>
  </si>
  <si>
    <t>https://podminky.urs.cz/item/CS_URS_2022_01/784211101</t>
  </si>
  <si>
    <t>795</t>
  </si>
  <si>
    <t>Lokální vytápění</t>
  </si>
  <si>
    <t>186</t>
  </si>
  <si>
    <t>795431005</t>
  </si>
  <si>
    <t>Ohniště krbové zděné bezroštové šamotové otevřené z jedné strany objem spalovací komory přes 0,4 do 0,6 m3</t>
  </si>
  <si>
    <t>-1519094654</t>
  </si>
  <si>
    <t>Krbové ohniště zděné bezroštové ze šamotových cihel otevřené z jedné strany objemu spalovací komory přes 0,4 do 0,6 m3</t>
  </si>
  <si>
    <t>https://podminky.urs.cz/item/CS_URS_2022_01/795431005</t>
  </si>
  <si>
    <t>1 "krbová kamna vč. příslušenství</t>
  </si>
  <si>
    <t>187</t>
  </si>
  <si>
    <t>998795101</t>
  </si>
  <si>
    <t>Přesun hmot tonážní pro lokální vytápění v objektech v do 6 m</t>
  </si>
  <si>
    <t>1363583221</t>
  </si>
  <si>
    <t>Přesun hmot pro lokální vytápění stanovený z hmotnosti přesunovaného materiálu vodorovná dopravní vzdálenost do 50 m v objektech výšky do 6 m</t>
  </si>
  <si>
    <t>https://podminky.urs.cz/item/CS_URS_2022_01/998795101</t>
  </si>
  <si>
    <t>HZS</t>
  </si>
  <si>
    <t>Hodinové zúčtovací sazby</t>
  </si>
  <si>
    <t>188</t>
  </si>
  <si>
    <t>HZS2491</t>
  </si>
  <si>
    <t>Hodinová zúčtovací sazba dělník zednických výpomocí</t>
  </si>
  <si>
    <t>hod</t>
  </si>
  <si>
    <t>-1719376461</t>
  </si>
  <si>
    <t>Hodinové zúčtovací sazby profesí PSV zednické výpomoci a pomocné práce PSV dělník zednických výpomocí</t>
  </si>
  <si>
    <t>https://podminky.urs.cz/item/CS_URS_2022_01/HZS2491</t>
  </si>
  <si>
    <t>"stavební přípomoce, drobné neměřitelné práce apod.</t>
  </si>
  <si>
    <t>"čerpat jen se souhlasem TDI, AD apod.</t>
  </si>
  <si>
    <t>(8,5*2)*7</t>
  </si>
  <si>
    <t>EI_venk - Elektroinstalace - přívod a areálové rozvody nn</t>
  </si>
  <si>
    <t>741 - Elektroinstalace</t>
  </si>
  <si>
    <t xml:space="preserve">    741-01 - Montáž</t>
  </si>
  <si>
    <t xml:space="preserve">      741-01-01 - Rozvaděče</t>
  </si>
  <si>
    <t xml:space="preserve">      741-01-02 - Kabely a vodiče</t>
  </si>
  <si>
    <t xml:space="preserve">      741-01-03 - Uzemnění</t>
  </si>
  <si>
    <t xml:space="preserve">      741-01-04 - Zemní práce</t>
  </si>
  <si>
    <t xml:space="preserve">      741-01-05 - Ostatní</t>
  </si>
  <si>
    <t xml:space="preserve">    741-02 - Materiál</t>
  </si>
  <si>
    <t xml:space="preserve">      741-02-01 - Rozvaděče</t>
  </si>
  <si>
    <t xml:space="preserve">      741-02-02 - Kabely a vodiče</t>
  </si>
  <si>
    <t xml:space="preserve">      741-02-03 - Uzemnění</t>
  </si>
  <si>
    <t xml:space="preserve">      741-02-04 - Materiál pro zemní práce</t>
  </si>
  <si>
    <t xml:space="preserve">      741-02-05 - Ostatní</t>
  </si>
  <si>
    <t>Elektroinstalace</t>
  </si>
  <si>
    <t>741-01</t>
  </si>
  <si>
    <t>Montáž</t>
  </si>
  <si>
    <t>741-01-01</t>
  </si>
  <si>
    <t>Rozvaděče</t>
  </si>
  <si>
    <t>741210001</t>
  </si>
  <si>
    <t>Montáž rozvodnic oceloplechových nebo plastových bez zapojení vodičů běžných, hmotnosti do 20 kg</t>
  </si>
  <si>
    <t>741320173</t>
  </si>
  <si>
    <t>Montáž jističů se zapojením vodičů třípólových nn do 63 A s krytem</t>
  </si>
  <si>
    <t>HZS.01</t>
  </si>
  <si>
    <t>Montáž relé pro HDO  1 ks</t>
  </si>
  <si>
    <t>Montáž relé pro HDO 1 ks</t>
  </si>
  <si>
    <t>HZS.02</t>
  </si>
  <si>
    <t>Montáž plastového pilíře včetně základu a ručního  výkopu pro základ</t>
  </si>
  <si>
    <t>Montáž plastového pilíře včetně základu a ručního výkopu pro základ</t>
  </si>
  <si>
    <t>741-01-02</t>
  </si>
  <si>
    <t>Kabely a vodiče</t>
  </si>
  <si>
    <t>741122133</t>
  </si>
  <si>
    <t>Montáž kabelů měděných bez ukončení uložených v trubkách, plných kulatých nebo bezhalogenových (CYKY) počtu a průřezu žil 4x10 mm2</t>
  </si>
  <si>
    <t>741122122</t>
  </si>
  <si>
    <t>Montáž kabelů měděných bez ukončení uložených v trubkách, plných kulatých nebo bezhalogenových (CYKY) počtu a průřezu žil 3x1,5 až 6 mm2</t>
  </si>
  <si>
    <t>741422134</t>
  </si>
  <si>
    <t xml:space="preserve">Montáž kabelů měděných bez ukončení uložených v trubkách, plných kulatých nebo bezhalogenových (CYKY) počtu a průřezu žil 4x16 až 25 mm2   </t>
  </si>
  <si>
    <t>1033279821</t>
  </si>
  <si>
    <t xml:space="preserve">Montáž kabelů měděných bez ukončení uložených v trubkách, plných kulatých nebo bezhalogenových (CYKY) počtu a průřezu žil 4x16 až 25 mm2 </t>
  </si>
  <si>
    <t>741-01-03</t>
  </si>
  <si>
    <t>Uzemnění</t>
  </si>
  <si>
    <t>741420022</t>
  </si>
  <si>
    <t>Montáž hromosvodného vedení  svorek se 3 a více šrouby</t>
  </si>
  <si>
    <t>Montáž hromosvodného vedení svorek se 3 a více šrouby</t>
  </si>
  <si>
    <t>741410041</t>
  </si>
  <si>
    <t>Montáž uzemňovacího vedení s upevněním, propojením a připojením pomocí svorek  v zemi s izolací spojů vodičů FeZn drátem nebo lanem průměru do 10 mm v městské zástavbě</t>
  </si>
  <si>
    <t>Montáž uzemňovacího vedení s upevněním, propojením a připojením pomocí svorek v zemi s izolací spojů vodičů FeZn drátem nebo lanem průměru do 10 mm v městské zástavbě</t>
  </si>
  <si>
    <t>741-01-04</t>
  </si>
  <si>
    <t>460010024</t>
  </si>
  <si>
    <t>Vytýčení trasy vedení kabelového (podzemního) v zastavěném prostoru</t>
  </si>
  <si>
    <t>km</t>
  </si>
  <si>
    <t>460010025</t>
  </si>
  <si>
    <t>Vytýčení trasy inženýrských sítí  v zastavěném prostoru</t>
  </si>
  <si>
    <t>Vytýčení trasy inženýrských sítí v zastavěném prostoru</t>
  </si>
  <si>
    <t>460171182</t>
  </si>
  <si>
    <t>Hloubení kabelových nezapažených rýh  strojně šířky 35cm , hloubky 90 cm v hornině tř. I skupiny 1 a 2</t>
  </si>
  <si>
    <t>Hloubení kabelových nezapažených rýh strojně šířky 35cm , hloubky 90 cm v hornině tř. I skupiny 1 a 2</t>
  </si>
  <si>
    <t>460451191</t>
  </si>
  <si>
    <t>Zásyp kabelové rýhy ručně se zhutněním šířky 35cm , hloubky 90 cm v hornině tř. I skupiny 1 a 2</t>
  </si>
  <si>
    <t>460171322</t>
  </si>
  <si>
    <t>Hloubení kabelových nezapažených rýh strojně š 50 cm hl 120 cm v hornině tř. I skupiny 3</t>
  </si>
  <si>
    <t>460431311</t>
  </si>
  <si>
    <t>Zásyp kabelové rýhy ručně se zhutněním š 50 cm hl 100 cm v hornině tř I skupiny 3</t>
  </si>
  <si>
    <t>460791212</t>
  </si>
  <si>
    <t>Montáž trubek ochranných plastových ohebných do 50mm uložených do rýhy</t>
  </si>
  <si>
    <t>351+80</t>
  </si>
  <si>
    <t>HZS.03</t>
  </si>
  <si>
    <t>Zřízení kabelového lože z prosátého písku tl 10 cm nad kabel, bez zakrytí, šířky do 65 cm  79m</t>
  </si>
  <si>
    <t>Zřízení kabelového lože z prosátého písku tl 10 cm nad kabel, bez zakrytí, šířky do 65 cm 79m</t>
  </si>
  <si>
    <t>460641112</t>
  </si>
  <si>
    <t>Základové konstrukce z monolitického betonu C 12/15 bez bednění  6*0,2*0,5</t>
  </si>
  <si>
    <t>Základové konstrukce z monolitického betonu C 12/15 bez bednění 6*0,2*0,5</t>
  </si>
  <si>
    <t>460671113</t>
  </si>
  <si>
    <t>Krytí kabelů výstražnou fólií šířky 34 cm</t>
  </si>
  <si>
    <t>HZS.04</t>
  </si>
  <si>
    <t>Zapěnění konců chrániček</t>
  </si>
  <si>
    <t>741121101</t>
  </si>
  <si>
    <t>Montáž vodič izlovaných hliníkových uložených v trubkách bez ukončení</t>
  </si>
  <si>
    <t>460321111</t>
  </si>
  <si>
    <t xml:space="preserve">Vodorovné přemístění horniny jakékoliv třídy stavebním kolečkem při elektromontážích do 10 m </t>
  </si>
  <si>
    <t>Vodorovné přemístění horniny jakékoliv třídy stavebním kolečkem při elektromontážích do 10 m</t>
  </si>
  <si>
    <t>159*0,35*0,2+6*0,2*0,5</t>
  </si>
  <si>
    <t>HZS.05</t>
  </si>
  <si>
    <t>Zhotovení průrazů do budovy</t>
  </si>
  <si>
    <t>HZS.06</t>
  </si>
  <si>
    <t xml:space="preserve">Provizorní úprava terénu </t>
  </si>
  <si>
    <t>741-01-05</t>
  </si>
  <si>
    <t>741110334</t>
  </si>
  <si>
    <t>Montáž trubek ochranných s nasunutím nebo našroubováním do krabic ocelových závitových, uložených pevně, Ø přes 50 do 80 mm</t>
  </si>
  <si>
    <t>-1757931238</t>
  </si>
  <si>
    <t>741320042</t>
  </si>
  <si>
    <t>Montáž pojistek se zapojením vodičů pojistkových částí patron nožových</t>
  </si>
  <si>
    <t>2108322523</t>
  </si>
  <si>
    <t>HZS.07</t>
  </si>
  <si>
    <t>Ukončení celoplastových kabelů</t>
  </si>
  <si>
    <t>HZS.08</t>
  </si>
  <si>
    <t>Podíl přidružených výkonů</t>
  </si>
  <si>
    <t>HZS.09</t>
  </si>
  <si>
    <t>Práce nezahrnuté v cenících 800-741,46M, zapsané do montážního deníku a potvrzené investorem</t>
  </si>
  <si>
    <t>HZS.10</t>
  </si>
  <si>
    <t>Zakreslení skutečného stavu</t>
  </si>
  <si>
    <t>210280221</t>
  </si>
  <si>
    <t>Měření zemních odporů zemnící sítě délky pásku do 100 m</t>
  </si>
  <si>
    <t>ks</t>
  </si>
  <si>
    <t>741810001</t>
  </si>
  <si>
    <t>Zkoušky a prohlídky el rozvodů a zařízení celková prohlídka, zkoušení,měření a vyhotovení revizní zprávy pro objem montážních prací do 100 tis. Kč</t>
  </si>
  <si>
    <t>OST-99101</t>
  </si>
  <si>
    <t>doprava materiálu 3% z dodávky</t>
  </si>
  <si>
    <t>OST-99102</t>
  </si>
  <si>
    <t>zařízení staveniště  3,5% z materiálu+montáže bez DPH</t>
  </si>
  <si>
    <t>zařízení staveniště 3,5% z materiálu+montáže bez DPH</t>
  </si>
  <si>
    <t>OST-99103</t>
  </si>
  <si>
    <t>prováděcí projektová dokumentace</t>
  </si>
  <si>
    <t>741-02</t>
  </si>
  <si>
    <t>Materiál</t>
  </si>
  <si>
    <t>741-02-01</t>
  </si>
  <si>
    <t>344128100</t>
  </si>
  <si>
    <t>RE elektroměrový rozvaděč , dvoutarifní, třífázový,  ER 212, 1xjistič před elektroměrem 3f/40A v plastovém pilíři, včetně základu, jističe 3f/2A/B a relé pro HDO</t>
  </si>
  <si>
    <t>741-02-02</t>
  </si>
  <si>
    <t>341581047</t>
  </si>
  <si>
    <t>Kabel CYKY-J  4x25 mm2 - silový instalační kabel s měděným jádrem a PVC izolací 1kV</t>
  </si>
  <si>
    <t>-375450153</t>
  </si>
  <si>
    <t>341581046</t>
  </si>
  <si>
    <t>Kabel CYKY-J  4x10 mm2 - silový instalační kabel s měděným jádrem a PVC izolací 1kV</t>
  </si>
  <si>
    <t>341581102</t>
  </si>
  <si>
    <t>Kabel CYKY-J  5x1,5 mm2 - silový instalační kabel s měděným jádrem a PVC izolací 1kV</t>
  </si>
  <si>
    <t>341581083</t>
  </si>
  <si>
    <t>Kabel CYKY-J  3x2,5 mm2 - silový instalační kabel s měděným jádrem a PVC izolací 1kV</t>
  </si>
  <si>
    <t>34158108</t>
  </si>
  <si>
    <t>Kabel CYKY-J  3x4 mm2 - silový instalační kabel s měděným jádrem a PVC izolací 1kV, nádrž na děšťovou vodu, studna</t>
  </si>
  <si>
    <t>741-02-03</t>
  </si>
  <si>
    <t>354613112</t>
  </si>
  <si>
    <t>Svorka spojovací drát-drát</t>
  </si>
  <si>
    <t>354411098</t>
  </si>
  <si>
    <t>Zemnící drát FeZn 8mm</t>
  </si>
  <si>
    <t>741-02-04</t>
  </si>
  <si>
    <t>Materiál pro zemní práce</t>
  </si>
  <si>
    <t>283128208</t>
  </si>
  <si>
    <t>Chránička vrapovaná pro uložení do země 75mm PS - RE</t>
  </si>
  <si>
    <t>283128207</t>
  </si>
  <si>
    <t>Chránička vrapovaná pro uložení do země 50mm 5x k RE + studna, nádrž na dešťovou vodu</t>
  </si>
  <si>
    <t>-1283600490</t>
  </si>
  <si>
    <t>342112181</t>
  </si>
  <si>
    <t>Protahovací vodič do trubek AY 2,5</t>
  </si>
  <si>
    <t>235111000</t>
  </si>
  <si>
    <t>Betonová směs, podchod pod vozovkou 6* 0,5*0,20</t>
  </si>
  <si>
    <t>283164112</t>
  </si>
  <si>
    <t>Výstražná folie červená 220-350mm</t>
  </si>
  <si>
    <t>201128106</t>
  </si>
  <si>
    <t>Montážní pěna pro zapěnění konců chrániček</t>
  </si>
  <si>
    <t>201128000</t>
  </si>
  <si>
    <t>Materiál pro utěsnění prostupů do budovy</t>
  </si>
  <si>
    <t>201128326</t>
  </si>
  <si>
    <t xml:space="preserve">Písek kopaný </t>
  </si>
  <si>
    <t>741-02-05</t>
  </si>
  <si>
    <t>341000000</t>
  </si>
  <si>
    <t xml:space="preserve">Drobný jednicový materiál, jehož podíl na celkových materiálových nákladech je malý, a proto se nespecifikuje, jako: vývodky spojky vodičové do průžezu 16 mm2. sponky, příchytky, drát vázací a svařovací, spojovací materiál,nýty, elektrody…   5% z nosného </t>
  </si>
  <si>
    <t>Drobný jednicový materiál, jehož podíl na celkových materiálových nákladech je malý, a proto se nespecifikuje, jako: vývodky spojky vodičové do průžezu 16 mm2. sponky, příchytky, drát vázací a svařovací, spojovací materiál,nýty, elektrody…   5% z nosného materiálu</t>
  </si>
  <si>
    <t>202851000</t>
  </si>
  <si>
    <t>Ocelová nosná trubka závitová do průměru 100 - včetně upevňopvacího materiálu</t>
  </si>
  <si>
    <t>-1337450800</t>
  </si>
  <si>
    <t>364102128</t>
  </si>
  <si>
    <t>Pojistková patrona do stávající PS 50A</t>
  </si>
  <si>
    <t>-454694485</t>
  </si>
  <si>
    <t>EI_vn - Elektroinstalace - vnitřní rozvody nn</t>
  </si>
  <si>
    <t xml:space="preserve">      741-01-03 - Spínače</t>
  </si>
  <si>
    <t xml:space="preserve">      741-01-04 - Zásuvky</t>
  </si>
  <si>
    <t xml:space="preserve">      741-01-05 - Montážní materiál</t>
  </si>
  <si>
    <t xml:space="preserve">      741-01-06 - Volací systém pro invalidní osoby  (WC invalidé)</t>
  </si>
  <si>
    <t xml:space="preserve">      741-01-07 - Svítidla a jejich příslušenství</t>
  </si>
  <si>
    <t xml:space="preserve">      741-01-08 - Hromosvod a uzemnění</t>
  </si>
  <si>
    <t xml:space="preserve">      OST - Ostatní</t>
  </si>
  <si>
    <t xml:space="preserve">      741-02-03 - Spínače</t>
  </si>
  <si>
    <t xml:space="preserve">      741-02-04 - Zásuvky</t>
  </si>
  <si>
    <t xml:space="preserve">      741-02-05 - Montážní materiál</t>
  </si>
  <si>
    <t xml:space="preserve">      741-02-06 - Volací systém pro invalidní osoby (WC invalidé)</t>
  </si>
  <si>
    <t xml:space="preserve">      741-02-07 - Svítidla a jejich příslušenství - předpokládaná cena</t>
  </si>
  <si>
    <t xml:space="preserve">      742-02-08 - Hromosvod a uzemnění</t>
  </si>
  <si>
    <t>742 - Slaboproud</t>
  </si>
  <si>
    <t xml:space="preserve">    742-01 - EPS</t>
  </si>
  <si>
    <t xml:space="preserve">    742-02 - STA </t>
  </si>
  <si>
    <t xml:space="preserve">    742-03 - Počítačová síť </t>
  </si>
  <si>
    <t>Montáž MET</t>
  </si>
  <si>
    <t>741122031</t>
  </si>
  <si>
    <t>Montáž kabelů měděných bez ukončení uložených pod omítkou plných kulatých nebo bezhalogenových (CYKY) počtu a průřezu žil 5x1,5 až 2,5 mm2</t>
  </si>
  <si>
    <t>741122016</t>
  </si>
  <si>
    <t>Montáž kabelů měděných bez ukončení uložených pod omítkou plných kulatých nebo bezhalogenových (CYKY) počtu a průřezu žil 3x2,5 až 6 mm2</t>
  </si>
  <si>
    <t>741122015</t>
  </si>
  <si>
    <t>Montáž kabelů měděných bez ukončení uložených pod omítkou plných kulatých nebo bezhalogenových (CYKY) počtu a průřezu žil 3x1,5 mm2</t>
  </si>
  <si>
    <t>741120301</t>
  </si>
  <si>
    <t>Montáž vodič Cu izolovaný plný a laněný s PVC pláštěm žíla 0,55-16 mm2 pevně (CY, CHAH-R(V))</t>
  </si>
  <si>
    <t>741124703</t>
  </si>
  <si>
    <t>Montáž kabelů měděných ovládacích bez ukončení uložených volně, stíněných ovládacích s plným jádrem (JYTY) počtu a průřezu žil 2 až 19x1 mm2</t>
  </si>
  <si>
    <t>Spínače</t>
  </si>
  <si>
    <t>741310201</t>
  </si>
  <si>
    <t>Montáž spínačů jedno nebo dvoupólových polozapuštěných nebo zapuštěných,šroubové připojení,  vypínačů řazení 1 - jednopólových</t>
  </si>
  <si>
    <t>Montáž spínačů jedno nebo dvoupólových polozapuštěných nebo zapuštěných,šroubové připojení, vypínačů řazení 1 - jednopólových</t>
  </si>
  <si>
    <t>741310212</t>
  </si>
  <si>
    <t>Montáž spínačů jedno nebo dvoupólových polozapuštěných nebo zapuštěných,šroubové připojení,  ovladačů řazení 1/0 - talčítkových zapínacích</t>
  </si>
  <si>
    <t>Montáž spínačů jedno nebo dvoupólových polozapuštěných nebo zapuštěných,šroubové připojení, ovladačů řazení 1/0 - talčítkových zapínacích</t>
  </si>
  <si>
    <t>741310231</t>
  </si>
  <si>
    <t>Montáž spínačů jedno nebo dvoupólových polozapuštěných nebo zapuštěných, šroubové připojení, přepínačů řazení 5 - sériových</t>
  </si>
  <si>
    <t>741310233</t>
  </si>
  <si>
    <t>Montáž spínačů jedno nebo dvoupólových polozapuštěných nebo zapuštěných, šroubové připojení, přepínačů řazení 6 - střídavých</t>
  </si>
  <si>
    <t>741310238</t>
  </si>
  <si>
    <t>Montáž spínačů jedno nebo dvoupólových polozapuštěných nebo zapuštěných, šroubové připojení,  pro prostředí normální, přepínačů řazení 6+6 - dvojitých střídavých</t>
  </si>
  <si>
    <t>Montáž spínačů jedno nebo dvoupólových polozapuštěných nebo zapuštěných, šroubové připojení, pro prostředí normální, přepínačů řazení 6+6 - dvojitých střídavých</t>
  </si>
  <si>
    <t>741311004</t>
  </si>
  <si>
    <t>Montáž spínačů speciálních se zapojením vodičů, čidla pohybu nástěnného</t>
  </si>
  <si>
    <t>Montáž doběhového relé do krabice  1 ks</t>
  </si>
  <si>
    <t>Montáž doběhového relé do krabice 1 ks</t>
  </si>
  <si>
    <t>Montáž prostorového termostatu  1 ks</t>
  </si>
  <si>
    <t>Montáž prostorového termostatu 1 ks</t>
  </si>
  <si>
    <t>Montáž trafa pro napojení pisoárů  2 ks</t>
  </si>
  <si>
    <t>Montáž trafa pro napojení pisoárů 2 ks</t>
  </si>
  <si>
    <t>741311021</t>
  </si>
  <si>
    <t>Montáž spínačů speciálních se zapojením vodičů, sporákových přípojek s doutnavkou</t>
  </si>
  <si>
    <t>Zásuvky</t>
  </si>
  <si>
    <t>741313042</t>
  </si>
  <si>
    <t>Montáž zásuvek domovních se zapojením vodičů šroubové připojení polozapuštěných nebo zapuštěných 10/16 A, provedení 2P + PE pro průběžnou montáž</t>
  </si>
  <si>
    <t>741313082</t>
  </si>
  <si>
    <t>Montáž zásuvek domovních se zapojením vodičů šroubové připojení pro prostředí venkovní nebo mokré 2P+PE</t>
  </si>
  <si>
    <t>741313242</t>
  </si>
  <si>
    <t>Montáž zásuvek průmyslových se zapojením vodičů nástěnných do 32 A, provedení 3P + PE IP 44</t>
  </si>
  <si>
    <t>Montážní materiál</t>
  </si>
  <si>
    <t>741112061</t>
  </si>
  <si>
    <t>Montáž krabic elektroinstalačních bez napojení na trubky a lišty, demontáže a montáže víčka a přístroje přístrojových zapuštěných plastových kruhových</t>
  </si>
  <si>
    <t>741112001</t>
  </si>
  <si>
    <t>Montáž krabic elektroinstalačních bez napojení na trubky a lišty, demontáže a montáže víčka a přístroje protahovacích nebo odbočných zapuštěných plastových kruhových</t>
  </si>
  <si>
    <t>741112101</t>
  </si>
  <si>
    <t>Montáž rozvodek se zapojením na svorkovnici zapuštěných plastových kruhových</t>
  </si>
  <si>
    <t>741112111</t>
  </si>
  <si>
    <t>Montáž rozvodek se zapojením vodičů na svorkovnici nástěnných plastových čtyřhranných pro vodiče do o 4 mm2</t>
  </si>
  <si>
    <t>741110041</t>
  </si>
  <si>
    <t>Montáž trubek elektroinstalačních s nasunutím nebo našroubováním do krabic plastových ohebných, uložených pevně  o přes 11 do 23mm</t>
  </si>
  <si>
    <t>Montáž trubek elektroinstalačních s nasunutím nebo našroubováním do krabic plastových ohebných, uložených pevně o přes 11 do 23mm</t>
  </si>
  <si>
    <t>741910502</t>
  </si>
  <si>
    <t>Montáž se zhotovením konstrukce pro rozvodny z profilů tenkostěnných</t>
  </si>
  <si>
    <t>460932111</t>
  </si>
  <si>
    <t>Osazení kotevních prvků  hmoždinek včetně vyvrtání otvorů, pro upevnění elektroinstalací ve stěnách cihelných, vnějšího průměru do 8 mm</t>
  </si>
  <si>
    <t>Osazení kotevních prvků hmoždinek včetně vyvrtání otvorů, pro upevnění elektroinstalací ve stěnách cihelných, vnějšího průměru do 8 mm</t>
  </si>
  <si>
    <t>741231012</t>
  </si>
  <si>
    <t>Montáž svorkovnice ochranná</t>
  </si>
  <si>
    <t>Utěsnění prostupů komplet</t>
  </si>
  <si>
    <t>Montáž svorkovnice svítidlové 66 ks</t>
  </si>
  <si>
    <t>741-01-06</t>
  </si>
  <si>
    <t>Volací systém pro invalidní osoby  (WC invalidé)</t>
  </si>
  <si>
    <t>742350003</t>
  </si>
  <si>
    <t>Montáž zařízení pro tělesně postižené volacího tlačítka do výšky 900 mm a táhla do výšky 150 mm k zařízení pro ZTP</t>
  </si>
  <si>
    <t>742350004</t>
  </si>
  <si>
    <t>Montáž zařízení pro tělesně postižené napájecího zdroje 24 V k zařízení pro ZTP</t>
  </si>
  <si>
    <t>742350002</t>
  </si>
  <si>
    <t>Montáž zařízení pro tělesně postižené, potvrzovacího tlačítka</t>
  </si>
  <si>
    <t>742350001</t>
  </si>
  <si>
    <t>Montáž zařízení pro tělesně postižené signalizačního světla s elektronikou a akustickou signalizací k zařízení pro ZTP</t>
  </si>
  <si>
    <t>742121001</t>
  </si>
  <si>
    <t>Montáž kabelů sdělovacích pro vnitřní rozvody do 15 žil</t>
  </si>
  <si>
    <t>741-01-07</t>
  </si>
  <si>
    <t>Svítidla a jejich příslušenství</t>
  </si>
  <si>
    <t>741372061</t>
  </si>
  <si>
    <t>Montáž svítidel LED se zapojením vodičů bytových nebo společenských místností stropních panelových obsahu do 0,09 m2</t>
  </si>
  <si>
    <t>741372062</t>
  </si>
  <si>
    <t>Montáž svítidel LED se zapojením vodičů bytových nebo společenských místností stropních panelových obsahu přes 0,09 do 0,36 m2</t>
  </si>
  <si>
    <t>741-01-08</t>
  </si>
  <si>
    <t>Hromosvod a uzemnění</t>
  </si>
  <si>
    <t>741420001</t>
  </si>
  <si>
    <t>Montáž hromosvodného vedení svodových drátů nebo lan s podpěrami, Ø do 10 mm</t>
  </si>
  <si>
    <t>741420011</t>
  </si>
  <si>
    <t>Montáž hromosvodného vedení svodových drátů nebo lan bez podpěr, Ø do 10 mm</t>
  </si>
  <si>
    <t>741430003</t>
  </si>
  <si>
    <t>Montáž jímacích tyčí délky do 3m na ocelovou konstrukci</t>
  </si>
  <si>
    <t>741420052</t>
  </si>
  <si>
    <t>Montáž hromosvodného vedení  ochranných prvků úhelníků nebo trubek s držáky do zdiva</t>
  </si>
  <si>
    <t>Montáž hromosvodného vedení ochranných prvků úhelníků nebo trubek s držáky do zdiva</t>
  </si>
  <si>
    <t>741420083</t>
  </si>
  <si>
    <t>Montáž hromosvodného vedení  ochranných prvků a doplňků štítků k označení svodů</t>
  </si>
  <si>
    <t>Montáž hromosvodného vedení ochranných prvků a doplňků štítků k označení svodů</t>
  </si>
  <si>
    <t>Ochrana zemní svorky asfaltovým nátěrem</t>
  </si>
  <si>
    <t>741420082</t>
  </si>
  <si>
    <t>Montáž hromosvodného vedení  ochranných prvků a doplňků napínacích šroubů s okem s vypnutím svodového vodiče</t>
  </si>
  <si>
    <t>Montáž hromosvodného vedení ochranných prvků a doplňků napínacích šroubů s okem s vypnutím svodového vodiče</t>
  </si>
  <si>
    <t>HZS.11</t>
  </si>
  <si>
    <t>Práce nezahrnuté v cenících 21M.46M, zapsané do montážního deníku a potvrzené investorem</t>
  </si>
  <si>
    <t>HZS.12</t>
  </si>
  <si>
    <t>HZS.13</t>
  </si>
  <si>
    <t>Podíl prací jiných profesí než elektro</t>
  </si>
  <si>
    <t>HZS.14</t>
  </si>
  <si>
    <t>Koordinace profesí</t>
  </si>
  <si>
    <t>HZS.15</t>
  </si>
  <si>
    <t>Ukončení celoplastových kabelů nn a slaboproudu včetně jejich zapojení na svorkovnici nebo na přístroji</t>
  </si>
  <si>
    <t>741810002</t>
  </si>
  <si>
    <t>Zkoušky a prohlídky elektrických rozvodů a zařízení celková prohlídka a vyhotovení revizní zprávy pro objem montážních prací do 500  tis. Kč</t>
  </si>
  <si>
    <t>Zkoušky a prohlídky elektrických rozvodů a zařízení celková prohlídka a vyhotovení revizní zprávy pro objem montážních prací do 500 tis. Kč</t>
  </si>
  <si>
    <t>741820102</t>
  </si>
  <si>
    <t>Měření osvětlovacího zařízení intenzity osvětlení na pracovišti do 50 svítidel</t>
  </si>
  <si>
    <t>OST-9901</t>
  </si>
  <si>
    <t>OST-9902</t>
  </si>
  <si>
    <t>OST-9903</t>
  </si>
  <si>
    <t>R1 - hlavní rozvaděč objektu, plastový zapuštěný, rozměr: 600x900x150, IP40/IP30, 3+PEN+N+PE, stř.50Hz,3x400V/230V-TN-C-S, In 63A, Ics 10kA s přepěťovou ochranou 1+2, s proudovými chrániči a jistič</t>
  </si>
  <si>
    <t>345101112</t>
  </si>
  <si>
    <t>HOP/MET</t>
  </si>
  <si>
    <t>341581109</t>
  </si>
  <si>
    <t>Kabel CYKY-J 5x2,5 mm2 - silový instalační kabel s měděným jádrem a PVC izolací 1kV</t>
  </si>
  <si>
    <t>341581081</t>
  </si>
  <si>
    <t>Kabel CYKY-J  3x1,5 mm2 - silový instalační kabel s měděným jádrem a PVC izolací 1kV</t>
  </si>
  <si>
    <t>3452121276</t>
  </si>
  <si>
    <t>Vodič 1-CY 10 zž</t>
  </si>
  <si>
    <t>345212125</t>
  </si>
  <si>
    <t>Vodič 1-CY 6 zž</t>
  </si>
  <si>
    <t>345212131</t>
  </si>
  <si>
    <t>Vodič 1-CY 4 zž</t>
  </si>
  <si>
    <t>164</t>
  </si>
  <si>
    <t>345212311</t>
  </si>
  <si>
    <t>Vodič JYTY 4x1</t>
  </si>
  <si>
    <t>345355146</t>
  </si>
  <si>
    <t>Spínač jednopólový pod omítku,  10A/250V, řaz. 1</t>
  </si>
  <si>
    <t>345355211</t>
  </si>
  <si>
    <t>Kryt spínače bílý</t>
  </si>
  <si>
    <t>345355104</t>
  </si>
  <si>
    <t>Rámeček jednonásobný bílý</t>
  </si>
  <si>
    <t>345355158</t>
  </si>
  <si>
    <t>Spínač jednopól pod omítku, bílý 10A/250V, řaz.  1/0</t>
  </si>
  <si>
    <t>345355211.1</t>
  </si>
  <si>
    <t>Kryt spínače</t>
  </si>
  <si>
    <t>345355104.1</t>
  </si>
  <si>
    <t>Rámeček jednonásobný</t>
  </si>
  <si>
    <t>345355151</t>
  </si>
  <si>
    <t>Přepínač sériový pod omítku, 10A/250V, řazení 5</t>
  </si>
  <si>
    <t>345355216</t>
  </si>
  <si>
    <t>345355165</t>
  </si>
  <si>
    <t>Přepínač střídavý pod omítku,  10A/250V, řaz. 6</t>
  </si>
  <si>
    <t>345355169</t>
  </si>
  <si>
    <t>Přepínač střídavý dvojitý pod omítku,  10A/250V, řaz. 6+6</t>
  </si>
  <si>
    <t>345355677</t>
  </si>
  <si>
    <t>Prostorový spínač s doběhem IP 44</t>
  </si>
  <si>
    <t>345355501</t>
  </si>
  <si>
    <t>Doběhové relé do krabice</t>
  </si>
  <si>
    <t>345355691</t>
  </si>
  <si>
    <t>Prostorový termostat</t>
  </si>
  <si>
    <t>721814216</t>
  </si>
  <si>
    <t>Napájecí zdroj pro pisoárové splachovače</t>
  </si>
  <si>
    <t>345355303</t>
  </si>
  <si>
    <t>Sporáková komobinace</t>
  </si>
  <si>
    <t>358111232</t>
  </si>
  <si>
    <t>Zásuvka 16A/230V  jednonásobná IP20 pod omítku bílá s clonkami</t>
  </si>
  <si>
    <t>345355105</t>
  </si>
  <si>
    <t>Rámeček dvojnásobný bílý</t>
  </si>
  <si>
    <t>345355107</t>
  </si>
  <si>
    <t>Rámeček čtyřnásobný bílý</t>
  </si>
  <si>
    <t>345355130</t>
  </si>
  <si>
    <t>Zásuvka 16A/400V IP 44</t>
  </si>
  <si>
    <t>345355136</t>
  </si>
  <si>
    <t>Zásuvka 16A/230V IP 54 s víčkem</t>
  </si>
  <si>
    <t>345711232</t>
  </si>
  <si>
    <t>Krabice přístrojová pod omítku</t>
  </si>
  <si>
    <t>220</t>
  </si>
  <si>
    <t>345711241</t>
  </si>
  <si>
    <t>Krabice odbočná pod omítku</t>
  </si>
  <si>
    <t>222</t>
  </si>
  <si>
    <t>345711264</t>
  </si>
  <si>
    <t>Krabice rozvodná pod omítku</t>
  </si>
  <si>
    <t>224</t>
  </si>
  <si>
    <t>345711701</t>
  </si>
  <si>
    <t>Krabice ACIDUR se svorkovnicí</t>
  </si>
  <si>
    <t>226</t>
  </si>
  <si>
    <t>345218936</t>
  </si>
  <si>
    <t>Elektroinstalační trubka ohebná PVC do pr.20 střední mechanické namáhání</t>
  </si>
  <si>
    <t>228</t>
  </si>
  <si>
    <t>211126000</t>
  </si>
  <si>
    <t>Ocelová nosná konstrukce všeobecně kg</t>
  </si>
  <si>
    <t>230</t>
  </si>
  <si>
    <t>314324118</t>
  </si>
  <si>
    <t>Upevňovací bod hmoždinkou PVC</t>
  </si>
  <si>
    <t>232</t>
  </si>
  <si>
    <t>354411618</t>
  </si>
  <si>
    <t>Svorka pro vyrovnání potenciálu EPS 1</t>
  </si>
  <si>
    <t>234</t>
  </si>
  <si>
    <t>721218223</t>
  </si>
  <si>
    <t>Tmel pro utěsnění prostupů komplet</t>
  </si>
  <si>
    <t>236</t>
  </si>
  <si>
    <t>345711308</t>
  </si>
  <si>
    <t>Svítidlová svorkovnice</t>
  </si>
  <si>
    <t>238</t>
  </si>
  <si>
    <t>354411326</t>
  </si>
  <si>
    <t>Uzemňovací bod</t>
  </si>
  <si>
    <t>240</t>
  </si>
  <si>
    <t>741-02-06</t>
  </si>
  <si>
    <t>Volací systém pro invalidní osoby (WC invalidé)</t>
  </si>
  <si>
    <t>345355406</t>
  </si>
  <si>
    <t>Volající tlačítko-signalizační včetně šňůry FAP 3002, slouží k aktivaci alarmu</t>
  </si>
  <si>
    <t>242</t>
  </si>
  <si>
    <t>345355410</t>
  </si>
  <si>
    <t>Transformátor  230V/15V, 2 VA, FLM 1000, pro zabudování do elektroinstalační  krabice, slouží jako zdroj  pro signalizační moduly ve WC pro invalidy</t>
  </si>
  <si>
    <t>244</t>
  </si>
  <si>
    <t>345355407</t>
  </si>
  <si>
    <t>Prosvětlené tlačítko FAP 1001-tlačítko RESET, ruší optický a zvuk. alarm</t>
  </si>
  <si>
    <t>246</t>
  </si>
  <si>
    <t>345355408</t>
  </si>
  <si>
    <t>Kontrolní modul s alarmem FEH 2001</t>
  </si>
  <si>
    <t>248</t>
  </si>
  <si>
    <t>341581301</t>
  </si>
  <si>
    <t>Šňůra JYTY 7 O1 ( 7Dx1 ) pro signalizaci na WC pro invalidy</t>
  </si>
  <si>
    <t>250</t>
  </si>
  <si>
    <t>741-02-07</t>
  </si>
  <si>
    <t>Svítidla a jejich příslušenství - předpokládaná cena</t>
  </si>
  <si>
    <t>348120000</t>
  </si>
  <si>
    <t>Přisazené LED svítidlo nad umyvadla, plast+hliníková slitina, 4004K, 570lm, 8W, IP44,včetně světeného zdroje</t>
  </si>
  <si>
    <t>252</t>
  </si>
  <si>
    <t>348120001</t>
  </si>
  <si>
    <t>Přisazené LED svítidlo plastové pod kuchyňskou linku, 10W/230V 4000K, 1000lm, IP 20, včetně světelného zudroje</t>
  </si>
  <si>
    <t>254</t>
  </si>
  <si>
    <t>348120002</t>
  </si>
  <si>
    <t>Přisazený LED panel 600x600, Těleso je tvořeno Akl rámečkem, opálovým difuzerem PMMA, krytí IP40. Jmenovité napětí 230V, 50Hz, výkon 45W, světelný tok 4250lm, teplota chromatičnosti 4000K, váha 3,7 kg  - klubovna,kancelář, přípravna pokrmů</t>
  </si>
  <si>
    <t>256</t>
  </si>
  <si>
    <t>348120003</t>
  </si>
  <si>
    <t>Přisazené LED prachotěsné svítidlo 5500lm, 40W, IP65  garáž</t>
  </si>
  <si>
    <t>258</t>
  </si>
  <si>
    <t>348531504</t>
  </si>
  <si>
    <t>Přisazené LED svítidlo mikroprizmatický kryt 1800lm, 22W, IP20, chodba,WC, ostatní</t>
  </si>
  <si>
    <t>260</t>
  </si>
  <si>
    <t>348531505</t>
  </si>
  <si>
    <t>Stropní / nástěnné LED svítidlo 36W, 2800lm 3500K, 230V, IP20, šatny</t>
  </si>
  <si>
    <t>262</t>
  </si>
  <si>
    <t>348531506</t>
  </si>
  <si>
    <t>Stropní koupelnové LED svítidlo, třída ochrany II,22W, 3000K, včetně světelného zdroje</t>
  </si>
  <si>
    <t>264</t>
  </si>
  <si>
    <t>348531507</t>
  </si>
  <si>
    <t>Nouzové LED svítidlo (orientační) 3W ,IP65 samostatně svítící 1 hod, svítí v při výpadku napájení hlavního osvětlení</t>
  </si>
  <si>
    <t>266</t>
  </si>
  <si>
    <t>348531508</t>
  </si>
  <si>
    <t>Svítidlo Led nástěnné, 1200 lm, 20W, IP20 s čidlem pohybu</t>
  </si>
  <si>
    <t>268</t>
  </si>
  <si>
    <t>zákon č. 7/2005</t>
  </si>
  <si>
    <t>Recyklační poplatek - za svítidla a světelné zdroje</t>
  </si>
  <si>
    <t>270</t>
  </si>
  <si>
    <t>742-02-08</t>
  </si>
  <si>
    <t>354411901</t>
  </si>
  <si>
    <t>Pásek zemnící FeZn 30x4</t>
  </si>
  <si>
    <t>272</t>
  </si>
  <si>
    <t>354411914</t>
  </si>
  <si>
    <t>Vodič AlMgSi o 8  jímací</t>
  </si>
  <si>
    <t>274</t>
  </si>
  <si>
    <t>354411099</t>
  </si>
  <si>
    <t>Vodič vodič FeZn o 10</t>
  </si>
  <si>
    <t>276</t>
  </si>
  <si>
    <t>354321291</t>
  </si>
  <si>
    <t>Podpěra vedení</t>
  </si>
  <si>
    <t>278</t>
  </si>
  <si>
    <t>354411312</t>
  </si>
  <si>
    <t>Svorka zkušební Sz</t>
  </si>
  <si>
    <t>280</t>
  </si>
  <si>
    <t>354411306</t>
  </si>
  <si>
    <t>Svorka hromosvodová</t>
  </si>
  <si>
    <t>282</t>
  </si>
  <si>
    <t>354411095</t>
  </si>
  <si>
    <t>Kompletní jímač v=1,5m  FeZn včetně držáku</t>
  </si>
  <si>
    <t>284</t>
  </si>
  <si>
    <t>354411342</t>
  </si>
  <si>
    <t>Ochranný úhelník OU  FeZn</t>
  </si>
  <si>
    <t>286</t>
  </si>
  <si>
    <t>354411349</t>
  </si>
  <si>
    <t>Držák ochranného úhelníku</t>
  </si>
  <si>
    <t>288</t>
  </si>
  <si>
    <t>354411398</t>
  </si>
  <si>
    <t>Označení svodu - štítek</t>
  </si>
  <si>
    <t>290</t>
  </si>
  <si>
    <t>348444171</t>
  </si>
  <si>
    <t>Gumoasfaltový nátěr</t>
  </si>
  <si>
    <t>292</t>
  </si>
  <si>
    <t>326</t>
  </si>
  <si>
    <t>221120000</t>
  </si>
  <si>
    <t>Materiál pro zednické výpomoce</t>
  </si>
  <si>
    <t>-1468102206</t>
  </si>
  <si>
    <t>742</t>
  </si>
  <si>
    <t>Slaboproud</t>
  </si>
  <si>
    <t>742-01</t>
  </si>
  <si>
    <t>EPS</t>
  </si>
  <si>
    <t>Montáž hlásiče požáru autonomního   2 ks</t>
  </si>
  <si>
    <t>Montáž hlásiče požáru autonomního 2 ks</t>
  </si>
  <si>
    <t>736001214</t>
  </si>
  <si>
    <t>Hlásič požáru autonomní</t>
  </si>
  <si>
    <t>294</t>
  </si>
  <si>
    <t>742-02</t>
  </si>
  <si>
    <t xml:space="preserve">STA </t>
  </si>
  <si>
    <t>Montáž vodič izlovaných hliníkových uložených v trubkách bez ukončení uložených v trubkách nebo lištách zatažených plných a laněných, průřezu žíly 16 až 35 mm2</t>
  </si>
  <si>
    <t>742121001.1</t>
  </si>
  <si>
    <t>Montáž kabelů sdělovacích pro vnitřní rozvody počtu žil do 15</t>
  </si>
  <si>
    <t>742420121</t>
  </si>
  <si>
    <t>Montáž společené televizní antény, televizní zásuvky koncové nebo průběžné</t>
  </si>
  <si>
    <t>Montáž annténího systému STA - předběžná cena</t>
  </si>
  <si>
    <t>296</t>
  </si>
  <si>
    <t>298</t>
  </si>
  <si>
    <t>345218936.1</t>
  </si>
  <si>
    <t>Elektroinstalační trubka ohebná PVC 2323</t>
  </si>
  <si>
    <t>300</t>
  </si>
  <si>
    <t>302</t>
  </si>
  <si>
    <t>345212315</t>
  </si>
  <si>
    <t>Koaxiální kabel CB 100</t>
  </si>
  <si>
    <t>304</t>
  </si>
  <si>
    <t>345355064</t>
  </si>
  <si>
    <t>Zásuvka TV-SAT-R koncová</t>
  </si>
  <si>
    <t>306</t>
  </si>
  <si>
    <t>345355000</t>
  </si>
  <si>
    <t>Anténní systém včetně stožáru - předběžná cena</t>
  </si>
  <si>
    <t>308</t>
  </si>
  <si>
    <t>742-03</t>
  </si>
  <si>
    <t xml:space="preserve">Počítačová síť </t>
  </si>
  <si>
    <t>742330001</t>
  </si>
  <si>
    <t>Montáž strukturované kabeláže, rozvaděče nástěnného</t>
  </si>
  <si>
    <t>742330042</t>
  </si>
  <si>
    <t>Montáž strukturované kabeláže, zásuvek datových, pod omítku, do nábytku, do parapetního kanálu nebo podlahové krabice,dvouzásuvky</t>
  </si>
  <si>
    <t>Montáž systému WIFI - předběžná cena, konečná podle požadavků investora</t>
  </si>
  <si>
    <t>354128202</t>
  </si>
  <si>
    <t>RACK - bez aktivních prvků - datový rozvaděč 19" 9U  600x490x500 patch1xpanel 24xRJ45 cat 6,přepěťová ochrana, vestavná zásuvka</t>
  </si>
  <si>
    <t>310</t>
  </si>
  <si>
    <t>345218936.2</t>
  </si>
  <si>
    <t>elektroinstlační trubka ohebná PVC 2323</t>
  </si>
  <si>
    <t>312</t>
  </si>
  <si>
    <t>314</t>
  </si>
  <si>
    <t>316</t>
  </si>
  <si>
    <t>318</t>
  </si>
  <si>
    <t>345355107.1</t>
  </si>
  <si>
    <t>Zásuvka  2xRJ 45 pod om. Cat 6 IP20</t>
  </si>
  <si>
    <t>320</t>
  </si>
  <si>
    <t>341118214</t>
  </si>
  <si>
    <t>Kabel UTP cat.6</t>
  </si>
  <si>
    <t>322</t>
  </si>
  <si>
    <t>163</t>
  </si>
  <si>
    <t>341100000</t>
  </si>
  <si>
    <t>WIFI - předběžná cena, konečná podle požadavků investora</t>
  </si>
  <si>
    <t>324</t>
  </si>
  <si>
    <t>jáma1</t>
  </si>
  <si>
    <t>jáma</t>
  </si>
  <si>
    <t>2,588</t>
  </si>
  <si>
    <t>obsyp1</t>
  </si>
  <si>
    <t>obsyp</t>
  </si>
  <si>
    <t>6,878</t>
  </si>
  <si>
    <t>rýha1</t>
  </si>
  <si>
    <t>rýha</t>
  </si>
  <si>
    <t>22,35</t>
  </si>
  <si>
    <t>PLYN_01 - Plynovodní přípojka</t>
  </si>
  <si>
    <t xml:space="preserve">    8 - Trubní vedení</t>
  </si>
  <si>
    <t xml:space="preserve">    997 - Přesun sutě</t>
  </si>
  <si>
    <t>M - Práce a dodávky M</t>
  </si>
  <si>
    <t xml:space="preserve">    21-M - Elektroinstalace</t>
  </si>
  <si>
    <t xml:space="preserve">    23-M - Montáže potrubí</t>
  </si>
  <si>
    <t xml:space="preserve">    58-M - Revize vyhrazených technických zařízení</t>
  </si>
  <si>
    <t>113107322</t>
  </si>
  <si>
    <t>Odstranění podkladu z kameniva drceného tl 200 mm strojně pl do 50 m2</t>
  </si>
  <si>
    <t>2021926905</t>
  </si>
  <si>
    <t>https://podminky.urs.cz/item/CS_URS_2022_01/113107322</t>
  </si>
  <si>
    <t>119003217</t>
  </si>
  <si>
    <t>Mobilní plotová zábrana vyplněná dráty výšky do 1,5 m pro zabezpečení výkopu zřízení</t>
  </si>
  <si>
    <t>-1640623555</t>
  </si>
  <si>
    <t>https://podminky.urs.cz/item/CS_URS_2022_01/119003217</t>
  </si>
  <si>
    <t>119003218</t>
  </si>
  <si>
    <t>Mobilní plotová zábrana vyplněná dráty výšky do 1,5 m pro zabezpečení výkopu odstranění</t>
  </si>
  <si>
    <t>-1357828700</t>
  </si>
  <si>
    <t>https://podminky.urs.cz/item/CS_URS_2022_01/119003218</t>
  </si>
  <si>
    <t>119004111</t>
  </si>
  <si>
    <t>Bezpečný vstup nebo výstup z výkopu pomocí žebříku zřízení</t>
  </si>
  <si>
    <t>658201685</t>
  </si>
  <si>
    <t>https://podminky.urs.cz/item/CS_URS_2022_01/119004111</t>
  </si>
  <si>
    <t>119004112</t>
  </si>
  <si>
    <t>Bezpečný vstup nebo výstup z výkopu pomocí žebříku odstranění</t>
  </si>
  <si>
    <t>-718567216</t>
  </si>
  <si>
    <t>https://podminky.urs.cz/item/CS_URS_2022_01/119004112</t>
  </si>
  <si>
    <t>131213701</t>
  </si>
  <si>
    <t>Hloubení nezapažených jam v soudržných horninách třídy těžitelnosti I skupiny 3 ručně</t>
  </si>
  <si>
    <t>-1996072071</t>
  </si>
  <si>
    <t>https://podminky.urs.cz/item/CS_URS_2022_01/131213701</t>
  </si>
  <si>
    <t>1,5*1,5*1,15</t>
  </si>
  <si>
    <t>jáma1*0,5*0,8</t>
  </si>
  <si>
    <t>131251100</t>
  </si>
  <si>
    <t>Hloubení jam nezapažených v hornině třídy těžitelnosti I, skupiny 3 objem do 20 m3 strojně</t>
  </si>
  <si>
    <t>-1472188170</t>
  </si>
  <si>
    <t>https://podminky.urs.cz/item/CS_URS_2022_01/131251100</t>
  </si>
  <si>
    <t>131313701</t>
  </si>
  <si>
    <t>Hloubení nezapažených jam v soudržných horninách třídy těžitelnosti II skupiny 4 ručně</t>
  </si>
  <si>
    <t>-1286683907</t>
  </si>
  <si>
    <t>https://podminky.urs.cz/item/CS_URS_2022_01/131313701</t>
  </si>
  <si>
    <t>jáma1*0,5*0,2</t>
  </si>
  <si>
    <t>131351100</t>
  </si>
  <si>
    <t>Hloubení jam nezapažených v hornině třídy těžitelnosti II, skupiny 4 objem do 20 m3 strojně</t>
  </si>
  <si>
    <t>1869258076</t>
  </si>
  <si>
    <t>https://podminky.urs.cz/item/CS_URS_2022_01/131351100</t>
  </si>
  <si>
    <t>132212131</t>
  </si>
  <si>
    <t>Hloubení nezapažených rýh šířky do 800 mm v soudržných horninách třídy těžitelnosti I skupiny 3 ručně</t>
  </si>
  <si>
    <t>859445248</t>
  </si>
  <si>
    <t>https://podminky.urs.cz/item/CS_URS_2022_01/132212131</t>
  </si>
  <si>
    <t>3*0,6*1,15</t>
  </si>
  <si>
    <t>26*0,6*1,3</t>
  </si>
  <si>
    <t>rýha1*0,2*0,8</t>
  </si>
  <si>
    <t>-275058360</t>
  </si>
  <si>
    <t>rýha1*0,8*0,8</t>
  </si>
  <si>
    <t>132312131</t>
  </si>
  <si>
    <t>Hloubení nezapažených rýh šířky do 800 mm v soudržných horninách třídy těžitelnosti II skupiny 4 ručně</t>
  </si>
  <si>
    <t>-1624566141</t>
  </si>
  <si>
    <t>https://podminky.urs.cz/item/CS_URS_2022_01/132312131</t>
  </si>
  <si>
    <t>rýha1*0,2*0,2</t>
  </si>
  <si>
    <t>132351102</t>
  </si>
  <si>
    <t>Hloubení rýh nezapažených š do 800 mm v hornině třídy těžitelnosti II skupiny 4 objem do 50 m3 strojně</t>
  </si>
  <si>
    <t>-1549461990</t>
  </si>
  <si>
    <t>https://podminky.urs.cz/item/CS_URS_2022_01/132351102</t>
  </si>
  <si>
    <t>151101101</t>
  </si>
  <si>
    <t>Zřízení příložného pažení a rozepření stěn rýh hl do 2 m</t>
  </si>
  <si>
    <t>-1237841752</t>
  </si>
  <si>
    <t>https://podminky.urs.cz/item/CS_URS_2022_01/151101101</t>
  </si>
  <si>
    <t>1,5*1,5*4</t>
  </si>
  <si>
    <t>151101111</t>
  </si>
  <si>
    <t>Odstranění příložného pažení a rozepření stěn rýh hl do 2 m</t>
  </si>
  <si>
    <t>-684101550</t>
  </si>
  <si>
    <t>https://podminky.urs.cz/item/CS_URS_2022_01/151101111</t>
  </si>
  <si>
    <t>940290358</t>
  </si>
  <si>
    <t>obsyp1*0,8</t>
  </si>
  <si>
    <t>-587532065</t>
  </si>
  <si>
    <t>5,502*6 "Přepočtené koeficientem množství</t>
  </si>
  <si>
    <t>162751137</t>
  </si>
  <si>
    <t>Vodorovné přemístění přes 9 000 do 10000 m výkopku/sypaniny z horniny třídy těžitelnosti II skupiny 4 a 5</t>
  </si>
  <si>
    <t>-1211209440</t>
  </si>
  <si>
    <t>https://podminky.urs.cz/item/CS_URS_2022_01/162751137</t>
  </si>
  <si>
    <t>obsyp1*0,2</t>
  </si>
  <si>
    <t>162751139</t>
  </si>
  <si>
    <t>Příplatek k vodorovnému přemístění výkopku/sypaniny z horniny třídy těžitelnosti II skupiny 4 a 5 ZKD 1000 m přes 10000 m</t>
  </si>
  <si>
    <t>-756961185</t>
  </si>
  <si>
    <t>https://podminky.urs.cz/item/CS_URS_2022_01/162751139</t>
  </si>
  <si>
    <t>1,376*6 "Přepočtené koeficientem množství</t>
  </si>
  <si>
    <t>171201231R</t>
  </si>
  <si>
    <t>1156147018</t>
  </si>
  <si>
    <t>6,878*1,8 "Přepočtené koeficientem množství</t>
  </si>
  <si>
    <t>174101101</t>
  </si>
  <si>
    <t>-481294619</t>
  </si>
  <si>
    <t>https://podminky.urs.cz/item/CS_URS_2022_01/174101101</t>
  </si>
  <si>
    <t>jáma1+rýha1-obsyp1</t>
  </si>
  <si>
    <t>175111101</t>
  </si>
  <si>
    <t>Obsypání potrubí ručně sypaninou bez prohození, uloženou do 3 m</t>
  </si>
  <si>
    <t>-713401761</t>
  </si>
  <si>
    <t>https://podminky.urs.cz/item/CS_URS_2022_01/175111101</t>
  </si>
  <si>
    <t>1,5*1,5*0,35</t>
  </si>
  <si>
    <t>29*0,6*0,35</t>
  </si>
  <si>
    <t>obsyp1*0,5</t>
  </si>
  <si>
    <t>175151101</t>
  </si>
  <si>
    <t>Obsypání potrubí strojně sypaninou bez prohození, uloženou do 3 m</t>
  </si>
  <si>
    <t>-1809981470</t>
  </si>
  <si>
    <t>https://podminky.urs.cz/item/CS_URS_2022_01/175151101</t>
  </si>
  <si>
    <t>58337303</t>
  </si>
  <si>
    <t>štěrkopísek frakce 0/8</t>
  </si>
  <si>
    <t>-1816295554</t>
  </si>
  <si>
    <t>OST1</t>
  </si>
  <si>
    <t>Dopravní značení</t>
  </si>
  <si>
    <t>-381440558</t>
  </si>
  <si>
    <t>OST3</t>
  </si>
  <si>
    <t>Výkopové povolení, poplatky</t>
  </si>
  <si>
    <t>-767124821</t>
  </si>
  <si>
    <t>564851111</t>
  </si>
  <si>
    <t>Podklad ze štěrkodrtě ŠD tl 150 mm</t>
  </si>
  <si>
    <t>-1829713263</t>
  </si>
  <si>
    <t>https://podminky.urs.cz/item/CS_URS_2022_01/564851111</t>
  </si>
  <si>
    <t>Trubní vedení</t>
  </si>
  <si>
    <t>899722113</t>
  </si>
  <si>
    <t>Krytí potrubí z plastů výstražnou fólií z PVC 34cm</t>
  </si>
  <si>
    <t>-1622264746</t>
  </si>
  <si>
    <t>https://podminky.urs.cz/item/CS_URS_2022_01/899722113</t>
  </si>
  <si>
    <t>997</t>
  </si>
  <si>
    <t>Přesun sutě</t>
  </si>
  <si>
    <t>997221551</t>
  </si>
  <si>
    <t>Vodorovná doprava suti ze sypkých materiálů do 1 km</t>
  </si>
  <si>
    <t>-981989518</t>
  </si>
  <si>
    <t>https://podminky.urs.cz/item/CS_URS_2022_01/997221551</t>
  </si>
  <si>
    <t>997221559</t>
  </si>
  <si>
    <t>Příplatek ZKD 1 km u vodorovné dopravy suti ze sypkých materiálů</t>
  </si>
  <si>
    <t>-545048816</t>
  </si>
  <si>
    <t>https://podminky.urs.cz/item/CS_URS_2022_01/997221559</t>
  </si>
  <si>
    <t>1,175</t>
  </si>
  <si>
    <t>1,175*15 "Přepočtené koeficientem množství</t>
  </si>
  <si>
    <t>997221873R</t>
  </si>
  <si>
    <t>517806177</t>
  </si>
  <si>
    <t>https://podminky.urs.cz/item/CS_URS_2022_01/997221873R</t>
  </si>
  <si>
    <t>723239103</t>
  </si>
  <si>
    <t>Montáž armatur plynovodních se dvěma závity G 1" ostatní typ</t>
  </si>
  <si>
    <t>-62776927</t>
  </si>
  <si>
    <t>https://podminky.urs.cz/item/CS_URS_2022_01/723239103</t>
  </si>
  <si>
    <t>55138963</t>
  </si>
  <si>
    <t>kohout kulový plnoprůtokový nikl ovládání páčka PN35 T 185°C (EN 331, MOP 5) 1" žlutý</t>
  </si>
  <si>
    <t>47943352</t>
  </si>
  <si>
    <t>31941906</t>
  </si>
  <si>
    <t>zátka temperovaná černá litina s vnějším závitem DN 1"</t>
  </si>
  <si>
    <t>1373741465</t>
  </si>
  <si>
    <t>767646401</t>
  </si>
  <si>
    <t>Montáž revizních dvířek jednokřídlových s rámem výšky do 1000 mm - vis stavební část</t>
  </si>
  <si>
    <t>-2085882349</t>
  </si>
  <si>
    <t>https://podminky.urs.cz/item/CS_URS_2022_01/767646401</t>
  </si>
  <si>
    <t>KBB.28000R</t>
  </si>
  <si>
    <t>Dvířka s otvory na plynová měřidla - viz stavební část</t>
  </si>
  <si>
    <t>-757613488</t>
  </si>
  <si>
    <t>767995111</t>
  </si>
  <si>
    <t>Montáž atypických zámečnických konstrukcí hmotnosti do 5 kg</t>
  </si>
  <si>
    <t>1166114223</t>
  </si>
  <si>
    <t>https://podminky.urs.cz/item/CS_URS_2022_01/767995111</t>
  </si>
  <si>
    <t>5530000R</t>
  </si>
  <si>
    <t>H - rám pro uchycení HUP a plynoměru š.100mm</t>
  </si>
  <si>
    <t>1439659393</t>
  </si>
  <si>
    <t>Práce a dodávky M</t>
  </si>
  <si>
    <t>21-M</t>
  </si>
  <si>
    <t>899721111</t>
  </si>
  <si>
    <t>Signalizační vodič DN do 150 mm na potrubí</t>
  </si>
  <si>
    <t>-1865074779</t>
  </si>
  <si>
    <t>https://podminky.urs.cz/item/CS_URS_2022_01/899721111</t>
  </si>
  <si>
    <t>23-M</t>
  </si>
  <si>
    <t>Montáže potrubí</t>
  </si>
  <si>
    <t>230170001</t>
  </si>
  <si>
    <t>Tlakové zkoušky těsnosti potrubí - příprava DN do 40</t>
  </si>
  <si>
    <t>483916900</t>
  </si>
  <si>
    <t>https://podminky.urs.cz/item/CS_URS_2022_01/230170001</t>
  </si>
  <si>
    <t>230170011</t>
  </si>
  <si>
    <t>Tlakové zkoušky těsnosti potrubí - zkouška DN do 40</t>
  </si>
  <si>
    <t>-196295305</t>
  </si>
  <si>
    <t>https://podminky.urs.cz/item/CS_URS_2022_01/230170011</t>
  </si>
  <si>
    <t>230205025</t>
  </si>
  <si>
    <t>Montáž potrubí plastového svařované na tupo nebo elektrospojkou dn 32 mm en 3,0 mm</t>
  </si>
  <si>
    <t>679319078</t>
  </si>
  <si>
    <t>https://podminky.urs.cz/item/CS_URS_2022_01/230205025</t>
  </si>
  <si>
    <t>28613921</t>
  </si>
  <si>
    <t>potrubí plynovodní z PE 100+ opláštěné vrstvou z pěnového PE, SDR 11, 32x3,0 mm</t>
  </si>
  <si>
    <t>-1377680490</t>
  </si>
  <si>
    <t>230205225</t>
  </si>
  <si>
    <t>Montáž trubního dílu PE elektrotvarovky nebo svařovaného na tupo dn 32 mm en 2,0 mm</t>
  </si>
  <si>
    <t>431325697</t>
  </si>
  <si>
    <t>https://podminky.urs.cz/item/CS_URS_2022_01/230205225</t>
  </si>
  <si>
    <t>28615969</t>
  </si>
  <si>
    <t>elektrospojka SDR11 PE 100 PN16 D 32mm</t>
  </si>
  <si>
    <t>1797544343</t>
  </si>
  <si>
    <t>28614199</t>
  </si>
  <si>
    <t>koleno 90° SDR11 PE 100 PN16 D 32mm</t>
  </si>
  <si>
    <t>-1932339954</t>
  </si>
  <si>
    <t>30000355</t>
  </si>
  <si>
    <t>přechodka nadzemní závit. PE/OC  32x1", opláštění, odvzduš. ventilem</t>
  </si>
  <si>
    <t>1490000684</t>
  </si>
  <si>
    <t>230205235</t>
  </si>
  <si>
    <t>Montáž trubního dílu PE elektrotvarovky nebo svařovaného na tupo dn 50 mm en 4,5 mm</t>
  </si>
  <si>
    <t>54740750</t>
  </si>
  <si>
    <t>https://podminky.urs.cz/item/CS_URS_2022_01/230205235</t>
  </si>
  <si>
    <t>28614028R</t>
  </si>
  <si>
    <t>tvarovka T-kus navrtávací bez vrtáku D 50-32mm</t>
  </si>
  <si>
    <t>1004092420</t>
  </si>
  <si>
    <t>230230076</t>
  </si>
  <si>
    <t>Čištění potrubí PN 38 6416 DN 200</t>
  </si>
  <si>
    <t>-21321939</t>
  </si>
  <si>
    <t>https://podminky.urs.cz/item/CS_URS_2022_01/230230076</t>
  </si>
  <si>
    <t>58-M</t>
  </si>
  <si>
    <t>Revize vyhrazených technických zařízení</t>
  </si>
  <si>
    <t>580506213</t>
  </si>
  <si>
    <t>Kontrola těsnosti spojů pěnotvorným roztokem středotlakých plynovodů</t>
  </si>
  <si>
    <t>893804456</t>
  </si>
  <si>
    <t>https://podminky.urs.cz/item/CS_URS_2022_01/580506213</t>
  </si>
  <si>
    <t>HZS4212</t>
  </si>
  <si>
    <t>Hodinová zúčtovací sazba revizní technik specialista</t>
  </si>
  <si>
    <t>-926005326</t>
  </si>
  <si>
    <t>https://podminky.urs.cz/item/CS_URS_2022_01/HZS4212</t>
  </si>
  <si>
    <t>HZS4232R</t>
  </si>
  <si>
    <t>Hodinová zúčtovací sazba technik odborný</t>
  </si>
  <si>
    <t>-1767083506</t>
  </si>
  <si>
    <t>https://podminky.urs.cz/item/CS_URS_2022_01/HZS4232R</t>
  </si>
  <si>
    <t>012303000</t>
  </si>
  <si>
    <t>Geodetické práce po výstavbě-zaměření přípojky</t>
  </si>
  <si>
    <t>1114652369</t>
  </si>
  <si>
    <t>https://podminky.urs.cz/item/CS_URS_2022_01/012303000</t>
  </si>
  <si>
    <t>-2044256215</t>
  </si>
  <si>
    <t>045203000</t>
  </si>
  <si>
    <t>Kompletační činnost</t>
  </si>
  <si>
    <t>-233249263</t>
  </si>
  <si>
    <t>https://podminky.urs.cz/item/CS_URS_2022_01/045203000</t>
  </si>
  <si>
    <t>obsyp2</t>
  </si>
  <si>
    <t>7,875</t>
  </si>
  <si>
    <t>rýha3</t>
  </si>
  <si>
    <t>PLYN_02 - Vnitřní rozvod plynu</t>
  </si>
  <si>
    <t xml:space="preserve">    723 - Zdravotechnika - vnitřní plynovod</t>
  </si>
  <si>
    <t>865003045</t>
  </si>
  <si>
    <t>46*0,5*1</t>
  </si>
  <si>
    <t>rýha3*0,8*0,2</t>
  </si>
  <si>
    <t>-1444702189</t>
  </si>
  <si>
    <t>rýha3*0,8*0,8</t>
  </si>
  <si>
    <t>-1928033693</t>
  </si>
  <si>
    <t>rýha3*0,2*0,2</t>
  </si>
  <si>
    <t>-365375232</t>
  </si>
  <si>
    <t>rýha3*0,2*0,8</t>
  </si>
  <si>
    <t>1067437223</t>
  </si>
  <si>
    <t>obsyp2*0,8</t>
  </si>
  <si>
    <t>71360163</t>
  </si>
  <si>
    <t>6,3*6 "Přepočtené koeficientem množství</t>
  </si>
  <si>
    <t>1479525655</t>
  </si>
  <si>
    <t>obsyp2*0,2</t>
  </si>
  <si>
    <t>1410119170</t>
  </si>
  <si>
    <t>1,575*6 "Přepočtené koeficientem množství</t>
  </si>
  <si>
    <t>1945606366</t>
  </si>
  <si>
    <t>7,875*1,8 "Přepočtené koeficientem množství</t>
  </si>
  <si>
    <t>-2088652922</t>
  </si>
  <si>
    <t>rýha3-obsyp2</t>
  </si>
  <si>
    <t>1638588973</t>
  </si>
  <si>
    <t>45*0,5*0,35</t>
  </si>
  <si>
    <t>obsyp2*0,5</t>
  </si>
  <si>
    <t>-381355680</t>
  </si>
  <si>
    <t>-1410975258</t>
  </si>
  <si>
    <t>1587855769</t>
  </si>
  <si>
    <t>949101111</t>
  </si>
  <si>
    <t>Lešení pomocné pro objekty pozemních staveb s lešeňovou podlahou v do 1,9 m zatížení do 150 kg/m2</t>
  </si>
  <si>
    <t>-941929614</t>
  </si>
  <si>
    <t>https://podminky.urs.cz/item/CS_URS_2022_01/949101111</t>
  </si>
  <si>
    <t>977151113</t>
  </si>
  <si>
    <t>Jádrové vrty diamantovými korunkami do stavebních materiálů D přes 40 do 50 mm</t>
  </si>
  <si>
    <t>-910224981</t>
  </si>
  <si>
    <t>https://podminky.urs.cz/item/CS_URS_2022_01/977151113</t>
  </si>
  <si>
    <t>723</t>
  </si>
  <si>
    <t>Zdravotechnika - vnitřní plynovod</t>
  </si>
  <si>
    <t>230021008</t>
  </si>
  <si>
    <t>Montáž trubní díly přivařovací tř.11-13 do 1 kg D 22 mm tl 2,6 mm</t>
  </si>
  <si>
    <t>854026373</t>
  </si>
  <si>
    <t>https://podminky.urs.cz/item/CS_URS_2022_01/230021008</t>
  </si>
  <si>
    <t>31941804R</t>
  </si>
  <si>
    <t>závitový návarek přivařovací DN15</t>
  </si>
  <si>
    <t>-1405654100</t>
  </si>
  <si>
    <t>55261740R</t>
  </si>
  <si>
    <t>ohyb 90°- R 3DN rozměr DN22mm tl 2,6mm</t>
  </si>
  <si>
    <t>744514697</t>
  </si>
  <si>
    <t>230021017</t>
  </si>
  <si>
    <t>Montáž trubní díly přivařovací tř.11-13 do 1 kg D 28 mm tl 2,6 mm</t>
  </si>
  <si>
    <t>-1174151592</t>
  </si>
  <si>
    <t>https://podminky.urs.cz/item/CS_URS_2022_01/230021017</t>
  </si>
  <si>
    <t>31941806R5</t>
  </si>
  <si>
    <t>návarek závitový DN20</t>
  </si>
  <si>
    <t>672807465</t>
  </si>
  <si>
    <t>31941806R2</t>
  </si>
  <si>
    <t>trubková redukce DN 25/20, přivařovací</t>
  </si>
  <si>
    <t>-615462478</t>
  </si>
  <si>
    <t>230021020</t>
  </si>
  <si>
    <t>Montáž trubní díly přivařovací tř.11-13 do 1 kg D 31,8 mm tl 2,6 mm</t>
  </si>
  <si>
    <t>1772948376</t>
  </si>
  <si>
    <t>https://podminky.urs.cz/item/CS_URS_2022_01/230021020</t>
  </si>
  <si>
    <t>31941806R11</t>
  </si>
  <si>
    <t>návarek závitový přivařovací DN25</t>
  </si>
  <si>
    <t>41546332</t>
  </si>
  <si>
    <t>230021026</t>
  </si>
  <si>
    <t>Montáž trubní díly přivařovací tř.11-13 do 1 kg D 38 mm tl 2,6 mm</t>
  </si>
  <si>
    <t>1237724359</t>
  </si>
  <si>
    <t>https://podminky.urs.cz/item/CS_URS_2022_01/230021026</t>
  </si>
  <si>
    <t>31941806R7</t>
  </si>
  <si>
    <t>návarek závitový přivařovací DN32</t>
  </si>
  <si>
    <t>26085096</t>
  </si>
  <si>
    <t>55261740</t>
  </si>
  <si>
    <t>ohyb 90°- R 3DN rozměr 38,2mm tl 2,6mm</t>
  </si>
  <si>
    <t>-111438339</t>
  </si>
  <si>
    <t>31941806R8</t>
  </si>
  <si>
    <t>trubková redukce DN 32/25 přivařovací</t>
  </si>
  <si>
    <t>-381439787</t>
  </si>
  <si>
    <t>723150367</t>
  </si>
  <si>
    <t>Chránička D 57x3,2 mm</t>
  </si>
  <si>
    <t>168026600</t>
  </si>
  <si>
    <t>https://podminky.urs.cz/item/CS_URS_2022_01/723150367</t>
  </si>
  <si>
    <t>723160335</t>
  </si>
  <si>
    <t>Rozpěrka přípojek plynoměru G 5/4"</t>
  </si>
  <si>
    <t>-458941733</t>
  </si>
  <si>
    <t>https://podminky.urs.cz/item/CS_URS_2022_01/723160335</t>
  </si>
  <si>
    <t>723190907</t>
  </si>
  <si>
    <t>Odvzdušnění nebo napuštění plynovodního potrubí</t>
  </si>
  <si>
    <t>-1601415991</t>
  </si>
  <si>
    <t>https://podminky.urs.cz/item/CS_URS_2022_01/723190907</t>
  </si>
  <si>
    <t>723190912</t>
  </si>
  <si>
    <t>Navaření odbočky na potrubí plynovodní DN 15</t>
  </si>
  <si>
    <t>-1051295063</t>
  </si>
  <si>
    <t>https://podminky.urs.cz/item/CS_URS_2022_01/723190912</t>
  </si>
  <si>
    <t>723234311</t>
  </si>
  <si>
    <t>Regulátor tlaku plynu středotlaký jednostupňový výkon do 6 m3/hod pro zemní plyn</t>
  </si>
  <si>
    <t>902931288</t>
  </si>
  <si>
    <t>https://podminky.urs.cz/item/CS_URS_2022_01/723234311</t>
  </si>
  <si>
    <t>723239101</t>
  </si>
  <si>
    <t>Montáž armatur plynovodních se dvěma závity G 1/2" ostatní typ</t>
  </si>
  <si>
    <t>-1809854273</t>
  </si>
  <si>
    <t>https://podminky.urs.cz/item/CS_URS_2022_01/723239101</t>
  </si>
  <si>
    <t>55138961</t>
  </si>
  <si>
    <t>kohout kulový plnoprůtokový nikl ovládání páčka PN42 T 185°C (EN 331, MOP 5) 1/2" žlutý</t>
  </si>
  <si>
    <t>-948426458</t>
  </si>
  <si>
    <t>55138961R</t>
  </si>
  <si>
    <t>zátka DN15, R 1/2"</t>
  </si>
  <si>
    <t>-71138412</t>
  </si>
  <si>
    <t>55138504R1</t>
  </si>
  <si>
    <t>trubka  ohebná pro plyn vlnovcová DN15, dl.900m, R1/2"-G1/2"</t>
  </si>
  <si>
    <t>1808726476</t>
  </si>
  <si>
    <t>-1745093802</t>
  </si>
  <si>
    <t>-1266618381</t>
  </si>
  <si>
    <t>55138963R</t>
  </si>
  <si>
    <t>zátka DN25, R 1"</t>
  </si>
  <si>
    <t>1905077677</t>
  </si>
  <si>
    <t>31630509R</t>
  </si>
  <si>
    <t xml:space="preserve">oblouk závitový 90° DN 25 </t>
  </si>
  <si>
    <t>1813410683</t>
  </si>
  <si>
    <t>55138504R</t>
  </si>
  <si>
    <t>trubka  ohebná pro plyn vlnovcová DN25 , dl.300m, R1"-G1"</t>
  </si>
  <si>
    <t>-1210091996</t>
  </si>
  <si>
    <t>723261912</t>
  </si>
  <si>
    <t>Montáž plynoměrů G-2, G-4 maximální průtok 6 m3/hod. -GasNet</t>
  </si>
  <si>
    <t>-1906053713</t>
  </si>
  <si>
    <t>https://podminky.urs.cz/item/CS_URS_2022_01/723261912</t>
  </si>
  <si>
    <t>GAS.132100JC</t>
  </si>
  <si>
    <t>plynoměr membránový nízkotlaký BK se šroubením G6, PN 0,05MPa, rozteč 250 - dodávka GasNet</t>
  </si>
  <si>
    <t>1086789473</t>
  </si>
  <si>
    <t>31941806R1</t>
  </si>
  <si>
    <t>nátrubek plynoměru DN 25, R 1“ s převlečnou maticí G 5/4“-dodávka GasNet</t>
  </si>
  <si>
    <t>166004682</t>
  </si>
  <si>
    <t>998723201</t>
  </si>
  <si>
    <t>Přesun hmot procentní pro vnitřní plynovod v objektech v do 6 m</t>
  </si>
  <si>
    <t>1265693188</t>
  </si>
  <si>
    <t>https://podminky.urs.cz/item/CS_URS_2022_01/998723201</t>
  </si>
  <si>
    <t>Montáž atypických zámečnických konstrukcí hm do 5 kg</t>
  </si>
  <si>
    <t>2000262070</t>
  </si>
  <si>
    <t>4297510R</t>
  </si>
  <si>
    <t>podpěrný materiál - konzoly, závěsy, úchyty</t>
  </si>
  <si>
    <t>-1128962725</t>
  </si>
  <si>
    <t>783614651</t>
  </si>
  <si>
    <t>Základní antikorozní jednonásobný syntetický potrubí DN do 50 mm</t>
  </si>
  <si>
    <t>41576934</t>
  </si>
  <si>
    <t>https://podminky.urs.cz/item/CS_URS_2022_01/783614651</t>
  </si>
  <si>
    <t>783617611</t>
  </si>
  <si>
    <t>Krycí dvojnásobný syntetický nátěr potrubí DN do 50 mm</t>
  </si>
  <si>
    <t>1505515159</t>
  </si>
  <si>
    <t>https://podminky.urs.cz/item/CS_URS_2022_01/783617611</t>
  </si>
  <si>
    <t>-596698676</t>
  </si>
  <si>
    <t>230011008</t>
  </si>
  <si>
    <t>Montáž potrubí trouby ocelové hladké tř.11-13 D 22 mm, tl 2,6 mm</t>
  </si>
  <si>
    <t>2105413343</t>
  </si>
  <si>
    <t>https://podminky.urs.cz/item/CS_URS_2022_01/230011008</t>
  </si>
  <si>
    <t>14011010</t>
  </si>
  <si>
    <t>trubka ocelová bezešvá hladká jakost 11 353 22x2,6mm</t>
  </si>
  <si>
    <t>-1666575612</t>
  </si>
  <si>
    <t>230011017</t>
  </si>
  <si>
    <t>Montáž potrubí trouby ocelové hladké tř.11-13 D 28 mm, tl 2,6 mm</t>
  </si>
  <si>
    <t>229613625</t>
  </si>
  <si>
    <t>https://podminky.urs.cz/item/CS_URS_2022_01/230011017</t>
  </si>
  <si>
    <t>14011012</t>
  </si>
  <si>
    <t>trubka ocelová bezešvá hladká jakost 11 353 28x2,6mm</t>
  </si>
  <si>
    <t>-473083101</t>
  </si>
  <si>
    <t>230011026</t>
  </si>
  <si>
    <t>Montáž potrubí trouby ocelové hladké tř.11-13 D 38 mm, tl 2,6 mm</t>
  </si>
  <si>
    <t>2072624082</t>
  </si>
  <si>
    <t>https://podminky.urs.cz/item/CS_URS_2022_01/230011026</t>
  </si>
  <si>
    <t>14011018</t>
  </si>
  <si>
    <t>trubka ocelová bezešvá hladká jakost 11 353 38x2,6mm</t>
  </si>
  <si>
    <t>1788126851</t>
  </si>
  <si>
    <t>14011018R</t>
  </si>
  <si>
    <t>trubka ocelová bezešvá hladká jakost 11 353 38x2,6mm s izolací</t>
  </si>
  <si>
    <t>1139799716</t>
  </si>
  <si>
    <t>-431186193</t>
  </si>
  <si>
    <t>1467775174</t>
  </si>
  <si>
    <t>230205031</t>
  </si>
  <si>
    <t>Montáž potrubí plastového svařované na tupo nebo elektrospojkou dn 40 mm en 3,7 mm</t>
  </si>
  <si>
    <t>-1975636078</t>
  </si>
  <si>
    <t>https://podminky.urs.cz/item/CS_URS_2022_01/230205031</t>
  </si>
  <si>
    <t>28613912</t>
  </si>
  <si>
    <t>potrubí plynovodní PE 100RC SDR 11 PN 0,4MPa D 40x3,7mm</t>
  </si>
  <si>
    <t>-1510061182</t>
  </si>
  <si>
    <t>230205231</t>
  </si>
  <si>
    <t>Montáž trubního dílu PE elektrotvarovky nebo svařovaného na tupo dn 40 mm en 3,6 mm</t>
  </si>
  <si>
    <t>1193426386</t>
  </si>
  <si>
    <t>https://podminky.urs.cz/item/CS_URS_2022_01/230205231</t>
  </si>
  <si>
    <t>28615970</t>
  </si>
  <si>
    <t>elektrospojka SDR11 PE 100 PN16 D 40mm</t>
  </si>
  <si>
    <t>-566703810</t>
  </si>
  <si>
    <t>28614811</t>
  </si>
  <si>
    <t>koleno 90° SDR11 PE 100 PN16 D 40mm</t>
  </si>
  <si>
    <t>1589079496</t>
  </si>
  <si>
    <t>28614837</t>
  </si>
  <si>
    <t>koleno 45° SDR11 PE 100 PN16 D 40mm</t>
  </si>
  <si>
    <t>-150877062</t>
  </si>
  <si>
    <t>30000355R</t>
  </si>
  <si>
    <t>přechodka nadzemní závit. PE/OC  40x5/4", opláštění</t>
  </si>
  <si>
    <t>-1701099244</t>
  </si>
  <si>
    <t>30000355R1</t>
  </si>
  <si>
    <t xml:space="preserve">přechodka zemní  PE/OC dn40/DN32 </t>
  </si>
  <si>
    <t>-1213454716</t>
  </si>
  <si>
    <t>-1706275669</t>
  </si>
  <si>
    <t>HZS1302</t>
  </si>
  <si>
    <t>Hodinová zúčtovací sazba zedník specialista</t>
  </si>
  <si>
    <t>1939951271</t>
  </si>
  <si>
    <t>https://podminky.urs.cz/item/CS_URS_2022_01/HZS1302</t>
  </si>
  <si>
    <t>-2019184747</t>
  </si>
  <si>
    <t>-823475749</t>
  </si>
  <si>
    <t>-1654491329</t>
  </si>
  <si>
    <t>-750777070</t>
  </si>
  <si>
    <t>SO 300 - Trubní studna</t>
  </si>
  <si>
    <t xml:space="preserve">    722 - Zdravotechnika - vnitřní vodovod</t>
  </si>
  <si>
    <t xml:space="preserve">    724 - Zdravotechnika - strojní vybavení</t>
  </si>
  <si>
    <t xml:space="preserve">    21-M - Elektromontáže</t>
  </si>
  <si>
    <t>115101201</t>
  </si>
  <si>
    <t>Čerpání vody na dopravní výšku do 10 m průměrný přítok do 500 l/min</t>
  </si>
  <si>
    <t>https://podminky.urs.cz/item/CS_URS_2022_01/115101201</t>
  </si>
  <si>
    <t>115101301</t>
  </si>
  <si>
    <t>Pohotovost čerpací soupravy pro dopravní výšku do 10 m přítok do 500 l/min</t>
  </si>
  <si>
    <t>den</t>
  </si>
  <si>
    <t>https://podminky.urs.cz/item/CS_URS_2022_01/115101301</t>
  </si>
  <si>
    <t>119003131</t>
  </si>
  <si>
    <t>Výstražná páska pro zabezpečení výkopu zřízení</t>
  </si>
  <si>
    <t>https://podminky.urs.cz/item/CS_URS_2022_01/119003131</t>
  </si>
  <si>
    <t>3,5*4+6*2</t>
  </si>
  <si>
    <t>119003132</t>
  </si>
  <si>
    <t>Výstražná páska pro zabezpečení výkopu odstranění</t>
  </si>
  <si>
    <t>https://podminky.urs.cz/item/CS_URS_2022_01/119003132</t>
  </si>
  <si>
    <t>119003215</t>
  </si>
  <si>
    <t>Trubková mobilní plotová zábrana výšky do 1,5 m pro zabezpečení výkopu zřízení</t>
  </si>
  <si>
    <t>https://podminky.urs.cz/item/CS_URS_2022_01/119003215</t>
  </si>
  <si>
    <t>119003216</t>
  </si>
  <si>
    <t>Trubková mobilní plotová zábrana výšky do 1,5 m pro zabezpečení výkopu odstranění</t>
  </si>
  <si>
    <t>https://podminky.urs.cz/item/CS_URS_2022_01/119003216</t>
  </si>
  <si>
    <t>121151103</t>
  </si>
  <si>
    <t>Sejmutí ornice plochy do 100 m2 tl vrstvy do 200 mm strojně</t>
  </si>
  <si>
    <t>https://podminky.urs.cz/item/CS_URS_2022_01/121151103</t>
  </si>
  <si>
    <t>3,5*3,5+6*0,8</t>
  </si>
  <si>
    <t>122251101</t>
  </si>
  <si>
    <t>Odkopávky a prokopávky nezapažené v hornině třídy těžitelnosti I skupiny 3 objem do 20 m3 strojně</t>
  </si>
  <si>
    <t>https://podminky.urs.cz/item/CS_URS_2022_01/122251101</t>
  </si>
  <si>
    <t>(1,5*1,5-0,59*0,59)*3,14*0,25</t>
  </si>
  <si>
    <t>132254101</t>
  </si>
  <si>
    <t>Hloubení rýh zapažených š do 800 mm v hornině třídy těžitelnosti I skupiny 3 objem do 20 m3 strojně</t>
  </si>
  <si>
    <t>https://podminky.urs.cz/item/CS_URS_2022_01/132254101</t>
  </si>
  <si>
    <t>6*0,8*1,5</t>
  </si>
  <si>
    <t>134702101</t>
  </si>
  <si>
    <t>Vykopávky do 4 m2 pro studny nespouštěné v hornině třídy těžitelnosti I a II skupiny 1 - 4 s příložným pažením hl do 2 m</t>
  </si>
  <si>
    <t>https://podminky.urs.cz/item/CS_URS_2022_01/134702101</t>
  </si>
  <si>
    <t>2*2*1,8</t>
  </si>
  <si>
    <t>6*1,6*2</t>
  </si>
  <si>
    <t>0,89*0,89*3,14*1,8+0,122*0,122*3,14*54</t>
  </si>
  <si>
    <t>6*0,8*0,4</t>
  </si>
  <si>
    <t>10,414*6 "Přepočtené koeficientem množství</t>
  </si>
  <si>
    <t>10,414*1,8 "Přepočtené koeficientem množství</t>
  </si>
  <si>
    <t>171251201</t>
  </si>
  <si>
    <t>Uložení sypaniny na skládky nebo meziskládky</t>
  </si>
  <si>
    <t>https://podminky.urs.cz/item/CS_URS_2022_01/171251201</t>
  </si>
  <si>
    <t>6*0,8*1,5-6*0,8*0,4</t>
  </si>
  <si>
    <t>2*2*1,8-0,89*0,89*3,14*1,8</t>
  </si>
  <si>
    <t>6*0,8*0,3</t>
  </si>
  <si>
    <t>58337310</t>
  </si>
  <si>
    <t>štěrkopísek frakce 0/4</t>
  </si>
  <si>
    <t>1,44*1,67 "Přepočtené koeficientem množství</t>
  </si>
  <si>
    <t>181351003</t>
  </si>
  <si>
    <t>Rozprostření ornice tl vrstvy do 200 mm pl do 100 m2 v rovině nebo ve svahu do 1:5 strojně</t>
  </si>
  <si>
    <t>https://podminky.urs.cz/item/CS_URS_2022_01/181351003</t>
  </si>
  <si>
    <t>181411131</t>
  </si>
  <si>
    <t>Založení parkového trávníku výsevem pl do 1000 m2 v rovině a ve svahu do 1:5</t>
  </si>
  <si>
    <t>https://podminky.urs.cz/item/CS_URS_2022_01/181411131</t>
  </si>
  <si>
    <t>00572410</t>
  </si>
  <si>
    <t>osivo směs travní parková</t>
  </si>
  <si>
    <t>17,05*0,02 "Přepočtené koeficientem množství</t>
  </si>
  <si>
    <t>181951111</t>
  </si>
  <si>
    <t>Úprava pláně v hornině třídy těžitelnosti I skupiny 1 až 3 bez zhutnění strojně</t>
  </si>
  <si>
    <t>https://podminky.urs.cz/item/CS_URS_2022_01/181951111</t>
  </si>
  <si>
    <t>(1,5*1,5-0,59*0,59)*3,14</t>
  </si>
  <si>
    <t>185803111</t>
  </si>
  <si>
    <t>Ošetření trávníku shrabáním v rovině a svahu do 1:5</t>
  </si>
  <si>
    <t>https://podminky.urs.cz/item/CS_URS_2022_01/185803111</t>
  </si>
  <si>
    <t>185804311</t>
  </si>
  <si>
    <t>Zalití rostlin vodou plocha do 20 m2</t>
  </si>
  <si>
    <t>https://podminky.urs.cz/item/CS_URS_2022_01/185804311</t>
  </si>
  <si>
    <t>17,05*0,125 "Přepočtené koeficientem množství</t>
  </si>
  <si>
    <t>224511314</t>
  </si>
  <si>
    <t>Vrty maloprofilové D přes 195 do 245 mm úklon do 45° hl 0 až 100 m hornina III a IV</t>
  </si>
  <si>
    <t>https://podminky.urs.cz/item/CS_URS_2022_01/224511314</t>
  </si>
  <si>
    <t>242111113</t>
  </si>
  <si>
    <t>Osazení pláště kopané studny z betonových skruží celokruhových DN 1 m</t>
  </si>
  <si>
    <t>https://podminky.urs.cz/item/CS_URS_2022_01/242111113</t>
  </si>
  <si>
    <t>59225545</t>
  </si>
  <si>
    <t>skruž betonová studňová kruhová 100x50x9cm</t>
  </si>
  <si>
    <t>242311110</t>
  </si>
  <si>
    <t>Plášť studny kopané nebo spouštěné z betonu se zvýšenými nároky na prostředí C 25/30 hl do 10 m</t>
  </si>
  <si>
    <t>https://podminky.urs.cz/item/CS_URS_2022_01/242311110</t>
  </si>
  <si>
    <t>"betonová deska"0,74*0,74*3,14*0,1</t>
  </si>
  <si>
    <t>242351112</t>
  </si>
  <si>
    <t>Bednění pláště studny kopané kruhové</t>
  </si>
  <si>
    <t>https://podminky.urs.cz/item/CS_URS_2022_01/242351112</t>
  </si>
  <si>
    <t>"betonová deska"1,78*3,14*0,1</t>
  </si>
  <si>
    <t>242791211</t>
  </si>
  <si>
    <t>Zapuštění zárubnice z plastických hmot hl přes 50 m DN do 200</t>
  </si>
  <si>
    <t>https://podminky.urs.cz/item/CS_URS_2022_01/242791211</t>
  </si>
  <si>
    <t>28610010</t>
  </si>
  <si>
    <t>trubka pro vrtané studny PVC D 160x3,6x4000mm</t>
  </si>
  <si>
    <t>60*1,015 "Přepočtené koeficientem množství</t>
  </si>
  <si>
    <t>245111111</t>
  </si>
  <si>
    <t>Osazení krycí desky dvoudílné</t>
  </si>
  <si>
    <t>https://podminky.urs.cz/item/CS_URS_2022_01/245111111</t>
  </si>
  <si>
    <t>59225712</t>
  </si>
  <si>
    <t>deska betonová zákrytová pro studny, šachty a jímky dvoudílná na sráz D 130x8cm</t>
  </si>
  <si>
    <t>247561112</t>
  </si>
  <si>
    <t>Obsyp studny z vápencové drti</t>
  </si>
  <si>
    <t>https://podminky.urs.cz/item/CS_URS_2022_01/247561112</t>
  </si>
  <si>
    <t>(0,122*0,122-0,08*0,08)*3,14*54</t>
  </si>
  <si>
    <t>247681114</t>
  </si>
  <si>
    <t>Těsnění studny z jílu se zhutněním</t>
  </si>
  <si>
    <t>https://podminky.urs.cz/item/CS_URS_2022_01/247681114</t>
  </si>
  <si>
    <t>(0,89*0,89-0,59*0,59)*3,14*1,4+(0,89*0,89-0,08*0,08*2+0,122*0,122)*3,14*0,3</t>
  </si>
  <si>
    <t>58125110</t>
  </si>
  <si>
    <t>jíl surový kusový</t>
  </si>
  <si>
    <t>2,7*2,2 "Přepočtené koeficientem množství</t>
  </si>
  <si>
    <t>249791135</t>
  </si>
  <si>
    <t>Otvor vtokový z trubek z tvrdého PVC DN přes 140 do 160</t>
  </si>
  <si>
    <t>https://podminky.urs.cz/item/CS_URS_2022_01/249791135</t>
  </si>
  <si>
    <t>249903012</t>
  </si>
  <si>
    <t>Čištění horizontálního vrtu D do 156 mm hl do 100 m</t>
  </si>
  <si>
    <t>https://podminky.urs.cz/item/CS_URS_2022_01/249903012</t>
  </si>
  <si>
    <t>451317777</t>
  </si>
  <si>
    <t>Podklad nebo lože pod dlažbu vodorovný nebo do sklonu 1:5 z betonu prostého tl přes 50 do 100 mm</t>
  </si>
  <si>
    <t>https://podminky.urs.cz/item/CS_URS_2022_01/451317777</t>
  </si>
  <si>
    <t>451319777</t>
  </si>
  <si>
    <t>Příplatek ZKD 10 mm tl u podkladu nebo lože pod dlažbu z betonu</t>
  </si>
  <si>
    <t>https://podminky.urs.cz/item/CS_URS_2022_01/451319777</t>
  </si>
  <si>
    <t>5,972*5 "Přepočtené koeficientem množství</t>
  </si>
  <si>
    <t>451573111</t>
  </si>
  <si>
    <t>Lože pod potrubí otevřený výkop ze štěrkopísku</t>
  </si>
  <si>
    <t>https://podminky.urs.cz/item/CS_URS_2022_01/451573111</t>
  </si>
  <si>
    <t>6*0,8*0,1</t>
  </si>
  <si>
    <t>594511111</t>
  </si>
  <si>
    <t>Dlažba z lomového kamene s provedením lože z betonu</t>
  </si>
  <si>
    <t>https://podminky.urs.cz/item/CS_URS_2022_01/594511111</t>
  </si>
  <si>
    <t>599632111</t>
  </si>
  <si>
    <t>Vyplnění spár dlažby z lomového kamene MC se zatřením</t>
  </si>
  <si>
    <t>https://podminky.urs.cz/item/CS_URS_2022_01/599632111</t>
  </si>
  <si>
    <t>617632111</t>
  </si>
  <si>
    <t>Stěrka vnitřního pláště studny z těsnící malty dvouvrstvá</t>
  </si>
  <si>
    <t>https://podminky.urs.cz/item/CS_URS_2022_01/617632111</t>
  </si>
  <si>
    <t>1*3,14*2</t>
  </si>
  <si>
    <t>627632111</t>
  </si>
  <si>
    <t>Stěrka vnějšího pláště studny z těsnící malty dvouvrstvá</t>
  </si>
  <si>
    <t>https://podminky.urs.cz/item/CS_URS_2022_01/627632111</t>
  </si>
  <si>
    <t>1,18*3,14*2</t>
  </si>
  <si>
    <t>871171211</t>
  </si>
  <si>
    <t>Montáž potrubí z PE100 SDR 11 otevřený výkop svařovaných elektrotvarovkou D 40 x 3,7 mm</t>
  </si>
  <si>
    <t>https://podminky.urs.cz/item/CS_URS_2022_01/871171211</t>
  </si>
  <si>
    <t>28613171</t>
  </si>
  <si>
    <t>trubka vodovodní PE100 SDR11 se signalizační vrstvou 40x3,7mm</t>
  </si>
  <si>
    <t>56*1,015 "Přepočtené koeficientem množství</t>
  </si>
  <si>
    <t>877171112</t>
  </si>
  <si>
    <t>Montáž elektrokolen 90° na vodovodním potrubí z PE trub d 40</t>
  </si>
  <si>
    <t>https://podminky.urs.cz/item/CS_URS_2022_01/877171112</t>
  </si>
  <si>
    <t>28653053</t>
  </si>
  <si>
    <t>elektrokoleno 90° PE 100 D 40mm</t>
  </si>
  <si>
    <t>879181111</t>
  </si>
  <si>
    <t>Montáž vodovodní přípojky na potrubí DN 40</t>
  </si>
  <si>
    <t>https://podminky.urs.cz/item/CS_URS_2022_01/879181111</t>
  </si>
  <si>
    <t>"napojení ve vrtu"1+"napojení v objektu"1</t>
  </si>
  <si>
    <t>892233122</t>
  </si>
  <si>
    <t>Proplach a dezinfekce vodovodního potrubí DN od 40 do 70</t>
  </si>
  <si>
    <t>https://podminky.urs.cz/item/CS_URS_2022_01/892233122</t>
  </si>
  <si>
    <t>892241111</t>
  </si>
  <si>
    <t>Tlaková zkouška vodou potrubí DN do 80</t>
  </si>
  <si>
    <t>https://podminky.urs.cz/item/CS_URS_2022_01/892241111</t>
  </si>
  <si>
    <t>899722114</t>
  </si>
  <si>
    <t>Krytí potrubí z plastů výstražnou fólií z PVC 40 cm</t>
  </si>
  <si>
    <t>https://podminky.urs.cz/item/CS_URS_2022_01/899722114</t>
  </si>
  <si>
    <t>998254011</t>
  </si>
  <si>
    <t>Přesun hmot pro studny a jímání vody</t>
  </si>
  <si>
    <t>https://podminky.urs.cz/item/CS_URS_2022_01/998254011</t>
  </si>
  <si>
    <t>711194101</t>
  </si>
  <si>
    <t>Provedení izolace proti zemní vlhkosti granulovaným bentonitem tloušťky do 100 mm</t>
  </si>
  <si>
    <t>https://podminky.urs.cz/item/CS_URS_2022_01/711194101</t>
  </si>
  <si>
    <t>(0,122*0,122-0,08*0,08)*3,14*4</t>
  </si>
  <si>
    <t>58128450</t>
  </si>
  <si>
    <t>bentonit aktivovaný mletý pro vrty, injektáže a těsnění vodních staveb VL</t>
  </si>
  <si>
    <t>0,107*1,4175 "Přepočtené koeficientem množství</t>
  </si>
  <si>
    <t>722</t>
  </si>
  <si>
    <t>Zdravotechnika - vnitřní vodovod</t>
  </si>
  <si>
    <t>722225305</t>
  </si>
  <si>
    <t>Šroubení přechodové krátké s vnitřním závitem D 40xR 1 1/4"</t>
  </si>
  <si>
    <t>https://podminky.urs.cz/item/CS_URS_2022_01/722225305</t>
  </si>
  <si>
    <t>722270104</t>
  </si>
  <si>
    <t>Sestava vodoměrová závitová G 6/4"</t>
  </si>
  <si>
    <t>https://podminky.urs.cz/item/CS_URS_2022_01/722270104</t>
  </si>
  <si>
    <t>998722101</t>
  </si>
  <si>
    <t>Přesun hmot tonážní pro vnitřní vodovod v objektech v do 6 m</t>
  </si>
  <si>
    <t>https://podminky.urs.cz/item/CS_URS_2022_01/998722101</t>
  </si>
  <si>
    <t>724</t>
  </si>
  <si>
    <t>Zdravotechnika - strojní vybavení</t>
  </si>
  <si>
    <t>724149102</t>
  </si>
  <si>
    <t>Montáž čerpadla vodovodního ponorného výkonu přes 56 do 108 l/min bez potrubí a příslušenství</t>
  </si>
  <si>
    <t>https://podminky.urs.cz/item/CS_URS_2022_01/724149102</t>
  </si>
  <si>
    <t>4262310R</t>
  </si>
  <si>
    <t>čerpadlo ponorné vodovodní do vrtu DN 32 Hmax 108m Qmax 0,75l/s</t>
  </si>
  <si>
    <t>Poznámka k položce:_x000D_
Poznámka k položce: např.SP 2A-18, Q=0,5l/s, Hdop=80m</t>
  </si>
  <si>
    <t>998724106</t>
  </si>
  <si>
    <t>Přesun hmot tonážní pro strojní vybavení v objektech v přes 48 do 60 m</t>
  </si>
  <si>
    <t>https://podminky.urs.cz/item/CS_URS_2022_01/998724106</t>
  </si>
  <si>
    <t>Elektromontáže</t>
  </si>
  <si>
    <t>210280001</t>
  </si>
  <si>
    <t>Zkoušky a prohlídky el rozvodů a zařízení celková prohlídka pro objem montážních prací do 100 tis Kč</t>
  </si>
  <si>
    <t>https://podminky.urs.cz/item/CS_URS_2022_01/210280001</t>
  </si>
  <si>
    <t>2108004R1</t>
  </si>
  <si>
    <t>Přípojka elektrokabel CYKY 5x1,5mm2</t>
  </si>
  <si>
    <t>Poznámka k položce:_x000D_
Poznámka k položce: včetně zemních prací, propojení na stávající rozvody, napojení čerpadla ve vrtu</t>
  </si>
  <si>
    <t>012203000</t>
  </si>
  <si>
    <t>Geodetické práce při provádění stavby</t>
  </si>
  <si>
    <t>Kč</t>
  </si>
  <si>
    <t>https://podminky.urs.cz/item/CS_URS_2022_01/012203000</t>
  </si>
  <si>
    <t>Geodetické práce po výstavbě</t>
  </si>
  <si>
    <t>https://podminky.urs.cz/item/CS_URS_2022_01/030001000</t>
  </si>
  <si>
    <t>043203003</t>
  </si>
  <si>
    <t>Rozbory celkem</t>
  </si>
  <si>
    <t>https://podminky.urs.cz/item/CS_URS_2022_01/043203003</t>
  </si>
  <si>
    <t>Poznámka k položce:_x000D_
Poznámka k položce: záklaní chemický a bakteriologický rozbor vody</t>
  </si>
  <si>
    <t>045002000</t>
  </si>
  <si>
    <t>Kompletační a koordinační činnost</t>
  </si>
  <si>
    <t>https://podminky.urs.cz/item/CS_URS_2022_01/045002000</t>
  </si>
  <si>
    <t>UT - Vytápění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</si>
  <si>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</si>
  <si>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</si>
  <si>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</si>
  <si>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</si>
  <si>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</si>
  <si>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731</t>
  </si>
  <si>
    <t>Ústřední vytápění - kotelny</t>
  </si>
  <si>
    <t>731244494</t>
  </si>
  <si>
    <t>Montáž kotle ocelového závěsného na plyn kondenzačního o výkonu přes 28 do 50 kW</t>
  </si>
  <si>
    <t>1395114</t>
  </si>
  <si>
    <t>Kotle ocelové teplovodní plynové závěsné kondenzační montáž kotlů kondenzačních ostatních typů o výkonu přes 28 do 50 kW</t>
  </si>
  <si>
    <t>https://podminky.urs.cz/item/CS_URS_2022_01/731244494</t>
  </si>
  <si>
    <t>731spec-001</t>
  </si>
  <si>
    <t>závěsný kondenzační plynový kotel, výkon 48 kW, vč. příslušesntví a zásobníku TUV</t>
  </si>
  <si>
    <t>-954644601</t>
  </si>
  <si>
    <t>Poznámka k položce:_x000D_
referenční výrobek, minimální kvalitativní standard, např.:_x000D_
Vaillant VU 486/5-5 ecoTEC plus_x000D_
- součástí kotle je nerezový kondenzační výměník_x000D_
- čerpadlo_x000D_
- expanzní nádoba_x000D_
- pojistný ventil_x000D_
- trojcestný přepínací ventil pro připojení nepřímotopného zásobníku</t>
  </si>
  <si>
    <t>731spec-002</t>
  </si>
  <si>
    <t>hydraulická výhybka (pro výkon 80kW)</t>
  </si>
  <si>
    <t>-125568116</t>
  </si>
  <si>
    <t>Poznámka k položce:_x000D_
Referenční výrobek, minimální kvalitativní standard, např.:_x000D_
- WH 95</t>
  </si>
  <si>
    <t>731spec-003</t>
  </si>
  <si>
    <t>ekvitermní regulátor</t>
  </si>
  <si>
    <t>-1657772186</t>
  </si>
  <si>
    <t>Poznámka k položce:_x000D_
Referenční výrobek, minimální kvalitativní standard např.:_x000D_
- Vaillant multiMATIC VRC 700</t>
  </si>
  <si>
    <t>731spec-004</t>
  </si>
  <si>
    <t>směšovací modul</t>
  </si>
  <si>
    <t>-1196871955</t>
  </si>
  <si>
    <t>Poznámka k položce:_x000D_
Referenční výrobek, minimální kvalitativní standard např.:_x000D_
- Vaillant VR 70 - směšovací modul pro multiMATICVRC 700 (VRC)</t>
  </si>
  <si>
    <t>731810302</t>
  </si>
  <si>
    <t>Nucený odtah spalin soustředným potrubím pro kondenzační kotel vodorovný 80/125 ke komínové šachtě</t>
  </si>
  <si>
    <t>-2059513936</t>
  </si>
  <si>
    <t>Nucené odtahy spalin od kondenzačních kotlů soustředným potrubím vedeným vodorovně ke komínové šachtě, průměru 80/125 mm</t>
  </si>
  <si>
    <t>https://podminky.urs.cz/item/CS_URS_2022_01/731810302</t>
  </si>
  <si>
    <t>998731102</t>
  </si>
  <si>
    <t>Přesun hmot tonážní pro kotelny v objektech v přes 6 do 12 m</t>
  </si>
  <si>
    <t>-1254771528</t>
  </si>
  <si>
    <t>Přesun hmot pro kotelny stanovený z hmotnosti přesunovaného materiálu vodorovná dopravní vzdálenost do 50 m v objektech výšky přes 6 do 12 m</t>
  </si>
  <si>
    <t>https://podminky.urs.cz/item/CS_URS_2022_01/998731102</t>
  </si>
  <si>
    <t>732</t>
  </si>
  <si>
    <t>Ústřední vytápění - strojovny</t>
  </si>
  <si>
    <t>732211123</t>
  </si>
  <si>
    <t>Ohřívač stacionární zásobníkový s jedním výměníkem PN 1,0/1,6 o objemu 500 l v.pl. 1,90 m2</t>
  </si>
  <si>
    <t>1484250315</t>
  </si>
  <si>
    <t>Nepřímotopné zásobníkové ohřívače TUV stacionární s jedním teplosměnným výměníkem PN 1,0 MPa/1,6 MPa, t = 95°C/110°C objem zásobníku / v.pl. m2 výměníku 500 l / 1,90 m2</t>
  </si>
  <si>
    <t>https://podminky.urs.cz/item/CS_URS_2022_01/732211123</t>
  </si>
  <si>
    <t>732331104</t>
  </si>
  <si>
    <t>Nádoba tlaková expanzní pro solární, topnou a chladící soustavu s membránou závitové připojení PN 1,0 o objemu 25 l</t>
  </si>
  <si>
    <t>-2138719733</t>
  </si>
  <si>
    <t>Nádoby expanzní tlakové pro solární, topné a chladicí soustavy s membránou bez pojistného ventilu se závitovým připojením PN 1,0 o objemu 25 l</t>
  </si>
  <si>
    <t>https://podminky.urs.cz/item/CS_URS_2022_01/732331104</t>
  </si>
  <si>
    <t>732421212</t>
  </si>
  <si>
    <t>Čerpadlo teplovodní mokroběžné závitové cirkulační DN 25 výtlak do 4,0 m průtok 2,20 m3/h pro TUV</t>
  </si>
  <si>
    <t>1736694280</t>
  </si>
  <si>
    <t>Čerpadla teplovodní závitová mokroběžná cirkulační pro TUV (elektronicky řízená) PN 10, do 80°C DN přípojky/dopravní výška H (m) - čerpací výkon Q (m3/h) DN 25 / do 4,0 m / 2,2 m3/h</t>
  </si>
  <si>
    <t>https://podminky.urs.cz/item/CS_URS_2022_01/732421212</t>
  </si>
  <si>
    <t>732421223</t>
  </si>
  <si>
    <t>Čerpadlo teplovodní mokroběžné závitové cirkulační DN 32 výtlak do 6,0 m průtok 3,0 m3/h pro TUV</t>
  </si>
  <si>
    <t>838632574</t>
  </si>
  <si>
    <t>Čerpadla teplovodní závitová mokroběžná cirkulační pro TUV (elektronicky řízená) PN 10, do 80°C DN přípojky/dopravní výška H (m) - čerpací výkon Q (m3/h) DN 32 / do 6,0 m / 3,0 m3/h</t>
  </si>
  <si>
    <t>https://podminky.urs.cz/item/CS_URS_2022_01/732421223</t>
  </si>
  <si>
    <t>998732102</t>
  </si>
  <si>
    <t>Přesun hmot tonážní pro strojovny v objektech v přes 6 do 12 m</t>
  </si>
  <si>
    <t>1681529533</t>
  </si>
  <si>
    <t>Přesun hmot pro strojovny stanovený z hmotnosti přesunovaného materiálu vodorovná dopravní vzdálenost do 50 m v objektech výšky přes 6 do 12 m</t>
  </si>
  <si>
    <t>https://podminky.urs.cz/item/CS_URS_2022_01/998732102</t>
  </si>
  <si>
    <t>733</t>
  </si>
  <si>
    <t>Ústřední vytápění - rozvodné potrubí</t>
  </si>
  <si>
    <t>733223301</t>
  </si>
  <si>
    <t>Potrubí měděné tvrdé spojované lisováním D 15x1 mm</t>
  </si>
  <si>
    <t>-1273632741</t>
  </si>
  <si>
    <t>Potrubí z trubek měděných tvrdých spojovaných lisováním PN 16, T= +110°C Ø 15/1</t>
  </si>
  <si>
    <t>https://podminky.urs.cz/item/CS_URS_2022_01/733223301</t>
  </si>
  <si>
    <t>135 "15x1</t>
  </si>
  <si>
    <t>733223302</t>
  </si>
  <si>
    <t>Potrubí měděné tvrdé spojované lisováním D 18x1 mm</t>
  </si>
  <si>
    <t>-98457720</t>
  </si>
  <si>
    <t>Potrubí z trubek měděných tvrdých spojovaných lisováním PN 16, T= +110°C Ø 18/1</t>
  </si>
  <si>
    <t>https://podminky.urs.cz/item/CS_URS_2022_01/733223302</t>
  </si>
  <si>
    <t>16 "18x1</t>
  </si>
  <si>
    <t>733223303</t>
  </si>
  <si>
    <t>Potrubí měděné tvrdé spojované lisováním D 22x1 mm</t>
  </si>
  <si>
    <t>-155833560</t>
  </si>
  <si>
    <t>Potrubí z trubek měděných tvrdých spojovaných lisováním PN 16, T= +110°C Ø 22/1</t>
  </si>
  <si>
    <t>https://podminky.urs.cz/item/CS_URS_2022_01/733223303</t>
  </si>
  <si>
    <t>16 "22x1</t>
  </si>
  <si>
    <t>733223304</t>
  </si>
  <si>
    <t>Potrubí měděné tvrdé spojované lisováním D 28x1,5 mm</t>
  </si>
  <si>
    <t>-272298182</t>
  </si>
  <si>
    <t>Potrubí z trubek měděných tvrdých spojovaných lisováním PN 16, T= +110°C Ø 28/1,5</t>
  </si>
  <si>
    <t>https://podminky.urs.cz/item/CS_URS_2022_01/733223304</t>
  </si>
  <si>
    <t>8 "28x1,5</t>
  </si>
  <si>
    <t>733223305</t>
  </si>
  <si>
    <t>Potrubí měděné tvrdé spojované lisováním D 35x1,5 mm</t>
  </si>
  <si>
    <t>150587005</t>
  </si>
  <si>
    <t>Potrubí z trubek měděných tvrdých spojovaných lisováním PN 16, T= +110°C Ø 35/1,5</t>
  </si>
  <si>
    <t>https://podminky.urs.cz/item/CS_URS_2022_01/733223305</t>
  </si>
  <si>
    <t>3 "35x1,5</t>
  </si>
  <si>
    <t>733223306</t>
  </si>
  <si>
    <t>Potrubí měděné tvrdé spojované lisováním D 42x1,5 mm</t>
  </si>
  <si>
    <t>-420874313</t>
  </si>
  <si>
    <t>Potrubí z trubek měděných tvrdých spojovaných lisováním PN 16, T= +110°C Ø 42/1,5</t>
  </si>
  <si>
    <t>https://podminky.urs.cz/item/CS_URS_2022_01/733223306</t>
  </si>
  <si>
    <t>5 "42x1,5</t>
  </si>
  <si>
    <t>733291101</t>
  </si>
  <si>
    <t>Zkouška těsnosti potrubí měděné D do 35x1,5</t>
  </si>
  <si>
    <t>362468157</t>
  </si>
  <si>
    <t>Zkoušky těsnosti potrubí z trubek měděných Ø do 35/1,5</t>
  </si>
  <si>
    <t>https://podminky.urs.cz/item/CS_URS_2022_01/733291101</t>
  </si>
  <si>
    <t>733291102</t>
  </si>
  <si>
    <t>Zkouška těsnosti potrubí měděné D přes 35x1,5 do 64x2</t>
  </si>
  <si>
    <t>-1455583567</t>
  </si>
  <si>
    <t>Zkoušky těsnosti potrubí z trubek měděných Ø přes 35/1,5 do 64/2,0</t>
  </si>
  <si>
    <t>https://podminky.urs.cz/item/CS_URS_2022_01/733291102</t>
  </si>
  <si>
    <t>998733102</t>
  </si>
  <si>
    <t>Přesun hmot tonážní pro rozvody potrubí v objektech v přes 6 do 12 m</t>
  </si>
  <si>
    <t>-1482676179</t>
  </si>
  <si>
    <t>Přesun hmot pro rozvody potrubí stanovený z hmotnosti přesunovaného materiálu vodorovná dopravní vzdálenost do 50 m v objektech výšky přes 6 do 12 m</t>
  </si>
  <si>
    <t>https://podminky.urs.cz/item/CS_URS_2022_01/998733102</t>
  </si>
  <si>
    <t>734</t>
  </si>
  <si>
    <t>Ústřední vytápění - armatury</t>
  </si>
  <si>
    <t>734211120</t>
  </si>
  <si>
    <t>Ventil závitový odvzdušňovací G 1/2 PN 14 do 120°C automatický</t>
  </si>
  <si>
    <t>838657539</t>
  </si>
  <si>
    <t>Ventily odvzdušňovací závitové automatické PN 14 do 120°C G 1/2</t>
  </si>
  <si>
    <t>https://podminky.urs.cz/item/CS_URS_2022_01/734211120</t>
  </si>
  <si>
    <t>Poznámka k položce:_x000D_
- doplnit dle skutečného provedení</t>
  </si>
  <si>
    <t>734221532</t>
  </si>
  <si>
    <t>Ventil závitový termostatický rohový jednoregulační G 1/2 PN 16 do 110°C bez hlavice ovládání</t>
  </si>
  <si>
    <t>-776202439</t>
  </si>
  <si>
    <t>Ventily regulační závitové termostatické, bez hlavice ovládání PN 16 do 110°C rohové jednoregulační G 1/2</t>
  </si>
  <si>
    <t>https://podminky.urs.cz/item/CS_URS_2022_01/734221532</t>
  </si>
  <si>
    <t>734242414</t>
  </si>
  <si>
    <t>Ventil závitový zpětný přímý G 1 PN 16 do 110°C</t>
  </si>
  <si>
    <t>1052442194</t>
  </si>
  <si>
    <t>Ventily zpětné závitové PN 16 do 110°C přímé G 1</t>
  </si>
  <si>
    <t>https://podminky.urs.cz/item/CS_URS_2022_01/734242414</t>
  </si>
  <si>
    <t>734242415</t>
  </si>
  <si>
    <t>Ventil závitový zpětný přímý G 5/4 PN 16 do 110°C</t>
  </si>
  <si>
    <t>-881258130</t>
  </si>
  <si>
    <t>Ventily zpětné závitové PN 16 do 110°C přímé G 5/4</t>
  </si>
  <si>
    <t>https://podminky.urs.cz/item/CS_URS_2022_01/734242415</t>
  </si>
  <si>
    <t>734242416</t>
  </si>
  <si>
    <t>Ventil závitový zpětný přímý G 6/4 PN 16 do 110°C</t>
  </si>
  <si>
    <t>1594518680</t>
  </si>
  <si>
    <t>Ventily zpětné závitové PN 16 do 110°C přímé G 6/4</t>
  </si>
  <si>
    <t>https://podminky.urs.cz/item/CS_URS_2022_01/734242416</t>
  </si>
  <si>
    <t>734261402</t>
  </si>
  <si>
    <t>Armatura připojovací rohová G 1/2x18 PN 10 do 110°C radiátorů typu VK</t>
  </si>
  <si>
    <t>450985668</t>
  </si>
  <si>
    <t>Šroubení připojovací armatury radiátorů VK PN 10 do 110°C, regulační uzavíratelné rohové G 1/2 x 18</t>
  </si>
  <si>
    <t>https://podminky.urs.cz/item/CS_URS_2022_01/734261402</t>
  </si>
  <si>
    <t>734291264</t>
  </si>
  <si>
    <t>Filtr závitový přímý G 1 PN 30 do 110°C s vnitřními závity</t>
  </si>
  <si>
    <t>674271463</t>
  </si>
  <si>
    <t>Ostatní armatury filtry závitové PN 30 do 110°C přímé s vnitřními závity G 1</t>
  </si>
  <si>
    <t>https://podminky.urs.cz/item/CS_URS_2022_01/734291264</t>
  </si>
  <si>
    <t>734292715</t>
  </si>
  <si>
    <t>Kohout kulový přímý G 1 PN 42 do 185°C vnitřní závit</t>
  </si>
  <si>
    <t>-1263408062</t>
  </si>
  <si>
    <t>Ostatní armatury kulové kohouty PN 42 do 185°C přímé vnitřní závit G 1</t>
  </si>
  <si>
    <t>https://podminky.urs.cz/item/CS_URS_2022_01/734292715</t>
  </si>
  <si>
    <t>734292716</t>
  </si>
  <si>
    <t>Kohout kulový přímý G 1 1/4 PN 42 do 185°C vnitřní závit</t>
  </si>
  <si>
    <t>-1219334201</t>
  </si>
  <si>
    <t>Ostatní armatury kulové kohouty PN 42 do 185°C přímé vnitřní závit G 1 1/4</t>
  </si>
  <si>
    <t>https://podminky.urs.cz/item/CS_URS_2022_01/734292716</t>
  </si>
  <si>
    <t>734292717</t>
  </si>
  <si>
    <t>Kohout kulový přímý G 1 1/2 PN 42 do 185°C vnitřní závit</t>
  </si>
  <si>
    <t>323703953</t>
  </si>
  <si>
    <t>Ostatní armatury kulové kohouty PN 42 do 185°C přímé vnitřní závit G 1 1/2</t>
  </si>
  <si>
    <t>https://podminky.urs.cz/item/CS_URS_2022_01/734292717</t>
  </si>
  <si>
    <t>734292724</t>
  </si>
  <si>
    <t>Kohout kulový přímý G 3/4 PN 42 do 185°C vnitřní závit s vypouštěním</t>
  </si>
  <si>
    <t>1160040290</t>
  </si>
  <si>
    <t>Ostatní armatury kulové kohouty PN 42 do 185°C přímé vnitřní závit s vypouštěním G 3/4</t>
  </si>
  <si>
    <t>https://podminky.urs.cz/item/CS_URS_2022_01/734292724</t>
  </si>
  <si>
    <t>734295022</t>
  </si>
  <si>
    <t>Směšovací ventil otopných a chladicích systémů závitový třícestný G 1" se servomotorem</t>
  </si>
  <si>
    <t>-167387477</t>
  </si>
  <si>
    <t>Směšovací armatury otopných a chladících systémů ventily závitové PN 10 T= 120°C třícestné se servomotorem G 1</t>
  </si>
  <si>
    <t>https://podminky.urs.cz/item/CS_URS_2022_01/734295022</t>
  </si>
  <si>
    <t>73499001R</t>
  </si>
  <si>
    <t>Montáž kulového kohoutu s filtrem DN 32</t>
  </si>
  <si>
    <t>2138143362</t>
  </si>
  <si>
    <t>IVR.3903210000</t>
  </si>
  <si>
    <t>Kulový uzávěr voda s filtrem - FILTR BALL - 5/4"FF; páka</t>
  </si>
  <si>
    <t>780445903</t>
  </si>
  <si>
    <t>Poznámka k položce:_x000D_
referenční výrobek, minimální kvalitativní standard</t>
  </si>
  <si>
    <t>73499002R</t>
  </si>
  <si>
    <t>Montáž kulového kohoutu s filtrem DN 40</t>
  </si>
  <si>
    <t>-978385853</t>
  </si>
  <si>
    <t>IVR.3904010000</t>
  </si>
  <si>
    <t>Kulový uzávěr voda s filtrem - FILTR BALL - 6/4"FF; páka</t>
  </si>
  <si>
    <t>1396275914</t>
  </si>
  <si>
    <t>210230132</t>
  </si>
  <si>
    <t>Montáž kohoutů manometrových zkušebních</t>
  </si>
  <si>
    <t>-89100821</t>
  </si>
  <si>
    <t>Montáž armatur a příslušenství kohoutů manometrových, zkušebních</t>
  </si>
  <si>
    <t>https://podminky.urs.cz/item/CS_URS_2022_01/210230132</t>
  </si>
  <si>
    <t>6000727308</t>
  </si>
  <si>
    <t>Manometr nízkotlaký spodní 100 mm 1/2" 0–250 mbar</t>
  </si>
  <si>
    <t>-647639989</t>
  </si>
  <si>
    <t>Poznámka k položce:_x000D_
referenční výrobek, minimální kvalitativní standard_x000D_
- se zkušebním kohoutem</t>
  </si>
  <si>
    <t>722224115</t>
  </si>
  <si>
    <t>Kohout plnicí nebo vypouštěcí G 1/2" PN 10 s jedním závitem</t>
  </si>
  <si>
    <t>1673166547</t>
  </si>
  <si>
    <t>Armatury s jedním závitem kohouty plnicí a vypouštěcí PN 10 G 1/2"</t>
  </si>
  <si>
    <t>https://podminky.urs.cz/item/CS_URS_2022_01/722224115</t>
  </si>
  <si>
    <t>998734102</t>
  </si>
  <si>
    <t>Přesun hmot tonážní pro armatury v objektech v přes 6 do 12 m</t>
  </si>
  <si>
    <t>-153733951</t>
  </si>
  <si>
    <t>Přesun hmot pro armatury stanovený z hmotnosti přesunovaného materiálu vodorovná dopravní vzdálenost do 50 m v objektech výšky přes 6 do 12 m</t>
  </si>
  <si>
    <t>https://podminky.urs.cz/item/CS_URS_2022_01/998734102</t>
  </si>
  <si>
    <t>735</t>
  </si>
  <si>
    <t>Ústřední vytápění - otopná tělesa</t>
  </si>
  <si>
    <t>735152471</t>
  </si>
  <si>
    <t>Otopné těleso panelové VK dvoudeskové 1 přídavná přestupní plocha výška/délka 600/400 mm výkon 515 W</t>
  </si>
  <si>
    <t>297294229</t>
  </si>
  <si>
    <t>Otopná tělesa panelová VK dvoudesková PN 1,0 MPa, T do 110°C s jednou přídavnou přestupní plochou výšky tělesa 600 mm stavební délky / výkonu 400 mm / 515 W</t>
  </si>
  <si>
    <t>https://podminky.urs.cz/item/CS_URS_2022_01/735152471</t>
  </si>
  <si>
    <t>735152472</t>
  </si>
  <si>
    <t>Otopné těleso panelové VK dvoudeskové 1 přídavná přestupní plocha výška/délka 600/500 mm výkon 644 W</t>
  </si>
  <si>
    <t>-709014352</t>
  </si>
  <si>
    <t>Otopná tělesa panelová VK dvoudesková PN 1,0 MPa, T do 110°C s jednou přídavnou přestupní plochou výšky tělesa 600 mm stavební délky / výkonu 500 mm / 644 W</t>
  </si>
  <si>
    <t>https://podminky.urs.cz/item/CS_URS_2022_01/735152472</t>
  </si>
  <si>
    <t>735152473</t>
  </si>
  <si>
    <t>Otopné těleso panelové VK dvoudeskové 1 přídavná přestupní plocha výška/délka 600/600 mm výkon 773 W</t>
  </si>
  <si>
    <t>-1408796282</t>
  </si>
  <si>
    <t>Otopná tělesa panelová VK dvoudesková PN 1,0 MPa, T do 110°C s jednou přídavnou přestupní plochou výšky tělesa 600 mm stavební délky / výkonu 600 mm / 773 W</t>
  </si>
  <si>
    <t>https://podminky.urs.cz/item/CS_URS_2022_01/735152473</t>
  </si>
  <si>
    <t>735152474</t>
  </si>
  <si>
    <t>Otopné těleso panelové VK dvoudeskové 1 přídavná přestupní plocha výška/délka 600/700 mm výkon 902 W</t>
  </si>
  <si>
    <t>1662489147</t>
  </si>
  <si>
    <t>Otopná tělesa panelová VK dvoudesková PN 1,0 MPa, T do 110°C s jednou přídavnou přestupní plochou výšky tělesa 600 mm stavební délky / výkonu 700 mm / 902 W</t>
  </si>
  <si>
    <t>https://podminky.urs.cz/item/CS_URS_2022_01/735152474</t>
  </si>
  <si>
    <t>735152476</t>
  </si>
  <si>
    <t>Otopné těleso panelové VK dvoudeskové 1 přídavná přestupní plocha výška/délka 600/900 mm výkon 1159 W</t>
  </si>
  <si>
    <t>1615270353</t>
  </si>
  <si>
    <t>Otopná tělesa panelová VK dvoudesková PN 1,0 MPa, T do 110°C s jednou přídavnou přestupní plochou výšky tělesa 600 mm stavební délky / výkonu 900 mm / 1159 W</t>
  </si>
  <si>
    <t>https://podminky.urs.cz/item/CS_URS_2022_01/735152476</t>
  </si>
  <si>
    <t>735152479</t>
  </si>
  <si>
    <t>Otopné těleso panelové VK dvoudeskové 1 přídavná přestupní plocha výška/délka 600/1200 mm výkon 1546 W</t>
  </si>
  <si>
    <t>-1789568231</t>
  </si>
  <si>
    <t>Otopná tělesa panelová VK dvoudesková PN 1,0 MPa, T do 110°C s jednou přídavnou přestupní plochou výšky tělesa 600 mm stavební délky / výkonu 1200 mm / 1546 W</t>
  </si>
  <si>
    <t>https://podminky.urs.cz/item/CS_URS_2022_01/735152479</t>
  </si>
  <si>
    <t>73516423R</t>
  </si>
  <si>
    <t>Otopná tělesa žebříková na stěnu výšky tělesa 900 mm, délky 595 mm</t>
  </si>
  <si>
    <t>1739902093</t>
  </si>
  <si>
    <t>73516424R</t>
  </si>
  <si>
    <t>Otopná tělesa žebříková na stěnu výšky tělesa 900 mm, délky 745 mm</t>
  </si>
  <si>
    <t>-1408348575</t>
  </si>
  <si>
    <t>73516425R</t>
  </si>
  <si>
    <t>Otopná tělesa žebříková na stěnu výšky tělesa 1215 mm, délky 600 mm</t>
  </si>
  <si>
    <t>113991043</t>
  </si>
  <si>
    <t>73516426R</t>
  </si>
  <si>
    <t>Otopná tělesa žebříková na stěnu výšky tělesa 1500 mm, délky 595 mm</t>
  </si>
  <si>
    <t>1036592833</t>
  </si>
  <si>
    <t>998735102</t>
  </si>
  <si>
    <t>Přesun hmot tonážní pro otopná tělesa v objektech v přes 6 do 12 m</t>
  </si>
  <si>
    <t>1025326980</t>
  </si>
  <si>
    <t>Přesun hmot pro otopná tělesa stanovený z hmotnosti přesunovaného materiálu vodorovná dopravní vzdálenost do 50 m v objektech výšky přes 6 do 12 m</t>
  </si>
  <si>
    <t>https://podminky.urs.cz/item/CS_URS_2022_01/998735102</t>
  </si>
  <si>
    <t>-1348106690</t>
  </si>
  <si>
    <t>"stavební přípomoce</t>
  </si>
  <si>
    <t>"průrazy, zazdívky, drobné stavební práce pro ÚT</t>
  </si>
  <si>
    <t>(8,5*2)</t>
  </si>
  <si>
    <t>ZTI - Stavební rozpočet</t>
  </si>
  <si>
    <t xml:space="preserve">    721 - Vnitřní kanalizace</t>
  </si>
  <si>
    <t xml:space="preserve">    722 - Vnitřní vodovod</t>
  </si>
  <si>
    <t xml:space="preserve">    725 - Zařizovací předměty</t>
  </si>
  <si>
    <t>721</t>
  </si>
  <si>
    <t>Vnitřní kanalizace</t>
  </si>
  <si>
    <t>721176103R00</t>
  </si>
  <si>
    <t>Potrubí HT připojovací D 50 x 1,8 mm</t>
  </si>
  <si>
    <t>RTS II / 2021</t>
  </si>
  <si>
    <t>721176104R00</t>
  </si>
  <si>
    <t>Potrubí HT připojovací D 75 x 1,9 mm</t>
  </si>
  <si>
    <t>721176113R00</t>
  </si>
  <si>
    <t>Potrubí HT odpadní svislé D 50 x 1,8 mm</t>
  </si>
  <si>
    <t>721176115R00</t>
  </si>
  <si>
    <t>Potrubí HT odpadní svislé D 110 x 2,7 mm</t>
  </si>
  <si>
    <t>721176222R00</t>
  </si>
  <si>
    <t>Potrubí KG svodné (ležaté) v zemi D 110 x 3,2 mm</t>
  </si>
  <si>
    <t>721176223R00</t>
  </si>
  <si>
    <t>Potrubí KG svodné (ležaté) v zemi D 125 x 3,2 mm</t>
  </si>
  <si>
    <t>721176224R00</t>
  </si>
  <si>
    <t>Potrubí KG svodné (ležaté) v zemi D 160 x 4,0 mm</t>
  </si>
  <si>
    <t>721194105R00</t>
  </si>
  <si>
    <t>Vyvedení odpadních výpustek D 50 x 1,8</t>
  </si>
  <si>
    <t>721194109R00</t>
  </si>
  <si>
    <t>Vyvedení odpadních výpustek D 110 x 2,3</t>
  </si>
  <si>
    <t>721213216R00</t>
  </si>
  <si>
    <t>Žlab odtokový KLASIK,ke zdi,pro dlažbu, dl.1000mm</t>
  </si>
  <si>
    <t>721242110RT2</t>
  </si>
  <si>
    <t>Lapač střešních splavenin PP HL600, kloub, DN 125</t>
  </si>
  <si>
    <t>721273150RT1</t>
  </si>
  <si>
    <t>Hlavice ventilační přivětrávací HL900, D 110</t>
  </si>
  <si>
    <t>721273200RT3</t>
  </si>
  <si>
    <t>Souprava ventilační střešní HL810, D 110</t>
  </si>
  <si>
    <t>721290111R00</t>
  </si>
  <si>
    <t>Zkouška těsnosti kanalizace vodou DN 125</t>
  </si>
  <si>
    <t>721290112R00</t>
  </si>
  <si>
    <t>Zkouška těsnosti kanalizace vodou DN 200</t>
  </si>
  <si>
    <t>721290123R00</t>
  </si>
  <si>
    <t>Zkouška těsnosti kanalizace kouřem DN 300</t>
  </si>
  <si>
    <t>721234104RT2</t>
  </si>
  <si>
    <t>Plastová jímka na dešť.vodu kruhová 12 m3</t>
  </si>
  <si>
    <t>soub</t>
  </si>
  <si>
    <t>RTS I / 2018</t>
  </si>
  <si>
    <t>721234106R00</t>
  </si>
  <si>
    <t>Podbetonování, obetonování a strop jímky z betonu s kari sítí</t>
  </si>
  <si>
    <t>721234137RT1</t>
  </si>
  <si>
    <t>Čistící tvarovka s hladkým koncem DN 110 pro plastová potrubí HL 98</t>
  </si>
  <si>
    <t>721234143RT1</t>
  </si>
  <si>
    <t>Podomítková ZU DN 40/50 pro pračky a myčky s přivzd.v. HL 404.1</t>
  </si>
  <si>
    <t>721239101R00</t>
  </si>
  <si>
    <t>Zednické výpomoci na kanalizaci</t>
  </si>
  <si>
    <t>721239102R00</t>
  </si>
  <si>
    <t>Zemní práce na vnitřní kanalizaci</t>
  </si>
  <si>
    <t>721239102RT1</t>
  </si>
  <si>
    <t>Pískový podsyp potrubí</t>
  </si>
  <si>
    <t>721239104R00</t>
  </si>
  <si>
    <t>Výstražná fólie na kanalizaci</t>
  </si>
  <si>
    <t>721263002RT3</t>
  </si>
  <si>
    <t>Vsakovací rýha, obs. 4 m3</t>
  </si>
  <si>
    <t>721273146R00</t>
  </si>
  <si>
    <t>Plastová žumpa AS.NÁDRŽ 14,7 ER S, obsah 13,25 m3</t>
  </si>
  <si>
    <t>998721101R00</t>
  </si>
  <si>
    <t>Přesun hmot pro vnitřní kanalizaci, výšky do 6 m</t>
  </si>
  <si>
    <t>Vnitřní vodovod</t>
  </si>
  <si>
    <t>722178112RT1</t>
  </si>
  <si>
    <t>Potrubí vícevrstvé vodovod.IVAR.ALPEX-DUO,D 18x2mm</t>
  </si>
  <si>
    <t>722178114RT1</t>
  </si>
  <si>
    <t>Potrubí vícevrstvé vodovod.IVAR.ALPEX-DUO,D 26x3mm</t>
  </si>
  <si>
    <t>722178115RT1</t>
  </si>
  <si>
    <t>Potrubí vícevrstvé vodovod.IVAR.ALPEX-DUO,D 32x3mm</t>
  </si>
  <si>
    <t>722178116RT2</t>
  </si>
  <si>
    <t>Potrubí vícevrst.vodovod.IVAR.ALPEX-DUO,D 40x3,5mm</t>
  </si>
  <si>
    <t>722181214RT6</t>
  </si>
  <si>
    <t>Izolace návleková MIRELON PRO tl. stěny 20 mm. prům. 18</t>
  </si>
  <si>
    <t>722181214RT9</t>
  </si>
  <si>
    <t>Izolace návleková MIRELON PRO tl. stěny 20 mm, prům. 28</t>
  </si>
  <si>
    <t>722181214RU1</t>
  </si>
  <si>
    <t>Izolace návleková MIRELON PRO tl. stěny 20 mm, prům. 32</t>
  </si>
  <si>
    <t>722181214RV9</t>
  </si>
  <si>
    <t>Izolace návleková MIRELON PRO tl. stěny 20 mm, prům. 40</t>
  </si>
  <si>
    <t>722212440R00</t>
  </si>
  <si>
    <t>Štítky orientační na zeď</t>
  </si>
  <si>
    <t>722220111R00</t>
  </si>
  <si>
    <t>Nástěnka K 247, pro výtokový ventil G 1/2</t>
  </si>
  <si>
    <t>722220121R00</t>
  </si>
  <si>
    <t>Nástěnka K 247, pro baterii G 1/2</t>
  </si>
  <si>
    <t>722231163R00</t>
  </si>
  <si>
    <t>Ventil vod.pojistný pružinový P10-237-616, G 1</t>
  </si>
  <si>
    <t>722235141R00</t>
  </si>
  <si>
    <t>Kohout vod.kul.s odvodn.vnitř.-vnitř.z. IVAR DN 15</t>
  </si>
  <si>
    <t>722235143R00</t>
  </si>
  <si>
    <t>Kohout vod.kul.s odvodn.vnitř.-vnitř.z. IVAR DN 25</t>
  </si>
  <si>
    <t>722235144R00</t>
  </si>
  <si>
    <t>Kohout vod.kul.s odvodn.vnitř.-vnitř.z. IVAR DN 32</t>
  </si>
  <si>
    <t>722235653R00</t>
  </si>
  <si>
    <t>Ventil vod.zpětný EURA-SPRINT,IVAR.CIM 30 VA DN 25</t>
  </si>
  <si>
    <t>722235654R00</t>
  </si>
  <si>
    <t>Ventil vod.zpětný EURA-SPRINT,IVAR.CIM 30 VA DN 32</t>
  </si>
  <si>
    <t>722269113R00</t>
  </si>
  <si>
    <t>Montáž vodoměru závitového jdnovt. suchob. G1"</t>
  </si>
  <si>
    <t>722280106R00</t>
  </si>
  <si>
    <t>Tlaková zkouška vodovodního potrubí DN 32</t>
  </si>
  <si>
    <t>722290234R00</t>
  </si>
  <si>
    <t>Proplach a dezinfekce vodovod.potrubí DN 80</t>
  </si>
  <si>
    <t>722202525R00</t>
  </si>
  <si>
    <t>Ultrazvukový ukazatel hladiny v nádrži</t>
  </si>
  <si>
    <t>RTS I / 2020</t>
  </si>
  <si>
    <t>722238514R00</t>
  </si>
  <si>
    <t>Zednické výpomoci na vnitřním vodovodu</t>
  </si>
  <si>
    <t>722268611R00</t>
  </si>
  <si>
    <t>Objímka s pryžovou vložkou - Rabovského</t>
  </si>
  <si>
    <t>998722101R00</t>
  </si>
  <si>
    <t>Přesun hmot pro vnitřní vodovod, výšky do 6 m</t>
  </si>
  <si>
    <t>725</t>
  </si>
  <si>
    <t>Zařizovací předměty</t>
  </si>
  <si>
    <t>725014173R00</t>
  </si>
  <si>
    <t>Klozet závěsný MIO Rimless + sedátko, bílý</t>
  </si>
  <si>
    <t>725016125R00</t>
  </si>
  <si>
    <t>Urinál odsávací GOLEM 4306.0, ovládání autom, bílý</t>
  </si>
  <si>
    <t>725017123R00</t>
  </si>
  <si>
    <t>Umyvadlo na šrouby CUBITO 60 x 45 cm, bílé</t>
  </si>
  <si>
    <t>725314290R00</t>
  </si>
  <si>
    <t>Příslušenství k dřezu v kuchyňské sestavě</t>
  </si>
  <si>
    <t>725814106R00</t>
  </si>
  <si>
    <t>Ventil rohový s filtrem IVAR.ART.230 DN 15 x DN 15</t>
  </si>
  <si>
    <t>725814126R00</t>
  </si>
  <si>
    <t>Ventil pračkový IVAR.ART.240 DN 15 x DN 20</t>
  </si>
  <si>
    <t>725823121RT2</t>
  </si>
  <si>
    <t>Baterie umyvadlová stoján. ruční, vč. otvír.odpadu</t>
  </si>
  <si>
    <t>725823134RT1</t>
  </si>
  <si>
    <t>Baterie dřezová stojánková ruční s výsuv. sprchou</t>
  </si>
  <si>
    <t>725845811RT1</t>
  </si>
  <si>
    <t>Baterie termost.sprchová nástěn.,bez příslušenství</t>
  </si>
  <si>
    <t>725860251R00</t>
  </si>
  <si>
    <t>Sifon umyvadlový chromovaný Raf SV1410</t>
  </si>
  <si>
    <t>725980122R00</t>
  </si>
  <si>
    <t>Dvířka z plastu, 200 x 300 mm</t>
  </si>
  <si>
    <t>725018111R00</t>
  </si>
  <si>
    <t>Sprchová vanička Angela 90 mm, sprch.dveře ASDP3-90</t>
  </si>
  <si>
    <t>RTS II / 2019</t>
  </si>
  <si>
    <t>725111611R00</t>
  </si>
  <si>
    <t>Zabudovaná splach. WC nádržka</t>
  </si>
  <si>
    <t>725845111RT0</t>
  </si>
  <si>
    <t>Příslušenství ke sprše - držák se sprchou</t>
  </si>
  <si>
    <t>725845811RT0</t>
  </si>
  <si>
    <t>Příslušenství - sprcha pevná na kloubu typ 3341 RAF</t>
  </si>
  <si>
    <t>725860107R00</t>
  </si>
  <si>
    <t>Zednické výpomoci pro zař.předměty</t>
  </si>
  <si>
    <t>725860109R00</t>
  </si>
  <si>
    <t>Nerezový dřez s odkapovou plochou Franke AGX 611</t>
  </si>
  <si>
    <t>725014141R00</t>
  </si>
  <si>
    <t>Klozet závěsný OLYMP ZTP + sedátko, bílý</t>
  </si>
  <si>
    <t>936781394</t>
  </si>
  <si>
    <t>725017153R00</t>
  </si>
  <si>
    <t>Umyvadlo invalidní  64 x 55 cm, bílé</t>
  </si>
  <si>
    <t>572176211</t>
  </si>
  <si>
    <t>Umyvadlo invalidní 64 x 55 cm, bílé</t>
  </si>
  <si>
    <t>725291123R00</t>
  </si>
  <si>
    <t>Madlo rovné nerez Novaservis dl. 500 mm</t>
  </si>
  <si>
    <t>739417124</t>
  </si>
  <si>
    <t>725291142R00</t>
  </si>
  <si>
    <t>Madlo dvojité pevné nerez Novaservis dl. 844 mm</t>
  </si>
  <si>
    <t>328856317</t>
  </si>
  <si>
    <t>725291146R00</t>
  </si>
  <si>
    <t>Madlo dvojité sklopné nerez Novaservis dl. 852 mm</t>
  </si>
  <si>
    <t>1492894277</t>
  </si>
  <si>
    <t>725860212RT1</t>
  </si>
  <si>
    <t>Sifon umyvadlový HL134.0 pod omítku</t>
  </si>
  <si>
    <t>-1366628190</t>
  </si>
  <si>
    <t>725860165RT1</t>
  </si>
  <si>
    <t>Oddálené pneumatické splachování pro WC ZTP</t>
  </si>
  <si>
    <t>1488264195</t>
  </si>
  <si>
    <t>998725101R00</t>
  </si>
  <si>
    <t>Přesun hmot pro zařizovací předměty, výšky do 6 m</t>
  </si>
  <si>
    <t>INT - Vnitřní vybavení</t>
  </si>
  <si>
    <t xml:space="preserve">    OST-01 - Klubovna</t>
  </si>
  <si>
    <t xml:space="preserve">    OST-02 - Kuchyně</t>
  </si>
  <si>
    <t xml:space="preserve">    OST-03 - Šatny – mužstvo</t>
  </si>
  <si>
    <t xml:space="preserve">    OST-04 - Šatna – rozhodčí</t>
  </si>
  <si>
    <t xml:space="preserve">    OST-05 - Kancelář</t>
  </si>
  <si>
    <t xml:space="preserve">    OST-06 - Umývárna</t>
  </si>
  <si>
    <t xml:space="preserve">    OST-07 - Sklad sport</t>
  </si>
  <si>
    <t xml:space="preserve">    OST-08 - Garáž</t>
  </si>
  <si>
    <t>OST-01</t>
  </si>
  <si>
    <t>Klubovna</t>
  </si>
  <si>
    <t>OST-01-0001</t>
  </si>
  <si>
    <t>barový pult z masivu min. délky 3500mm, šířky 600mm a výšky včetně pracovní desky  850mm</t>
  </si>
  <si>
    <t>262144</t>
  </si>
  <si>
    <t>barový pult z masivu min. délky 3500mm, šířky 600mm a výšky včetně pracovní desky 850mm</t>
  </si>
  <si>
    <t>Poznámka k položce:_x000D_
barový pult z masivu min. délky 3500mm, šířky 600mm a výšky včetně pracovní desky  850mm, obsahující  1x dřez nerezový s vaničkou a odkapávačem min. šíře 840mm, hloubka vaničky min.40mm, barový pult  horní pracovní deska omyvatelná min. tl.38mm, opatřena z materiálu odolného proti vodě a vlhkosti, ve spodní části  pod pracovní deskou umístěné min. 2ks výsuvné zásuvky šíře 800mm, hloubky min.500mm a 2x skříňka min. šíře 800mm s min.1 policí, dvoudveřová.</t>
  </si>
  <si>
    <t>OST-01-0002</t>
  </si>
  <si>
    <t>restaurační stůl 1800x800mm, deska lamino tloušťka min 25mm, nohy masiv min.65x55mm,</t>
  </si>
  <si>
    <t>OST-01-0003</t>
  </si>
  <si>
    <t>restaurační stůl 1200x800mm, deska lamino tloušťka min 25mm, nohy masiv min.65x55mm</t>
  </si>
  <si>
    <t>OST-01-0004</t>
  </si>
  <si>
    <t>restaurační židle, materiál masiv, polstrovaná</t>
  </si>
  <si>
    <t>OST-01-0005</t>
  </si>
  <si>
    <t>chladící vitrína, prosklená min. š.600, hl.600mm, v.2000mm s min. počtem 5 polic, energetická tř.A++</t>
  </si>
  <si>
    <t>OST-01-0006</t>
  </si>
  <si>
    <t>SMART LED televizor min. uhl. 50“, rozlišení min., vstupy a výstupy min. USB, LAN, HDMI,   včetně nástěnného držáku pro umístění televizoru</t>
  </si>
  <si>
    <t>SMART LED televizor min. uhl. 50“, rozlišení min., vstupy a výstupy min. USB, LAN, HDMI, včetně nástěnného držáku pro umístění televizoru</t>
  </si>
  <si>
    <t>OST-02</t>
  </si>
  <si>
    <t>Kuchyně</t>
  </si>
  <si>
    <t>OST-02-0001</t>
  </si>
  <si>
    <t>kuchyňská linka,  materiál lamino</t>
  </si>
  <si>
    <t>kuchyňská linka, materiál lamino</t>
  </si>
  <si>
    <t>Poznámka k položce:_x000D_
kuchyňská linka,  materiál lamino, spodní díl obsahuje  2x skříňka se 2-4  zásuvky, 2x skříňka s policemi, skříňky dvoudveřové, jednodveřové, výška skříněk min.810mm, pracovní deska min. hloubky 600mm,  min. tloušťky 38mm, povrchová úprava lamino, horní část závěsné skříňky dvoudveřové, jednodveřové s min. počtem 1 police,  výšky min.500mm, hloubka min. 300mm</t>
  </si>
  <si>
    <t>OST-02-0002</t>
  </si>
  <si>
    <t>nerezový dřez – mycí stůl s odkapovou plochou min. délky 120mm, min. hl. 600mm, výšky min.850mm, rozměr vaničky 50x50x30mm</t>
  </si>
  <si>
    <t>OST-02-0003</t>
  </si>
  <si>
    <t>kombinovaná lednice min. výšky 1800mm, energetická tř. min. A++, objem lednice min. 250 l, objem mrazáku min. 85 l</t>
  </si>
  <si>
    <t>OST-02-0004</t>
  </si>
  <si>
    <t>mikrovlná trouba o objemu min.25 l, výkon min. 900 W, energetická tř. min. A++</t>
  </si>
  <si>
    <t>OST-02-0005</t>
  </si>
  <si>
    <t>kombinovaný plynový sporák s el. troubou o výkonu min.3,2kW s el. zapalováním, energetická tř.A, objem trouby min.70 l, 230V</t>
  </si>
  <si>
    <t>OST-02-0006</t>
  </si>
  <si>
    <t>plynový nerezový sporák s el. troubou , 2x hořák 3kW,2x hořák 3,6kW, rozměr š.600mm, hl.600mm, v.850mm s el. zapalováním, 230V</t>
  </si>
  <si>
    <t>OST-02-0007</t>
  </si>
  <si>
    <t>el. nerezový odsavač par, nástěnný s vnějším odtahem, s vyjímatelnými tukovými filtry min šíře 600mm</t>
  </si>
  <si>
    <t>OST-02-0008</t>
  </si>
  <si>
    <t>el. digestoř nástěnná s vnějším odtahem a osvětlením, min. šíře 600mm, hlučnost max.64 dB</t>
  </si>
  <si>
    <t>OST-02-0009</t>
  </si>
  <si>
    <t>celonerezový pracovní stůl s policí rozměru min. š. 1200mm, hl.700mm, v.850mm, nosnost prac. plochy min.150kg, nosnost spodní police min.100kg</t>
  </si>
  <si>
    <t>OST-03</t>
  </si>
  <si>
    <t>Šatny – mužstvo</t>
  </si>
  <si>
    <t>OST-03-0001</t>
  </si>
  <si>
    <t>lavice dřevěná- lamino s věšákem a horní policí min. délky 4500mm, horní police min. hl.400mm</t>
  </si>
  <si>
    <t>OST-03-0002</t>
  </si>
  <si>
    <t>lavice dřevěná- lamino s věšákem a horní policí min. délky 3100mm, horní police min. hl.400mm</t>
  </si>
  <si>
    <t>OST-04</t>
  </si>
  <si>
    <t>Šatna – rozhodčí</t>
  </si>
  <si>
    <t>OST-04-001</t>
  </si>
  <si>
    <t>Stůl dřevěný, masiv  min. 1000x800 mm</t>
  </si>
  <si>
    <t>Stůl dřevěný, masiv min. 1000x800 mm</t>
  </si>
  <si>
    <t>OST-04-002</t>
  </si>
  <si>
    <t>židle dřevěná polstrovaná, masiv</t>
  </si>
  <si>
    <t>OST-04-003</t>
  </si>
  <si>
    <t>věšák nástěnný min. délky 60mm, 3x háček na zavěšení oděvu</t>
  </si>
  <si>
    <t>OST-05</t>
  </si>
  <si>
    <t>Kancelář</t>
  </si>
  <si>
    <t>OST-05-0001</t>
  </si>
  <si>
    <t>Stůl kancelářský, lamino  min. 1200x800 mm</t>
  </si>
  <si>
    <t>Stůl kancelářský, lamino min. 1200x800 mm</t>
  </si>
  <si>
    <t>OST-05-0002</t>
  </si>
  <si>
    <t>Kontejner kancelářský, lamino,  3 zásuvkový , min. 1 zásuvka uzamykatelná</t>
  </si>
  <si>
    <t>Kontejner kancelářský, lamino, 3 zásuvkový , min. 1 zásuvka uzamykatelná</t>
  </si>
  <si>
    <t>OST-05-0003</t>
  </si>
  <si>
    <t>OST-05-0004</t>
  </si>
  <si>
    <t>OST-05-0005</t>
  </si>
  <si>
    <t>šatní skříň, dvoudveřová, materiál lamino, min.š.1000mm, v.175mm, hl.55mm s šatní tyčí</t>
  </si>
  <si>
    <t>OST-05-0006</t>
  </si>
  <si>
    <t>šatní skříň, dvoudveřová, materiál lamino, min.š.1000mm, v.175mm, hl.55mm s min. 5 policemi</t>
  </si>
  <si>
    <t>OST-06</t>
  </si>
  <si>
    <t>Umývárna</t>
  </si>
  <si>
    <t>OST-06-0001</t>
  </si>
  <si>
    <t>zrcadlo nástěnné min. š.350,v.700mm</t>
  </si>
  <si>
    <t>OST-06-0002</t>
  </si>
  <si>
    <t>Držák na mýdlo, sprchový gel , chrom</t>
  </si>
  <si>
    <t>OST-06-0003</t>
  </si>
  <si>
    <t>Háček věšáku na oděv, chrom</t>
  </si>
  <si>
    <t>OST-07</t>
  </si>
  <si>
    <t>Sklad sport</t>
  </si>
  <si>
    <t>OST-07-001</t>
  </si>
  <si>
    <t>Regál celokovový , rozměr min. š.1200mm, hl.500mm, v.1800mm, počet polic 5, min. nosnost  police 175kg</t>
  </si>
  <si>
    <t>Regál celokovový , rozměr min. š.1200mm, hl.500mm, v.1800mm, počet polic 5, min. nosnost police 175kg</t>
  </si>
  <si>
    <t>OST-08</t>
  </si>
  <si>
    <t>Garáž</t>
  </si>
  <si>
    <t>OST-08-001</t>
  </si>
  <si>
    <t>OST-08-002</t>
  </si>
  <si>
    <t>dílenský stůl pracovní - ponk, celokovový o rozměru min.š.1600mm, hl.600mm, v.85mm, nosnost min 600kg, pod pracovní deskou umístěné min. 2 zásuvky, 1 uzavíratelná skříň</t>
  </si>
  <si>
    <t>OST-08-003</t>
  </si>
  <si>
    <t>1x dílenská skříň celokovová, dvoukřídlá, uzamykatelná s min počtem 5 polic, rozměr skříně min. š.850mm, hl.500mm, v.1800mm</t>
  </si>
  <si>
    <t>SEZNAM FIGUR</t>
  </si>
  <si>
    <t>Výměra</t>
  </si>
  <si>
    <t xml:space="preserve"> PLYN_01</t>
  </si>
  <si>
    <t>Použití figury:</t>
  </si>
  <si>
    <t xml:space="preserve"> PLYN_02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</si>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</sst>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00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vertical="center"/>
    </xf>
    <xf numFmtId="4" fontId="8" fillId="0" borderId="21" xfId="0" applyNumberFormat="1" applyFont="1" applyBorder="1" applyAlignment="1" applyProtection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4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 wrapText="1"/>
    </xf>
    <xf numFmtId="0" fontId="21" fillId="4" borderId="8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1" fillId="4" borderId="8" xfId="0" applyFont="1" applyFill="1" applyBorder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4" fontId="23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left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wrapText="1"/>
    </xf>
    <xf numFmtId="49" fontId="45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1/998732102" TargetMode="External"/><Relationship Id="rId13" Type="http://schemas.openxmlformats.org/officeDocument/2006/relationships/hyperlink" Target="https://podminky.urs.cz/item/CS_URS_2022_01/733223305" TargetMode="External"/><Relationship Id="rId18" Type="http://schemas.openxmlformats.org/officeDocument/2006/relationships/hyperlink" Target="https://podminky.urs.cz/item/CS_URS_2022_01/734211120" TargetMode="External"/><Relationship Id="rId26" Type="http://schemas.openxmlformats.org/officeDocument/2006/relationships/hyperlink" Target="https://podminky.urs.cz/item/CS_URS_2022_01/734292716" TargetMode="External"/><Relationship Id="rId39" Type="http://schemas.openxmlformats.org/officeDocument/2006/relationships/hyperlink" Target="https://podminky.urs.cz/item/CS_URS_2022_01/998735102" TargetMode="External"/><Relationship Id="rId3" Type="http://schemas.openxmlformats.org/officeDocument/2006/relationships/hyperlink" Target="https://podminky.urs.cz/item/CS_URS_2022_01/998731102" TargetMode="External"/><Relationship Id="rId21" Type="http://schemas.openxmlformats.org/officeDocument/2006/relationships/hyperlink" Target="https://podminky.urs.cz/item/CS_URS_2022_01/734242415" TargetMode="External"/><Relationship Id="rId34" Type="http://schemas.openxmlformats.org/officeDocument/2006/relationships/hyperlink" Target="https://podminky.urs.cz/item/CS_URS_2022_01/735152472" TargetMode="External"/><Relationship Id="rId7" Type="http://schemas.openxmlformats.org/officeDocument/2006/relationships/hyperlink" Target="https://podminky.urs.cz/item/CS_URS_2022_01/732421223" TargetMode="External"/><Relationship Id="rId12" Type="http://schemas.openxmlformats.org/officeDocument/2006/relationships/hyperlink" Target="https://podminky.urs.cz/item/CS_URS_2022_01/733223304" TargetMode="External"/><Relationship Id="rId17" Type="http://schemas.openxmlformats.org/officeDocument/2006/relationships/hyperlink" Target="https://podminky.urs.cz/item/CS_URS_2022_01/998733102" TargetMode="External"/><Relationship Id="rId25" Type="http://schemas.openxmlformats.org/officeDocument/2006/relationships/hyperlink" Target="https://podminky.urs.cz/item/CS_URS_2022_01/734292715" TargetMode="External"/><Relationship Id="rId33" Type="http://schemas.openxmlformats.org/officeDocument/2006/relationships/hyperlink" Target="https://podminky.urs.cz/item/CS_URS_2022_01/735152471" TargetMode="External"/><Relationship Id="rId38" Type="http://schemas.openxmlformats.org/officeDocument/2006/relationships/hyperlink" Target="https://podminky.urs.cz/item/CS_URS_2022_01/735152479" TargetMode="External"/><Relationship Id="rId2" Type="http://schemas.openxmlformats.org/officeDocument/2006/relationships/hyperlink" Target="https://podminky.urs.cz/item/CS_URS_2022_01/731810302" TargetMode="External"/><Relationship Id="rId16" Type="http://schemas.openxmlformats.org/officeDocument/2006/relationships/hyperlink" Target="https://podminky.urs.cz/item/CS_URS_2022_01/733291102" TargetMode="External"/><Relationship Id="rId20" Type="http://schemas.openxmlformats.org/officeDocument/2006/relationships/hyperlink" Target="https://podminky.urs.cz/item/CS_URS_2022_01/734242414" TargetMode="External"/><Relationship Id="rId29" Type="http://schemas.openxmlformats.org/officeDocument/2006/relationships/hyperlink" Target="https://podminky.urs.cz/item/CS_URS_2022_01/734295022" TargetMode="External"/><Relationship Id="rId41" Type="http://schemas.openxmlformats.org/officeDocument/2006/relationships/drawing" Target="../drawings/drawing10.xml"/><Relationship Id="rId1" Type="http://schemas.openxmlformats.org/officeDocument/2006/relationships/hyperlink" Target="https://podminky.urs.cz/item/CS_URS_2022_01/731244494" TargetMode="External"/><Relationship Id="rId6" Type="http://schemas.openxmlformats.org/officeDocument/2006/relationships/hyperlink" Target="https://podminky.urs.cz/item/CS_URS_2022_01/732421212" TargetMode="External"/><Relationship Id="rId11" Type="http://schemas.openxmlformats.org/officeDocument/2006/relationships/hyperlink" Target="https://podminky.urs.cz/item/CS_URS_2022_01/733223303" TargetMode="External"/><Relationship Id="rId24" Type="http://schemas.openxmlformats.org/officeDocument/2006/relationships/hyperlink" Target="https://podminky.urs.cz/item/CS_URS_2022_01/734291264" TargetMode="External"/><Relationship Id="rId32" Type="http://schemas.openxmlformats.org/officeDocument/2006/relationships/hyperlink" Target="https://podminky.urs.cz/item/CS_URS_2022_01/998734102" TargetMode="External"/><Relationship Id="rId37" Type="http://schemas.openxmlformats.org/officeDocument/2006/relationships/hyperlink" Target="https://podminky.urs.cz/item/CS_URS_2022_01/735152476" TargetMode="External"/><Relationship Id="rId40" Type="http://schemas.openxmlformats.org/officeDocument/2006/relationships/hyperlink" Target="https://podminky.urs.cz/item/CS_URS_2022_01/HZS2491" TargetMode="External"/><Relationship Id="rId5" Type="http://schemas.openxmlformats.org/officeDocument/2006/relationships/hyperlink" Target="https://podminky.urs.cz/item/CS_URS_2022_01/732331104" TargetMode="External"/><Relationship Id="rId15" Type="http://schemas.openxmlformats.org/officeDocument/2006/relationships/hyperlink" Target="https://podminky.urs.cz/item/CS_URS_2022_01/733291101" TargetMode="External"/><Relationship Id="rId23" Type="http://schemas.openxmlformats.org/officeDocument/2006/relationships/hyperlink" Target="https://podminky.urs.cz/item/CS_URS_2022_01/734261402" TargetMode="External"/><Relationship Id="rId28" Type="http://schemas.openxmlformats.org/officeDocument/2006/relationships/hyperlink" Target="https://podminky.urs.cz/item/CS_URS_2022_01/734292724" TargetMode="External"/><Relationship Id="rId36" Type="http://schemas.openxmlformats.org/officeDocument/2006/relationships/hyperlink" Target="https://podminky.urs.cz/item/CS_URS_2022_01/735152474" TargetMode="External"/><Relationship Id="rId10" Type="http://schemas.openxmlformats.org/officeDocument/2006/relationships/hyperlink" Target="https://podminky.urs.cz/item/CS_URS_2022_01/733223302" TargetMode="External"/><Relationship Id="rId19" Type="http://schemas.openxmlformats.org/officeDocument/2006/relationships/hyperlink" Target="https://podminky.urs.cz/item/CS_URS_2022_01/734221532" TargetMode="External"/><Relationship Id="rId31" Type="http://schemas.openxmlformats.org/officeDocument/2006/relationships/hyperlink" Target="https://podminky.urs.cz/item/CS_URS_2022_01/722224115" TargetMode="External"/><Relationship Id="rId4" Type="http://schemas.openxmlformats.org/officeDocument/2006/relationships/hyperlink" Target="https://podminky.urs.cz/item/CS_URS_2022_01/732211123" TargetMode="External"/><Relationship Id="rId9" Type="http://schemas.openxmlformats.org/officeDocument/2006/relationships/hyperlink" Target="https://podminky.urs.cz/item/CS_URS_2022_01/733223301" TargetMode="External"/><Relationship Id="rId14" Type="http://schemas.openxmlformats.org/officeDocument/2006/relationships/hyperlink" Target="https://podminky.urs.cz/item/CS_URS_2022_01/733223306" TargetMode="External"/><Relationship Id="rId22" Type="http://schemas.openxmlformats.org/officeDocument/2006/relationships/hyperlink" Target="https://podminky.urs.cz/item/CS_URS_2022_01/734242416" TargetMode="External"/><Relationship Id="rId27" Type="http://schemas.openxmlformats.org/officeDocument/2006/relationships/hyperlink" Target="https://podminky.urs.cz/item/CS_URS_2022_01/734292717" TargetMode="External"/><Relationship Id="rId30" Type="http://schemas.openxmlformats.org/officeDocument/2006/relationships/hyperlink" Target="https://podminky.urs.cz/item/CS_URS_2022_01/210230132" TargetMode="External"/><Relationship Id="rId35" Type="http://schemas.openxmlformats.org/officeDocument/2006/relationships/hyperlink" Target="https://podminky.urs.cz/item/CS_URS_2022_01/735152473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1_02/030001000" TargetMode="External"/><Relationship Id="rId2" Type="http://schemas.openxmlformats.org/officeDocument/2006/relationships/hyperlink" Target="https://podminky.urs.cz/item/CS_URS_2021_02/020001000" TargetMode="External"/><Relationship Id="rId1" Type="http://schemas.openxmlformats.org/officeDocument/2006/relationships/hyperlink" Target="https://podminky.urs.cz/item/CS_URS_2021_02/010001000" TargetMode="External"/><Relationship Id="rId5" Type="http://schemas.openxmlformats.org/officeDocument/2006/relationships/drawing" Target="../drawings/drawing3.xml"/><Relationship Id="rId4" Type="http://schemas.openxmlformats.org/officeDocument/2006/relationships/hyperlink" Target="https://podminky.urs.cz/item/CS_URS_2021_02/040001000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2_01/317142442" TargetMode="External"/><Relationship Id="rId117" Type="http://schemas.openxmlformats.org/officeDocument/2006/relationships/hyperlink" Target="https://podminky.urs.cz/item/CS_URS_2022_01/766641141" TargetMode="External"/><Relationship Id="rId21" Type="http://schemas.openxmlformats.org/officeDocument/2006/relationships/hyperlink" Target="https://podminky.urs.cz/item/CS_URS_2022_01/311235145" TargetMode="External"/><Relationship Id="rId42" Type="http://schemas.openxmlformats.org/officeDocument/2006/relationships/hyperlink" Target="https://podminky.urs.cz/item/CS_URS_2022_01/417238243" TargetMode="External"/><Relationship Id="rId47" Type="http://schemas.openxmlformats.org/officeDocument/2006/relationships/hyperlink" Target="https://podminky.urs.cz/item/CS_URS_2022_01/596211111" TargetMode="External"/><Relationship Id="rId63" Type="http://schemas.openxmlformats.org/officeDocument/2006/relationships/hyperlink" Target="https://podminky.urs.cz/item/CS_URS_2022_01/631311115" TargetMode="External"/><Relationship Id="rId68" Type="http://schemas.openxmlformats.org/officeDocument/2006/relationships/hyperlink" Target="https://podminky.urs.cz/item/CS_URS_2022_01/642942111" TargetMode="External"/><Relationship Id="rId84" Type="http://schemas.openxmlformats.org/officeDocument/2006/relationships/hyperlink" Target="https://podminky.urs.cz/item/CS_URS_2022_01/713131143" TargetMode="External"/><Relationship Id="rId89" Type="http://schemas.openxmlformats.org/officeDocument/2006/relationships/hyperlink" Target="https://podminky.urs.cz/item/CS_URS_2022_01/762342214" TargetMode="External"/><Relationship Id="rId112" Type="http://schemas.openxmlformats.org/officeDocument/2006/relationships/hyperlink" Target="https://podminky.urs.cz/item/CS_URS_2022_01/765135021" TargetMode="External"/><Relationship Id="rId133" Type="http://schemas.openxmlformats.org/officeDocument/2006/relationships/hyperlink" Target="https://podminky.urs.cz/item/CS_URS_2022_01/771121011" TargetMode="External"/><Relationship Id="rId138" Type="http://schemas.openxmlformats.org/officeDocument/2006/relationships/hyperlink" Target="https://podminky.urs.cz/item/CS_URS_2022_01/771591264" TargetMode="External"/><Relationship Id="rId154" Type="http://schemas.openxmlformats.org/officeDocument/2006/relationships/hyperlink" Target="https://podminky.urs.cz/item/CS_URS_2022_01/783317101" TargetMode="External"/><Relationship Id="rId159" Type="http://schemas.openxmlformats.org/officeDocument/2006/relationships/hyperlink" Target="https://podminky.urs.cz/item/CS_URS_2022_01/998795101" TargetMode="External"/><Relationship Id="rId16" Type="http://schemas.openxmlformats.org/officeDocument/2006/relationships/hyperlink" Target="https://podminky.urs.cz/item/CS_URS_2022_01/275351121" TargetMode="External"/><Relationship Id="rId107" Type="http://schemas.openxmlformats.org/officeDocument/2006/relationships/hyperlink" Target="https://podminky.urs.cz/item/CS_URS_2022_01/764246403" TargetMode="External"/><Relationship Id="rId11" Type="http://schemas.openxmlformats.org/officeDocument/2006/relationships/hyperlink" Target="https://podminky.urs.cz/item/CS_URS_2022_01/273351122" TargetMode="External"/><Relationship Id="rId32" Type="http://schemas.openxmlformats.org/officeDocument/2006/relationships/hyperlink" Target="https://podminky.urs.cz/item/CS_URS_2022_01/317941123" TargetMode="External"/><Relationship Id="rId37" Type="http://schemas.openxmlformats.org/officeDocument/2006/relationships/hyperlink" Target="https://podminky.urs.cz/item/CS_URS_2022_01/342272225" TargetMode="External"/><Relationship Id="rId53" Type="http://schemas.openxmlformats.org/officeDocument/2006/relationships/hyperlink" Target="https://podminky.urs.cz/item/CS_URS_2022_01/621521012" TargetMode="External"/><Relationship Id="rId58" Type="http://schemas.openxmlformats.org/officeDocument/2006/relationships/hyperlink" Target="https://podminky.urs.cz/item/CS_URS_2022_01/622151021" TargetMode="External"/><Relationship Id="rId74" Type="http://schemas.openxmlformats.org/officeDocument/2006/relationships/hyperlink" Target="https://podminky.urs.cz/item/CS_URS_2022_01/998011001" TargetMode="External"/><Relationship Id="rId79" Type="http://schemas.openxmlformats.org/officeDocument/2006/relationships/hyperlink" Target="https://podminky.urs.cz/item/CS_URS_2022_01/711161215" TargetMode="External"/><Relationship Id="rId102" Type="http://schemas.openxmlformats.org/officeDocument/2006/relationships/hyperlink" Target="https://podminky.urs.cz/item/CS_URS_2022_01/763732115" TargetMode="External"/><Relationship Id="rId123" Type="http://schemas.openxmlformats.org/officeDocument/2006/relationships/hyperlink" Target="https://podminky.urs.cz/item/CS_URS_2022_01/766682121" TargetMode="External"/><Relationship Id="rId128" Type="http://schemas.openxmlformats.org/officeDocument/2006/relationships/hyperlink" Target="https://podminky.urs.cz/item/CS_URS_2022_01/767651111" TargetMode="External"/><Relationship Id="rId144" Type="http://schemas.openxmlformats.org/officeDocument/2006/relationships/hyperlink" Target="https://podminky.urs.cz/item/CS_URS_2022_01/781131241" TargetMode="External"/><Relationship Id="rId149" Type="http://schemas.openxmlformats.org/officeDocument/2006/relationships/hyperlink" Target="https://podminky.urs.cz/item/CS_URS_2022_01/781734111" TargetMode="External"/><Relationship Id="rId5" Type="http://schemas.openxmlformats.org/officeDocument/2006/relationships/hyperlink" Target="https://podminky.urs.cz/item/CS_URS_2022_01/171201231" TargetMode="External"/><Relationship Id="rId90" Type="http://schemas.openxmlformats.org/officeDocument/2006/relationships/hyperlink" Target="https://podminky.urs.cz/item/CS_URS_2022_01/762342511" TargetMode="External"/><Relationship Id="rId95" Type="http://schemas.openxmlformats.org/officeDocument/2006/relationships/hyperlink" Target="https://podminky.urs.cz/item/CS_URS_2022_01/762842131" TargetMode="External"/><Relationship Id="rId160" Type="http://schemas.openxmlformats.org/officeDocument/2006/relationships/hyperlink" Target="https://podminky.urs.cz/item/CS_URS_2022_01/HZS2491" TargetMode="External"/><Relationship Id="rId22" Type="http://schemas.openxmlformats.org/officeDocument/2006/relationships/hyperlink" Target="https://podminky.urs.cz/item/CS_URS_2022_01/311235151" TargetMode="External"/><Relationship Id="rId27" Type="http://schemas.openxmlformats.org/officeDocument/2006/relationships/hyperlink" Target="https://podminky.urs.cz/item/CS_URS_2022_01/317168052" TargetMode="External"/><Relationship Id="rId43" Type="http://schemas.openxmlformats.org/officeDocument/2006/relationships/hyperlink" Target="https://podminky.urs.cz/item/CS_URS_2022_01/417321414" TargetMode="External"/><Relationship Id="rId48" Type="http://schemas.openxmlformats.org/officeDocument/2006/relationships/hyperlink" Target="https://podminky.urs.cz/item/CS_URS_2022_01/612131121" TargetMode="External"/><Relationship Id="rId64" Type="http://schemas.openxmlformats.org/officeDocument/2006/relationships/hyperlink" Target="https://podminky.urs.cz/item/CS_URS_2022_01/631319011" TargetMode="External"/><Relationship Id="rId69" Type="http://schemas.openxmlformats.org/officeDocument/2006/relationships/hyperlink" Target="https://podminky.urs.cz/item/CS_URS_2022_01/644941112" TargetMode="External"/><Relationship Id="rId113" Type="http://schemas.openxmlformats.org/officeDocument/2006/relationships/hyperlink" Target="https://podminky.urs.cz/item/CS_URS_2022_01/765191001" TargetMode="External"/><Relationship Id="rId118" Type="http://schemas.openxmlformats.org/officeDocument/2006/relationships/hyperlink" Target="https://podminky.urs.cz/item/CS_URS_2022_01/766660001" TargetMode="External"/><Relationship Id="rId134" Type="http://schemas.openxmlformats.org/officeDocument/2006/relationships/hyperlink" Target="https://podminky.urs.cz/item/CS_URS_2022_01/771474113" TargetMode="External"/><Relationship Id="rId139" Type="http://schemas.openxmlformats.org/officeDocument/2006/relationships/hyperlink" Target="https://podminky.urs.cz/item/CS_URS_2022_01/771591424" TargetMode="External"/><Relationship Id="rId80" Type="http://schemas.openxmlformats.org/officeDocument/2006/relationships/hyperlink" Target="https://podminky.urs.cz/item/CS_URS_2022_01/711161383" TargetMode="External"/><Relationship Id="rId85" Type="http://schemas.openxmlformats.org/officeDocument/2006/relationships/hyperlink" Target="https://podminky.urs.cz/item/CS_URS_2022_01/998713101" TargetMode="External"/><Relationship Id="rId150" Type="http://schemas.openxmlformats.org/officeDocument/2006/relationships/hyperlink" Target="https://podminky.urs.cz/item/CS_URS_2022_01/998781101" TargetMode="External"/><Relationship Id="rId155" Type="http://schemas.openxmlformats.org/officeDocument/2006/relationships/hyperlink" Target="https://podminky.urs.cz/item/CS_URS_2022_01/784171111" TargetMode="External"/><Relationship Id="rId12" Type="http://schemas.openxmlformats.org/officeDocument/2006/relationships/hyperlink" Target="https://podminky.urs.cz/item/CS_URS_2022_01/273361821" TargetMode="External"/><Relationship Id="rId17" Type="http://schemas.openxmlformats.org/officeDocument/2006/relationships/hyperlink" Target="https://podminky.urs.cz/item/CS_URS_2022_01/275351122" TargetMode="External"/><Relationship Id="rId33" Type="http://schemas.openxmlformats.org/officeDocument/2006/relationships/hyperlink" Target="https://podminky.urs.cz/item/CS_URS_2022_01/317941125" TargetMode="External"/><Relationship Id="rId38" Type="http://schemas.openxmlformats.org/officeDocument/2006/relationships/hyperlink" Target="https://podminky.urs.cz/item/CS_URS_2022_01/342272245" TargetMode="External"/><Relationship Id="rId59" Type="http://schemas.openxmlformats.org/officeDocument/2006/relationships/hyperlink" Target="https://podminky.urs.cz/item/CS_URS_2022_01/622211021" TargetMode="External"/><Relationship Id="rId103" Type="http://schemas.openxmlformats.org/officeDocument/2006/relationships/hyperlink" Target="https://podminky.urs.cz/item/CS_URS_2022_01/998763301" TargetMode="External"/><Relationship Id="rId108" Type="http://schemas.openxmlformats.org/officeDocument/2006/relationships/hyperlink" Target="https://podminky.urs.cz/item/CS_URS_2022_01/764541405" TargetMode="External"/><Relationship Id="rId124" Type="http://schemas.openxmlformats.org/officeDocument/2006/relationships/hyperlink" Target="https://podminky.urs.cz/item/CS_URS_2022_01/766694112" TargetMode="External"/><Relationship Id="rId129" Type="http://schemas.openxmlformats.org/officeDocument/2006/relationships/hyperlink" Target="https://podminky.urs.cz/item/CS_URS_2022_01/767651126" TargetMode="External"/><Relationship Id="rId20" Type="http://schemas.openxmlformats.org/officeDocument/2006/relationships/hyperlink" Target="https://podminky.urs.cz/item/CS_URS_2022_01/279361821" TargetMode="External"/><Relationship Id="rId41" Type="http://schemas.openxmlformats.org/officeDocument/2006/relationships/hyperlink" Target="https://podminky.urs.cz/item/CS_URS_2022_01/417238213" TargetMode="External"/><Relationship Id="rId54" Type="http://schemas.openxmlformats.org/officeDocument/2006/relationships/hyperlink" Target="https://podminky.urs.cz/item/CS_URS_2022_01/622142001" TargetMode="External"/><Relationship Id="rId62" Type="http://schemas.openxmlformats.org/officeDocument/2006/relationships/hyperlink" Target="https://podminky.urs.cz/item/CS_URS_2022_01/622521012" TargetMode="External"/><Relationship Id="rId70" Type="http://schemas.openxmlformats.org/officeDocument/2006/relationships/hyperlink" Target="https://podminky.urs.cz/item/CS_URS_2022_01/916231213" TargetMode="External"/><Relationship Id="rId75" Type="http://schemas.openxmlformats.org/officeDocument/2006/relationships/hyperlink" Target="https://podminky.urs.cz/item/CS_URS_2022_01/711111001" TargetMode="External"/><Relationship Id="rId83" Type="http://schemas.openxmlformats.org/officeDocument/2006/relationships/hyperlink" Target="https://podminky.urs.cz/item/CS_URS_2022_01/713121111" TargetMode="External"/><Relationship Id="rId88" Type="http://schemas.openxmlformats.org/officeDocument/2006/relationships/hyperlink" Target="https://podminky.urs.cz/item/CS_URS_2022_01/762083121" TargetMode="External"/><Relationship Id="rId91" Type="http://schemas.openxmlformats.org/officeDocument/2006/relationships/hyperlink" Target="https://podminky.urs.cz/item/CS_URS_2022_01/762395000" TargetMode="External"/><Relationship Id="rId96" Type="http://schemas.openxmlformats.org/officeDocument/2006/relationships/hyperlink" Target="https://podminky.urs.cz/item/CS_URS_2022_01/762895000" TargetMode="External"/><Relationship Id="rId111" Type="http://schemas.openxmlformats.org/officeDocument/2006/relationships/hyperlink" Target="https://podminky.urs.cz/item/CS_URS_2022_01/998764101" TargetMode="External"/><Relationship Id="rId132" Type="http://schemas.openxmlformats.org/officeDocument/2006/relationships/hyperlink" Target="https://podminky.urs.cz/item/CS_URS_2022_01/771111011" TargetMode="External"/><Relationship Id="rId140" Type="http://schemas.openxmlformats.org/officeDocument/2006/relationships/hyperlink" Target="https://podminky.urs.cz/item/CS_URS_2022_01/771592011" TargetMode="External"/><Relationship Id="rId145" Type="http://schemas.openxmlformats.org/officeDocument/2006/relationships/hyperlink" Target="https://podminky.urs.cz/item/CS_URS_2022_01/781474112" TargetMode="External"/><Relationship Id="rId153" Type="http://schemas.openxmlformats.org/officeDocument/2006/relationships/hyperlink" Target="https://podminky.urs.cz/item/CS_URS_2022_01/783315101" TargetMode="External"/><Relationship Id="rId161" Type="http://schemas.openxmlformats.org/officeDocument/2006/relationships/drawing" Target="../drawings/drawing4.xml"/><Relationship Id="rId1" Type="http://schemas.openxmlformats.org/officeDocument/2006/relationships/hyperlink" Target="https://podminky.urs.cz/item/CS_URS_2022_01/131251102" TargetMode="External"/><Relationship Id="rId6" Type="http://schemas.openxmlformats.org/officeDocument/2006/relationships/hyperlink" Target="https://podminky.urs.cz/item/CS_URS_2022_01/174151101" TargetMode="External"/><Relationship Id="rId15" Type="http://schemas.openxmlformats.org/officeDocument/2006/relationships/hyperlink" Target="https://podminky.urs.cz/item/CS_URS_2022_01/275321311" TargetMode="External"/><Relationship Id="rId23" Type="http://schemas.openxmlformats.org/officeDocument/2006/relationships/hyperlink" Target="https://podminky.urs.cz/item/CS_URS_2022_01/314272702" TargetMode="External"/><Relationship Id="rId28" Type="http://schemas.openxmlformats.org/officeDocument/2006/relationships/hyperlink" Target="https://podminky.urs.cz/item/CS_URS_2022_01/317168053" TargetMode="External"/><Relationship Id="rId36" Type="http://schemas.openxmlformats.org/officeDocument/2006/relationships/hyperlink" Target="https://podminky.urs.cz/item/CS_URS_2022_01/331361821" TargetMode="External"/><Relationship Id="rId49" Type="http://schemas.openxmlformats.org/officeDocument/2006/relationships/hyperlink" Target="https://podminky.urs.cz/item/CS_URS_2022_01/612341121" TargetMode="External"/><Relationship Id="rId57" Type="http://schemas.openxmlformats.org/officeDocument/2006/relationships/hyperlink" Target="https://podminky.urs.cz/item/CS_URS_2022_01/622151001" TargetMode="External"/><Relationship Id="rId106" Type="http://schemas.openxmlformats.org/officeDocument/2006/relationships/hyperlink" Target="https://podminky.urs.cz/item/CS_URS_2022_01/764242434" TargetMode="External"/><Relationship Id="rId114" Type="http://schemas.openxmlformats.org/officeDocument/2006/relationships/hyperlink" Target="https://podminky.urs.cz/item/CS_URS_2022_01/765191031" TargetMode="External"/><Relationship Id="rId119" Type="http://schemas.openxmlformats.org/officeDocument/2006/relationships/hyperlink" Target="https://podminky.urs.cz/item/CS_URS_2022_01/766660173" TargetMode="External"/><Relationship Id="rId127" Type="http://schemas.openxmlformats.org/officeDocument/2006/relationships/hyperlink" Target="https://podminky.urs.cz/item/CS_URS_2022_01/767330123" TargetMode="External"/><Relationship Id="rId10" Type="http://schemas.openxmlformats.org/officeDocument/2006/relationships/hyperlink" Target="https://podminky.urs.cz/item/CS_URS_2022_01/273351121" TargetMode="External"/><Relationship Id="rId31" Type="http://schemas.openxmlformats.org/officeDocument/2006/relationships/hyperlink" Target="https://podminky.urs.cz/item/CS_URS_2022_01/317941121" TargetMode="External"/><Relationship Id="rId44" Type="http://schemas.openxmlformats.org/officeDocument/2006/relationships/hyperlink" Target="https://podminky.urs.cz/item/CS_URS_2022_01/417351115" TargetMode="External"/><Relationship Id="rId52" Type="http://schemas.openxmlformats.org/officeDocument/2006/relationships/hyperlink" Target="https://podminky.urs.cz/item/CS_URS_2022_01/621211003" TargetMode="External"/><Relationship Id="rId60" Type="http://schemas.openxmlformats.org/officeDocument/2006/relationships/hyperlink" Target="https://podminky.urs.cz/item/CS_URS_2022_01/622211021" TargetMode="External"/><Relationship Id="rId65" Type="http://schemas.openxmlformats.org/officeDocument/2006/relationships/hyperlink" Target="https://podminky.urs.cz/item/CS_URS_2022_01/631319171" TargetMode="External"/><Relationship Id="rId73" Type="http://schemas.openxmlformats.org/officeDocument/2006/relationships/hyperlink" Target="https://podminky.urs.cz/item/CS_URS_2022_01/953943211" TargetMode="External"/><Relationship Id="rId78" Type="http://schemas.openxmlformats.org/officeDocument/2006/relationships/hyperlink" Target="https://podminky.urs.cz/item/CS_URS_2022_01/711142559" TargetMode="External"/><Relationship Id="rId81" Type="http://schemas.openxmlformats.org/officeDocument/2006/relationships/hyperlink" Target="https://podminky.urs.cz/item/CS_URS_2022_01/998711101" TargetMode="External"/><Relationship Id="rId86" Type="http://schemas.openxmlformats.org/officeDocument/2006/relationships/hyperlink" Target="https://podminky.urs.cz/item/CS_URS_2022_01/741410021" TargetMode="External"/><Relationship Id="rId94" Type="http://schemas.openxmlformats.org/officeDocument/2006/relationships/hyperlink" Target="https://podminky.urs.cz/item/CS_URS_2022_01/762495000" TargetMode="External"/><Relationship Id="rId99" Type="http://schemas.openxmlformats.org/officeDocument/2006/relationships/hyperlink" Target="https://podminky.urs.cz/item/CS_URS_2022_01/763131751" TargetMode="External"/><Relationship Id="rId101" Type="http://schemas.openxmlformats.org/officeDocument/2006/relationships/hyperlink" Target="https://podminky.urs.cz/item/CS_URS_2022_01/763171212" TargetMode="External"/><Relationship Id="rId122" Type="http://schemas.openxmlformats.org/officeDocument/2006/relationships/hyperlink" Target="https://podminky.urs.cz/item/CS_URS_2022_01/766660717" TargetMode="External"/><Relationship Id="rId130" Type="http://schemas.openxmlformats.org/officeDocument/2006/relationships/hyperlink" Target="https://podminky.urs.cz/item/CS_URS_2022_01/767651131" TargetMode="External"/><Relationship Id="rId135" Type="http://schemas.openxmlformats.org/officeDocument/2006/relationships/hyperlink" Target="https://podminky.urs.cz/item/CS_URS_2022_01/771574112" TargetMode="External"/><Relationship Id="rId143" Type="http://schemas.openxmlformats.org/officeDocument/2006/relationships/hyperlink" Target="https://podminky.urs.cz/item/CS_URS_2022_01/781131112" TargetMode="External"/><Relationship Id="rId148" Type="http://schemas.openxmlformats.org/officeDocument/2006/relationships/hyperlink" Target="https://podminky.urs.cz/item/CS_URS_2022_01/781495115" TargetMode="External"/><Relationship Id="rId151" Type="http://schemas.openxmlformats.org/officeDocument/2006/relationships/hyperlink" Target="https://podminky.urs.cz/item/CS_URS_2022_01/783268113" TargetMode="External"/><Relationship Id="rId156" Type="http://schemas.openxmlformats.org/officeDocument/2006/relationships/hyperlink" Target="https://podminky.urs.cz/item/CS_URS_2022_01/784181121" TargetMode="External"/><Relationship Id="rId4" Type="http://schemas.openxmlformats.org/officeDocument/2006/relationships/hyperlink" Target="https://podminky.urs.cz/item/CS_URS_2022_01/162751119" TargetMode="External"/><Relationship Id="rId9" Type="http://schemas.openxmlformats.org/officeDocument/2006/relationships/hyperlink" Target="https://podminky.urs.cz/item/CS_URS_2022_01/273321311" TargetMode="External"/><Relationship Id="rId13" Type="http://schemas.openxmlformats.org/officeDocument/2006/relationships/hyperlink" Target="https://podminky.urs.cz/item/CS_URS_2022_01/274313511" TargetMode="External"/><Relationship Id="rId18" Type="http://schemas.openxmlformats.org/officeDocument/2006/relationships/hyperlink" Target="https://podminky.urs.cz/item/CS_URS_2022_01/275361821" TargetMode="External"/><Relationship Id="rId39" Type="http://schemas.openxmlformats.org/officeDocument/2006/relationships/hyperlink" Target="https://podminky.urs.cz/item/CS_URS_2022_01/342291121" TargetMode="External"/><Relationship Id="rId109" Type="http://schemas.openxmlformats.org/officeDocument/2006/relationships/hyperlink" Target="https://podminky.urs.cz/item/CS_URS_2022_01/764541446" TargetMode="External"/><Relationship Id="rId34" Type="http://schemas.openxmlformats.org/officeDocument/2006/relationships/hyperlink" Target="https://podminky.urs.cz/item/CS_URS_2022_01/317998112" TargetMode="External"/><Relationship Id="rId50" Type="http://schemas.openxmlformats.org/officeDocument/2006/relationships/hyperlink" Target="https://podminky.urs.cz/item/CS_URS_2022_01/621142001" TargetMode="External"/><Relationship Id="rId55" Type="http://schemas.openxmlformats.org/officeDocument/2006/relationships/hyperlink" Target="https://podminky.urs.cz/item/CS_URS_2022_01/622143003" TargetMode="External"/><Relationship Id="rId76" Type="http://schemas.openxmlformats.org/officeDocument/2006/relationships/hyperlink" Target="https://podminky.urs.cz/item/CS_URS_2022_01/711112001" TargetMode="External"/><Relationship Id="rId97" Type="http://schemas.openxmlformats.org/officeDocument/2006/relationships/hyperlink" Target="https://podminky.urs.cz/item/CS_URS_2022_01/998762101" TargetMode="External"/><Relationship Id="rId104" Type="http://schemas.openxmlformats.org/officeDocument/2006/relationships/hyperlink" Target="https://podminky.urs.cz/item/CS_URS_2022_01/764111651" TargetMode="External"/><Relationship Id="rId120" Type="http://schemas.openxmlformats.org/officeDocument/2006/relationships/hyperlink" Target="https://podminky.urs.cz/item/CS_URS_2022_01/766660411" TargetMode="External"/><Relationship Id="rId125" Type="http://schemas.openxmlformats.org/officeDocument/2006/relationships/hyperlink" Target="https://podminky.urs.cz/item/CS_URS_2022_01/998766101" TargetMode="External"/><Relationship Id="rId141" Type="http://schemas.openxmlformats.org/officeDocument/2006/relationships/hyperlink" Target="https://podminky.urs.cz/item/CS_URS_2022_01/998771101" TargetMode="External"/><Relationship Id="rId146" Type="http://schemas.openxmlformats.org/officeDocument/2006/relationships/hyperlink" Target="https://podminky.urs.cz/item/CS_URS_2022_01/781477111" TargetMode="External"/><Relationship Id="rId7" Type="http://schemas.openxmlformats.org/officeDocument/2006/relationships/hyperlink" Target="https://podminky.urs.cz/item/CS_URS_2022_01/181951112" TargetMode="External"/><Relationship Id="rId71" Type="http://schemas.openxmlformats.org/officeDocument/2006/relationships/hyperlink" Target="https://podminky.urs.cz/item/CS_URS_2022_01/916991121" TargetMode="External"/><Relationship Id="rId92" Type="http://schemas.openxmlformats.org/officeDocument/2006/relationships/hyperlink" Target="https://podminky.urs.cz/item/CS_URS_2022_01/762421024" TargetMode="External"/><Relationship Id="rId2" Type="http://schemas.openxmlformats.org/officeDocument/2006/relationships/hyperlink" Target="https://podminky.urs.cz/item/CS_URS_2022_01/132251102" TargetMode="External"/><Relationship Id="rId29" Type="http://schemas.openxmlformats.org/officeDocument/2006/relationships/hyperlink" Target="https://podminky.urs.cz/item/CS_URS_2022_01/317168054" TargetMode="External"/><Relationship Id="rId24" Type="http://schemas.openxmlformats.org/officeDocument/2006/relationships/hyperlink" Target="https://podminky.urs.cz/item/CS_URS_2022_01/314272712" TargetMode="External"/><Relationship Id="rId40" Type="http://schemas.openxmlformats.org/officeDocument/2006/relationships/hyperlink" Target="https://podminky.urs.cz/item/CS_URS_2022_01/346272256" TargetMode="External"/><Relationship Id="rId45" Type="http://schemas.openxmlformats.org/officeDocument/2006/relationships/hyperlink" Target="https://podminky.urs.cz/item/CS_URS_2022_01/417351116" TargetMode="External"/><Relationship Id="rId66" Type="http://schemas.openxmlformats.org/officeDocument/2006/relationships/hyperlink" Target="https://podminky.urs.cz/item/CS_URS_2022_01/631362021" TargetMode="External"/><Relationship Id="rId87" Type="http://schemas.openxmlformats.org/officeDocument/2006/relationships/hyperlink" Target="https://podminky.urs.cz/item/CS_URS_2022_01/998741101" TargetMode="External"/><Relationship Id="rId110" Type="http://schemas.openxmlformats.org/officeDocument/2006/relationships/hyperlink" Target="https://podminky.urs.cz/item/CS_URS_2022_01/764548423" TargetMode="External"/><Relationship Id="rId115" Type="http://schemas.openxmlformats.org/officeDocument/2006/relationships/hyperlink" Target="https://podminky.urs.cz/item/CS_URS_2022_01/998765101" TargetMode="External"/><Relationship Id="rId131" Type="http://schemas.openxmlformats.org/officeDocument/2006/relationships/hyperlink" Target="https://podminky.urs.cz/item/CS_URS_2022_01/998767101" TargetMode="External"/><Relationship Id="rId136" Type="http://schemas.openxmlformats.org/officeDocument/2006/relationships/hyperlink" Target="https://podminky.urs.cz/item/CS_URS_2022_01/771577111" TargetMode="External"/><Relationship Id="rId157" Type="http://schemas.openxmlformats.org/officeDocument/2006/relationships/hyperlink" Target="https://podminky.urs.cz/item/CS_URS_2022_01/784211101" TargetMode="External"/><Relationship Id="rId61" Type="http://schemas.openxmlformats.org/officeDocument/2006/relationships/hyperlink" Target="https://podminky.urs.cz/item/CS_URS_2022_01/622511112" TargetMode="External"/><Relationship Id="rId82" Type="http://schemas.openxmlformats.org/officeDocument/2006/relationships/hyperlink" Target="https://podminky.urs.cz/item/CS_URS_2022_01/713111121" TargetMode="External"/><Relationship Id="rId152" Type="http://schemas.openxmlformats.org/officeDocument/2006/relationships/hyperlink" Target="https://podminky.urs.cz/item/CS_URS_2022_01/783314203" TargetMode="External"/><Relationship Id="rId19" Type="http://schemas.openxmlformats.org/officeDocument/2006/relationships/hyperlink" Target="https://podminky.urs.cz/item/CS_URS_2022_01/279113124" TargetMode="External"/><Relationship Id="rId14" Type="http://schemas.openxmlformats.org/officeDocument/2006/relationships/hyperlink" Target="https://podminky.urs.cz/item/CS_URS_2022_01/274321311" TargetMode="External"/><Relationship Id="rId30" Type="http://schemas.openxmlformats.org/officeDocument/2006/relationships/hyperlink" Target="https://podminky.urs.cz/item/CS_URS_2022_01/317168060" TargetMode="External"/><Relationship Id="rId35" Type="http://schemas.openxmlformats.org/officeDocument/2006/relationships/hyperlink" Target="https://podminky.urs.cz/item/CS_URS_2022_01/331273011" TargetMode="External"/><Relationship Id="rId56" Type="http://schemas.openxmlformats.org/officeDocument/2006/relationships/hyperlink" Target="https://podminky.urs.cz/item/CS_URS_2022_01/622143004" TargetMode="External"/><Relationship Id="rId77" Type="http://schemas.openxmlformats.org/officeDocument/2006/relationships/hyperlink" Target="https://podminky.urs.cz/item/CS_URS_2022_01/711141559" TargetMode="External"/><Relationship Id="rId100" Type="http://schemas.openxmlformats.org/officeDocument/2006/relationships/hyperlink" Target="https://podminky.urs.cz/item/CS_URS_2022_01/763164565" TargetMode="External"/><Relationship Id="rId105" Type="http://schemas.openxmlformats.org/officeDocument/2006/relationships/hyperlink" Target="https://podminky.urs.cz/item/CS_URS_2022_01/764212634" TargetMode="External"/><Relationship Id="rId126" Type="http://schemas.openxmlformats.org/officeDocument/2006/relationships/hyperlink" Target="https://podminky.urs.cz/item/CS_URS_2022_01/767330111" TargetMode="External"/><Relationship Id="rId147" Type="http://schemas.openxmlformats.org/officeDocument/2006/relationships/hyperlink" Target="https://podminky.urs.cz/item/CS_URS_2022_01/781494511" TargetMode="External"/><Relationship Id="rId8" Type="http://schemas.openxmlformats.org/officeDocument/2006/relationships/hyperlink" Target="https://podminky.urs.cz/item/CS_URS_2022_01/271532211" TargetMode="External"/><Relationship Id="rId51" Type="http://schemas.openxmlformats.org/officeDocument/2006/relationships/hyperlink" Target="https://podminky.urs.cz/item/CS_URS_2022_01/621151001" TargetMode="External"/><Relationship Id="rId72" Type="http://schemas.openxmlformats.org/officeDocument/2006/relationships/hyperlink" Target="https://podminky.urs.cz/item/CS_URS_2022_01/952901111" TargetMode="External"/><Relationship Id="rId93" Type="http://schemas.openxmlformats.org/officeDocument/2006/relationships/hyperlink" Target="https://podminky.urs.cz/item/CS_URS_2022_01/762431024" TargetMode="External"/><Relationship Id="rId98" Type="http://schemas.openxmlformats.org/officeDocument/2006/relationships/hyperlink" Target="https://podminky.urs.cz/item/CS_URS_2022_01/763131432" TargetMode="External"/><Relationship Id="rId121" Type="http://schemas.openxmlformats.org/officeDocument/2006/relationships/hyperlink" Target="https://podminky.urs.cz/item/CS_URS_2022_01/766660451" TargetMode="External"/><Relationship Id="rId142" Type="http://schemas.openxmlformats.org/officeDocument/2006/relationships/hyperlink" Target="https://podminky.urs.cz/item/CS_URS_2022_01/781121011" TargetMode="External"/><Relationship Id="rId3" Type="http://schemas.openxmlformats.org/officeDocument/2006/relationships/hyperlink" Target="https://podminky.urs.cz/item/CS_URS_2022_01/162751117" TargetMode="External"/><Relationship Id="rId25" Type="http://schemas.openxmlformats.org/officeDocument/2006/relationships/hyperlink" Target="https://podminky.urs.cz/item/CS_URS_2022_01/317142422" TargetMode="External"/><Relationship Id="rId46" Type="http://schemas.openxmlformats.org/officeDocument/2006/relationships/hyperlink" Target="https://podminky.urs.cz/item/CS_URS_2022_01/417361821" TargetMode="External"/><Relationship Id="rId67" Type="http://schemas.openxmlformats.org/officeDocument/2006/relationships/hyperlink" Target="https://podminky.urs.cz/item/CS_URS_2022_01/634112112" TargetMode="External"/><Relationship Id="rId116" Type="http://schemas.openxmlformats.org/officeDocument/2006/relationships/hyperlink" Target="https://podminky.urs.cz/item/CS_URS_2022_01/766622131" TargetMode="External"/><Relationship Id="rId137" Type="http://schemas.openxmlformats.org/officeDocument/2006/relationships/hyperlink" Target="https://podminky.urs.cz/item/CS_URS_2022_01/771591112" TargetMode="External"/><Relationship Id="rId158" Type="http://schemas.openxmlformats.org/officeDocument/2006/relationships/hyperlink" Target="https://podminky.urs.cz/item/CS_URS_2022_01/795431005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1/131313701" TargetMode="External"/><Relationship Id="rId13" Type="http://schemas.openxmlformats.org/officeDocument/2006/relationships/hyperlink" Target="https://podminky.urs.cz/item/CS_URS_2022_01/132351102" TargetMode="External"/><Relationship Id="rId18" Type="http://schemas.openxmlformats.org/officeDocument/2006/relationships/hyperlink" Target="https://podminky.urs.cz/item/CS_URS_2022_01/162751137" TargetMode="External"/><Relationship Id="rId26" Type="http://schemas.openxmlformats.org/officeDocument/2006/relationships/hyperlink" Target="https://podminky.urs.cz/item/CS_URS_2022_01/997221559" TargetMode="External"/><Relationship Id="rId39" Type="http://schemas.openxmlformats.org/officeDocument/2006/relationships/hyperlink" Target="https://podminky.urs.cz/item/CS_URS_2022_01/HZS4212" TargetMode="External"/><Relationship Id="rId3" Type="http://schemas.openxmlformats.org/officeDocument/2006/relationships/hyperlink" Target="https://podminky.urs.cz/item/CS_URS_2022_01/119003218" TargetMode="External"/><Relationship Id="rId21" Type="http://schemas.openxmlformats.org/officeDocument/2006/relationships/hyperlink" Target="https://podminky.urs.cz/item/CS_URS_2022_01/175111101" TargetMode="External"/><Relationship Id="rId34" Type="http://schemas.openxmlformats.org/officeDocument/2006/relationships/hyperlink" Target="https://podminky.urs.cz/item/CS_URS_2022_01/230205025" TargetMode="External"/><Relationship Id="rId42" Type="http://schemas.openxmlformats.org/officeDocument/2006/relationships/hyperlink" Target="https://podminky.urs.cz/item/CS_URS_2022_01/045203000" TargetMode="External"/><Relationship Id="rId7" Type="http://schemas.openxmlformats.org/officeDocument/2006/relationships/hyperlink" Target="https://podminky.urs.cz/item/CS_URS_2022_01/131251100" TargetMode="External"/><Relationship Id="rId12" Type="http://schemas.openxmlformats.org/officeDocument/2006/relationships/hyperlink" Target="https://podminky.urs.cz/item/CS_URS_2022_01/132312131" TargetMode="External"/><Relationship Id="rId17" Type="http://schemas.openxmlformats.org/officeDocument/2006/relationships/hyperlink" Target="https://podminky.urs.cz/item/CS_URS_2022_01/162751119" TargetMode="External"/><Relationship Id="rId25" Type="http://schemas.openxmlformats.org/officeDocument/2006/relationships/hyperlink" Target="https://podminky.urs.cz/item/CS_URS_2022_01/997221551" TargetMode="External"/><Relationship Id="rId33" Type="http://schemas.openxmlformats.org/officeDocument/2006/relationships/hyperlink" Target="https://podminky.urs.cz/item/CS_URS_2022_01/230170011" TargetMode="External"/><Relationship Id="rId38" Type="http://schemas.openxmlformats.org/officeDocument/2006/relationships/hyperlink" Target="https://podminky.urs.cz/item/CS_URS_2022_01/580506213" TargetMode="External"/><Relationship Id="rId2" Type="http://schemas.openxmlformats.org/officeDocument/2006/relationships/hyperlink" Target="https://podminky.urs.cz/item/CS_URS_2022_01/119003217" TargetMode="External"/><Relationship Id="rId16" Type="http://schemas.openxmlformats.org/officeDocument/2006/relationships/hyperlink" Target="https://podminky.urs.cz/item/CS_URS_2022_01/162751117" TargetMode="External"/><Relationship Id="rId20" Type="http://schemas.openxmlformats.org/officeDocument/2006/relationships/hyperlink" Target="https://podminky.urs.cz/item/CS_URS_2022_01/174101101" TargetMode="External"/><Relationship Id="rId29" Type="http://schemas.openxmlformats.org/officeDocument/2006/relationships/hyperlink" Target="https://podminky.urs.cz/item/CS_URS_2022_01/767646401" TargetMode="External"/><Relationship Id="rId41" Type="http://schemas.openxmlformats.org/officeDocument/2006/relationships/hyperlink" Target="https://podminky.urs.cz/item/CS_URS_2022_01/012303000" TargetMode="External"/><Relationship Id="rId1" Type="http://schemas.openxmlformats.org/officeDocument/2006/relationships/hyperlink" Target="https://podminky.urs.cz/item/CS_URS_2022_01/113107322" TargetMode="External"/><Relationship Id="rId6" Type="http://schemas.openxmlformats.org/officeDocument/2006/relationships/hyperlink" Target="https://podminky.urs.cz/item/CS_URS_2022_01/131213701" TargetMode="External"/><Relationship Id="rId11" Type="http://schemas.openxmlformats.org/officeDocument/2006/relationships/hyperlink" Target="https://podminky.urs.cz/item/CS_URS_2022_01/132251102" TargetMode="External"/><Relationship Id="rId24" Type="http://schemas.openxmlformats.org/officeDocument/2006/relationships/hyperlink" Target="https://podminky.urs.cz/item/CS_URS_2022_01/899722113" TargetMode="External"/><Relationship Id="rId32" Type="http://schemas.openxmlformats.org/officeDocument/2006/relationships/hyperlink" Target="https://podminky.urs.cz/item/CS_URS_2022_01/230170001" TargetMode="External"/><Relationship Id="rId37" Type="http://schemas.openxmlformats.org/officeDocument/2006/relationships/hyperlink" Target="https://podminky.urs.cz/item/CS_URS_2022_01/230230076" TargetMode="External"/><Relationship Id="rId40" Type="http://schemas.openxmlformats.org/officeDocument/2006/relationships/hyperlink" Target="https://podminky.urs.cz/item/CS_URS_2022_01/HZS4232R" TargetMode="External"/><Relationship Id="rId5" Type="http://schemas.openxmlformats.org/officeDocument/2006/relationships/hyperlink" Target="https://podminky.urs.cz/item/CS_URS_2022_01/119004112" TargetMode="External"/><Relationship Id="rId15" Type="http://schemas.openxmlformats.org/officeDocument/2006/relationships/hyperlink" Target="https://podminky.urs.cz/item/CS_URS_2022_01/151101111" TargetMode="External"/><Relationship Id="rId23" Type="http://schemas.openxmlformats.org/officeDocument/2006/relationships/hyperlink" Target="https://podminky.urs.cz/item/CS_URS_2022_01/564851111" TargetMode="External"/><Relationship Id="rId28" Type="http://schemas.openxmlformats.org/officeDocument/2006/relationships/hyperlink" Target="https://podminky.urs.cz/item/CS_URS_2022_01/723239103" TargetMode="External"/><Relationship Id="rId36" Type="http://schemas.openxmlformats.org/officeDocument/2006/relationships/hyperlink" Target="https://podminky.urs.cz/item/CS_URS_2022_01/230205235" TargetMode="External"/><Relationship Id="rId10" Type="http://schemas.openxmlformats.org/officeDocument/2006/relationships/hyperlink" Target="https://podminky.urs.cz/item/CS_URS_2022_01/132212131" TargetMode="External"/><Relationship Id="rId19" Type="http://schemas.openxmlformats.org/officeDocument/2006/relationships/hyperlink" Target="https://podminky.urs.cz/item/CS_URS_2022_01/162751139" TargetMode="External"/><Relationship Id="rId31" Type="http://schemas.openxmlformats.org/officeDocument/2006/relationships/hyperlink" Target="https://podminky.urs.cz/item/CS_URS_2022_01/899721111" TargetMode="External"/><Relationship Id="rId4" Type="http://schemas.openxmlformats.org/officeDocument/2006/relationships/hyperlink" Target="https://podminky.urs.cz/item/CS_URS_2022_01/119004111" TargetMode="External"/><Relationship Id="rId9" Type="http://schemas.openxmlformats.org/officeDocument/2006/relationships/hyperlink" Target="https://podminky.urs.cz/item/CS_URS_2022_01/131351100" TargetMode="External"/><Relationship Id="rId14" Type="http://schemas.openxmlformats.org/officeDocument/2006/relationships/hyperlink" Target="https://podminky.urs.cz/item/CS_URS_2022_01/151101101" TargetMode="External"/><Relationship Id="rId22" Type="http://schemas.openxmlformats.org/officeDocument/2006/relationships/hyperlink" Target="https://podminky.urs.cz/item/CS_URS_2022_01/175151101" TargetMode="External"/><Relationship Id="rId27" Type="http://schemas.openxmlformats.org/officeDocument/2006/relationships/hyperlink" Target="https://podminky.urs.cz/item/CS_URS_2022_01/997221873R" TargetMode="External"/><Relationship Id="rId30" Type="http://schemas.openxmlformats.org/officeDocument/2006/relationships/hyperlink" Target="https://podminky.urs.cz/item/CS_URS_2022_01/767995111" TargetMode="External"/><Relationship Id="rId35" Type="http://schemas.openxmlformats.org/officeDocument/2006/relationships/hyperlink" Target="https://podminky.urs.cz/item/CS_URS_2022_01/230205225" TargetMode="External"/><Relationship Id="rId43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1/162751139" TargetMode="External"/><Relationship Id="rId13" Type="http://schemas.openxmlformats.org/officeDocument/2006/relationships/hyperlink" Target="https://podminky.urs.cz/item/CS_URS_2022_01/949101111" TargetMode="External"/><Relationship Id="rId18" Type="http://schemas.openxmlformats.org/officeDocument/2006/relationships/hyperlink" Target="https://podminky.urs.cz/item/CS_URS_2022_01/230021026" TargetMode="External"/><Relationship Id="rId26" Type="http://schemas.openxmlformats.org/officeDocument/2006/relationships/hyperlink" Target="https://podminky.urs.cz/item/CS_URS_2022_01/723261912" TargetMode="External"/><Relationship Id="rId39" Type="http://schemas.openxmlformats.org/officeDocument/2006/relationships/hyperlink" Target="https://podminky.urs.cz/item/CS_URS_2022_01/230230076" TargetMode="External"/><Relationship Id="rId3" Type="http://schemas.openxmlformats.org/officeDocument/2006/relationships/hyperlink" Target="https://podminky.urs.cz/item/CS_URS_2022_01/132312131" TargetMode="External"/><Relationship Id="rId21" Type="http://schemas.openxmlformats.org/officeDocument/2006/relationships/hyperlink" Target="https://podminky.urs.cz/item/CS_URS_2022_01/723190907" TargetMode="External"/><Relationship Id="rId34" Type="http://schemas.openxmlformats.org/officeDocument/2006/relationships/hyperlink" Target="https://podminky.urs.cz/item/CS_URS_2022_01/230011026" TargetMode="External"/><Relationship Id="rId42" Type="http://schemas.openxmlformats.org/officeDocument/2006/relationships/hyperlink" Target="https://podminky.urs.cz/item/CS_URS_2022_01/HZS4232R" TargetMode="External"/><Relationship Id="rId7" Type="http://schemas.openxmlformats.org/officeDocument/2006/relationships/hyperlink" Target="https://podminky.urs.cz/item/CS_URS_2022_01/162751137" TargetMode="External"/><Relationship Id="rId12" Type="http://schemas.openxmlformats.org/officeDocument/2006/relationships/hyperlink" Target="https://podminky.urs.cz/item/CS_URS_2022_01/899722113" TargetMode="External"/><Relationship Id="rId17" Type="http://schemas.openxmlformats.org/officeDocument/2006/relationships/hyperlink" Target="https://podminky.urs.cz/item/CS_URS_2022_01/230021020" TargetMode="External"/><Relationship Id="rId25" Type="http://schemas.openxmlformats.org/officeDocument/2006/relationships/hyperlink" Target="https://podminky.urs.cz/item/CS_URS_2022_01/723239103" TargetMode="External"/><Relationship Id="rId33" Type="http://schemas.openxmlformats.org/officeDocument/2006/relationships/hyperlink" Target="https://podminky.urs.cz/item/CS_URS_2022_01/230011017" TargetMode="External"/><Relationship Id="rId38" Type="http://schemas.openxmlformats.org/officeDocument/2006/relationships/hyperlink" Target="https://podminky.urs.cz/item/CS_URS_2022_01/230205231" TargetMode="External"/><Relationship Id="rId2" Type="http://schemas.openxmlformats.org/officeDocument/2006/relationships/hyperlink" Target="https://podminky.urs.cz/item/CS_URS_2022_01/132251102" TargetMode="External"/><Relationship Id="rId16" Type="http://schemas.openxmlformats.org/officeDocument/2006/relationships/hyperlink" Target="https://podminky.urs.cz/item/CS_URS_2022_01/230021017" TargetMode="External"/><Relationship Id="rId20" Type="http://schemas.openxmlformats.org/officeDocument/2006/relationships/hyperlink" Target="https://podminky.urs.cz/item/CS_URS_2022_01/723160335" TargetMode="External"/><Relationship Id="rId29" Type="http://schemas.openxmlformats.org/officeDocument/2006/relationships/hyperlink" Target="https://podminky.urs.cz/item/CS_URS_2022_01/783614651" TargetMode="External"/><Relationship Id="rId41" Type="http://schemas.openxmlformats.org/officeDocument/2006/relationships/hyperlink" Target="https://podminky.urs.cz/item/CS_URS_2022_01/HZS4212" TargetMode="External"/><Relationship Id="rId1" Type="http://schemas.openxmlformats.org/officeDocument/2006/relationships/hyperlink" Target="https://podminky.urs.cz/item/CS_URS_2022_01/132212131" TargetMode="External"/><Relationship Id="rId6" Type="http://schemas.openxmlformats.org/officeDocument/2006/relationships/hyperlink" Target="https://podminky.urs.cz/item/CS_URS_2022_01/162751119" TargetMode="External"/><Relationship Id="rId11" Type="http://schemas.openxmlformats.org/officeDocument/2006/relationships/hyperlink" Target="https://podminky.urs.cz/item/CS_URS_2022_01/175151101" TargetMode="External"/><Relationship Id="rId24" Type="http://schemas.openxmlformats.org/officeDocument/2006/relationships/hyperlink" Target="https://podminky.urs.cz/item/CS_URS_2022_01/723239101" TargetMode="External"/><Relationship Id="rId32" Type="http://schemas.openxmlformats.org/officeDocument/2006/relationships/hyperlink" Target="https://podminky.urs.cz/item/CS_URS_2022_01/230011008" TargetMode="External"/><Relationship Id="rId37" Type="http://schemas.openxmlformats.org/officeDocument/2006/relationships/hyperlink" Target="https://podminky.urs.cz/item/CS_URS_2022_01/230205031" TargetMode="External"/><Relationship Id="rId40" Type="http://schemas.openxmlformats.org/officeDocument/2006/relationships/hyperlink" Target="https://podminky.urs.cz/item/CS_URS_2022_01/HZS1302" TargetMode="External"/><Relationship Id="rId5" Type="http://schemas.openxmlformats.org/officeDocument/2006/relationships/hyperlink" Target="https://podminky.urs.cz/item/CS_URS_2022_01/162751117" TargetMode="External"/><Relationship Id="rId15" Type="http://schemas.openxmlformats.org/officeDocument/2006/relationships/hyperlink" Target="https://podminky.urs.cz/item/CS_URS_2022_01/230021008" TargetMode="External"/><Relationship Id="rId23" Type="http://schemas.openxmlformats.org/officeDocument/2006/relationships/hyperlink" Target="https://podminky.urs.cz/item/CS_URS_2022_01/723234311" TargetMode="External"/><Relationship Id="rId28" Type="http://schemas.openxmlformats.org/officeDocument/2006/relationships/hyperlink" Target="https://podminky.urs.cz/item/CS_URS_2022_01/767995111" TargetMode="External"/><Relationship Id="rId36" Type="http://schemas.openxmlformats.org/officeDocument/2006/relationships/hyperlink" Target="https://podminky.urs.cz/item/CS_URS_2022_01/230170011" TargetMode="External"/><Relationship Id="rId10" Type="http://schemas.openxmlformats.org/officeDocument/2006/relationships/hyperlink" Target="https://podminky.urs.cz/item/CS_URS_2022_01/175111101" TargetMode="External"/><Relationship Id="rId19" Type="http://schemas.openxmlformats.org/officeDocument/2006/relationships/hyperlink" Target="https://podminky.urs.cz/item/CS_URS_2022_01/723150367" TargetMode="External"/><Relationship Id="rId31" Type="http://schemas.openxmlformats.org/officeDocument/2006/relationships/hyperlink" Target="https://podminky.urs.cz/item/CS_URS_2022_01/899721111" TargetMode="External"/><Relationship Id="rId44" Type="http://schemas.openxmlformats.org/officeDocument/2006/relationships/drawing" Target="../drawings/drawing8.xml"/><Relationship Id="rId4" Type="http://schemas.openxmlformats.org/officeDocument/2006/relationships/hyperlink" Target="https://podminky.urs.cz/item/CS_URS_2022_01/132351102" TargetMode="External"/><Relationship Id="rId9" Type="http://schemas.openxmlformats.org/officeDocument/2006/relationships/hyperlink" Target="https://podminky.urs.cz/item/CS_URS_2022_01/174101101" TargetMode="External"/><Relationship Id="rId14" Type="http://schemas.openxmlformats.org/officeDocument/2006/relationships/hyperlink" Target="https://podminky.urs.cz/item/CS_URS_2022_01/977151113" TargetMode="External"/><Relationship Id="rId22" Type="http://schemas.openxmlformats.org/officeDocument/2006/relationships/hyperlink" Target="https://podminky.urs.cz/item/CS_URS_2022_01/723190912" TargetMode="External"/><Relationship Id="rId27" Type="http://schemas.openxmlformats.org/officeDocument/2006/relationships/hyperlink" Target="https://podminky.urs.cz/item/CS_URS_2022_01/998723201" TargetMode="External"/><Relationship Id="rId30" Type="http://schemas.openxmlformats.org/officeDocument/2006/relationships/hyperlink" Target="https://podminky.urs.cz/item/CS_URS_2022_01/783617611" TargetMode="External"/><Relationship Id="rId35" Type="http://schemas.openxmlformats.org/officeDocument/2006/relationships/hyperlink" Target="https://podminky.urs.cz/item/CS_URS_2022_01/230170001" TargetMode="External"/><Relationship Id="rId43" Type="http://schemas.openxmlformats.org/officeDocument/2006/relationships/hyperlink" Target="https://podminky.urs.cz/item/CS_URS_2022_01/045203000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2_01/162751117" TargetMode="External"/><Relationship Id="rId18" Type="http://schemas.openxmlformats.org/officeDocument/2006/relationships/hyperlink" Target="https://podminky.urs.cz/item/CS_URS_2022_01/175151101" TargetMode="External"/><Relationship Id="rId26" Type="http://schemas.openxmlformats.org/officeDocument/2006/relationships/hyperlink" Target="https://podminky.urs.cz/item/CS_URS_2022_01/242111113" TargetMode="External"/><Relationship Id="rId39" Type="http://schemas.openxmlformats.org/officeDocument/2006/relationships/hyperlink" Target="https://podminky.urs.cz/item/CS_URS_2022_01/599632111" TargetMode="External"/><Relationship Id="rId21" Type="http://schemas.openxmlformats.org/officeDocument/2006/relationships/hyperlink" Target="https://podminky.urs.cz/item/CS_URS_2022_01/181951111" TargetMode="External"/><Relationship Id="rId34" Type="http://schemas.openxmlformats.org/officeDocument/2006/relationships/hyperlink" Target="https://podminky.urs.cz/item/CS_URS_2022_01/249903012" TargetMode="External"/><Relationship Id="rId42" Type="http://schemas.openxmlformats.org/officeDocument/2006/relationships/hyperlink" Target="https://podminky.urs.cz/item/CS_URS_2022_01/871171211" TargetMode="External"/><Relationship Id="rId47" Type="http://schemas.openxmlformats.org/officeDocument/2006/relationships/hyperlink" Target="https://podminky.urs.cz/item/CS_URS_2022_01/899721111" TargetMode="External"/><Relationship Id="rId50" Type="http://schemas.openxmlformats.org/officeDocument/2006/relationships/hyperlink" Target="https://podminky.urs.cz/item/CS_URS_2022_01/711194101" TargetMode="External"/><Relationship Id="rId55" Type="http://schemas.openxmlformats.org/officeDocument/2006/relationships/hyperlink" Target="https://podminky.urs.cz/item/CS_URS_2022_01/724149102" TargetMode="External"/><Relationship Id="rId63" Type="http://schemas.openxmlformats.org/officeDocument/2006/relationships/drawing" Target="../drawings/drawing9.xml"/><Relationship Id="rId7" Type="http://schemas.openxmlformats.org/officeDocument/2006/relationships/hyperlink" Target="https://podminky.urs.cz/item/CS_URS_2022_01/121151103" TargetMode="External"/><Relationship Id="rId2" Type="http://schemas.openxmlformats.org/officeDocument/2006/relationships/hyperlink" Target="https://podminky.urs.cz/item/CS_URS_2022_01/115101301" TargetMode="External"/><Relationship Id="rId16" Type="http://schemas.openxmlformats.org/officeDocument/2006/relationships/hyperlink" Target="https://podminky.urs.cz/item/CS_URS_2022_01/171251201" TargetMode="External"/><Relationship Id="rId20" Type="http://schemas.openxmlformats.org/officeDocument/2006/relationships/hyperlink" Target="https://podminky.urs.cz/item/CS_URS_2022_01/181411131" TargetMode="External"/><Relationship Id="rId29" Type="http://schemas.openxmlformats.org/officeDocument/2006/relationships/hyperlink" Target="https://podminky.urs.cz/item/CS_URS_2022_01/242791211" TargetMode="External"/><Relationship Id="rId41" Type="http://schemas.openxmlformats.org/officeDocument/2006/relationships/hyperlink" Target="https://podminky.urs.cz/item/CS_URS_2022_01/627632111" TargetMode="External"/><Relationship Id="rId54" Type="http://schemas.openxmlformats.org/officeDocument/2006/relationships/hyperlink" Target="https://podminky.urs.cz/item/CS_URS_2022_01/998722101" TargetMode="External"/><Relationship Id="rId62" Type="http://schemas.openxmlformats.org/officeDocument/2006/relationships/hyperlink" Target="https://podminky.urs.cz/item/CS_URS_2022_01/045002000" TargetMode="External"/><Relationship Id="rId1" Type="http://schemas.openxmlformats.org/officeDocument/2006/relationships/hyperlink" Target="https://podminky.urs.cz/item/CS_URS_2022_01/115101201" TargetMode="External"/><Relationship Id="rId6" Type="http://schemas.openxmlformats.org/officeDocument/2006/relationships/hyperlink" Target="https://podminky.urs.cz/item/CS_URS_2022_01/119003216" TargetMode="External"/><Relationship Id="rId11" Type="http://schemas.openxmlformats.org/officeDocument/2006/relationships/hyperlink" Target="https://podminky.urs.cz/item/CS_URS_2022_01/151101101" TargetMode="External"/><Relationship Id="rId24" Type="http://schemas.openxmlformats.org/officeDocument/2006/relationships/hyperlink" Target="https://podminky.urs.cz/item/CS_URS_2022_01/185804311" TargetMode="External"/><Relationship Id="rId32" Type="http://schemas.openxmlformats.org/officeDocument/2006/relationships/hyperlink" Target="https://podminky.urs.cz/item/CS_URS_2022_01/247681114" TargetMode="External"/><Relationship Id="rId37" Type="http://schemas.openxmlformats.org/officeDocument/2006/relationships/hyperlink" Target="https://podminky.urs.cz/item/CS_URS_2022_01/451573111" TargetMode="External"/><Relationship Id="rId40" Type="http://schemas.openxmlformats.org/officeDocument/2006/relationships/hyperlink" Target="https://podminky.urs.cz/item/CS_URS_2022_01/617632111" TargetMode="External"/><Relationship Id="rId45" Type="http://schemas.openxmlformats.org/officeDocument/2006/relationships/hyperlink" Target="https://podminky.urs.cz/item/CS_URS_2022_01/892233122" TargetMode="External"/><Relationship Id="rId53" Type="http://schemas.openxmlformats.org/officeDocument/2006/relationships/hyperlink" Target="https://podminky.urs.cz/item/CS_URS_2022_01/722270104" TargetMode="External"/><Relationship Id="rId58" Type="http://schemas.openxmlformats.org/officeDocument/2006/relationships/hyperlink" Target="https://podminky.urs.cz/item/CS_URS_2022_01/012203000" TargetMode="External"/><Relationship Id="rId5" Type="http://schemas.openxmlformats.org/officeDocument/2006/relationships/hyperlink" Target="https://podminky.urs.cz/item/CS_URS_2022_01/119003215" TargetMode="External"/><Relationship Id="rId15" Type="http://schemas.openxmlformats.org/officeDocument/2006/relationships/hyperlink" Target="https://podminky.urs.cz/item/CS_URS_2022_01/171201231" TargetMode="External"/><Relationship Id="rId23" Type="http://schemas.openxmlformats.org/officeDocument/2006/relationships/hyperlink" Target="https://podminky.urs.cz/item/CS_URS_2022_01/185803111" TargetMode="External"/><Relationship Id="rId28" Type="http://schemas.openxmlformats.org/officeDocument/2006/relationships/hyperlink" Target="https://podminky.urs.cz/item/CS_URS_2022_01/242351112" TargetMode="External"/><Relationship Id="rId36" Type="http://schemas.openxmlformats.org/officeDocument/2006/relationships/hyperlink" Target="https://podminky.urs.cz/item/CS_URS_2022_01/451319777" TargetMode="External"/><Relationship Id="rId49" Type="http://schemas.openxmlformats.org/officeDocument/2006/relationships/hyperlink" Target="https://podminky.urs.cz/item/CS_URS_2022_01/998254011" TargetMode="External"/><Relationship Id="rId57" Type="http://schemas.openxmlformats.org/officeDocument/2006/relationships/hyperlink" Target="https://podminky.urs.cz/item/CS_URS_2022_01/210280001" TargetMode="External"/><Relationship Id="rId61" Type="http://schemas.openxmlformats.org/officeDocument/2006/relationships/hyperlink" Target="https://podminky.urs.cz/item/CS_URS_2022_01/043203003" TargetMode="External"/><Relationship Id="rId10" Type="http://schemas.openxmlformats.org/officeDocument/2006/relationships/hyperlink" Target="https://podminky.urs.cz/item/CS_URS_2022_01/134702101" TargetMode="External"/><Relationship Id="rId19" Type="http://schemas.openxmlformats.org/officeDocument/2006/relationships/hyperlink" Target="https://podminky.urs.cz/item/CS_URS_2022_01/181351003" TargetMode="External"/><Relationship Id="rId31" Type="http://schemas.openxmlformats.org/officeDocument/2006/relationships/hyperlink" Target="https://podminky.urs.cz/item/CS_URS_2022_01/247561112" TargetMode="External"/><Relationship Id="rId44" Type="http://schemas.openxmlformats.org/officeDocument/2006/relationships/hyperlink" Target="https://podminky.urs.cz/item/CS_URS_2022_01/879181111" TargetMode="External"/><Relationship Id="rId52" Type="http://schemas.openxmlformats.org/officeDocument/2006/relationships/hyperlink" Target="https://podminky.urs.cz/item/CS_URS_2022_01/722225305" TargetMode="External"/><Relationship Id="rId60" Type="http://schemas.openxmlformats.org/officeDocument/2006/relationships/hyperlink" Target="https://podminky.urs.cz/item/CS_URS_2022_01/030001000" TargetMode="External"/><Relationship Id="rId4" Type="http://schemas.openxmlformats.org/officeDocument/2006/relationships/hyperlink" Target="https://podminky.urs.cz/item/CS_URS_2022_01/119003132" TargetMode="External"/><Relationship Id="rId9" Type="http://schemas.openxmlformats.org/officeDocument/2006/relationships/hyperlink" Target="https://podminky.urs.cz/item/CS_URS_2022_01/132254101" TargetMode="External"/><Relationship Id="rId14" Type="http://schemas.openxmlformats.org/officeDocument/2006/relationships/hyperlink" Target="https://podminky.urs.cz/item/CS_URS_2022_01/162751119" TargetMode="External"/><Relationship Id="rId22" Type="http://schemas.openxmlformats.org/officeDocument/2006/relationships/hyperlink" Target="https://podminky.urs.cz/item/CS_URS_2022_01/181951112" TargetMode="External"/><Relationship Id="rId27" Type="http://schemas.openxmlformats.org/officeDocument/2006/relationships/hyperlink" Target="https://podminky.urs.cz/item/CS_URS_2022_01/242311110" TargetMode="External"/><Relationship Id="rId30" Type="http://schemas.openxmlformats.org/officeDocument/2006/relationships/hyperlink" Target="https://podminky.urs.cz/item/CS_URS_2022_01/245111111" TargetMode="External"/><Relationship Id="rId35" Type="http://schemas.openxmlformats.org/officeDocument/2006/relationships/hyperlink" Target="https://podminky.urs.cz/item/CS_URS_2022_01/451317777" TargetMode="External"/><Relationship Id="rId43" Type="http://schemas.openxmlformats.org/officeDocument/2006/relationships/hyperlink" Target="https://podminky.urs.cz/item/CS_URS_2022_01/877171112" TargetMode="External"/><Relationship Id="rId48" Type="http://schemas.openxmlformats.org/officeDocument/2006/relationships/hyperlink" Target="https://podminky.urs.cz/item/CS_URS_2022_01/899722114" TargetMode="External"/><Relationship Id="rId56" Type="http://schemas.openxmlformats.org/officeDocument/2006/relationships/hyperlink" Target="https://podminky.urs.cz/item/CS_URS_2022_01/998724106" TargetMode="External"/><Relationship Id="rId8" Type="http://schemas.openxmlformats.org/officeDocument/2006/relationships/hyperlink" Target="https://podminky.urs.cz/item/CS_URS_2022_01/122251101" TargetMode="External"/><Relationship Id="rId51" Type="http://schemas.openxmlformats.org/officeDocument/2006/relationships/hyperlink" Target="https://podminky.urs.cz/item/CS_URS_2022_01/998711101" TargetMode="External"/><Relationship Id="rId3" Type="http://schemas.openxmlformats.org/officeDocument/2006/relationships/hyperlink" Target="https://podminky.urs.cz/item/CS_URS_2022_01/119003131" TargetMode="External"/><Relationship Id="rId12" Type="http://schemas.openxmlformats.org/officeDocument/2006/relationships/hyperlink" Target="https://podminky.urs.cz/item/CS_URS_2022_01/151101111" TargetMode="External"/><Relationship Id="rId17" Type="http://schemas.openxmlformats.org/officeDocument/2006/relationships/hyperlink" Target="https://podminky.urs.cz/item/CS_URS_2022_01/174151101" TargetMode="External"/><Relationship Id="rId25" Type="http://schemas.openxmlformats.org/officeDocument/2006/relationships/hyperlink" Target="https://podminky.urs.cz/item/CS_URS_2022_01/224511314" TargetMode="External"/><Relationship Id="rId33" Type="http://schemas.openxmlformats.org/officeDocument/2006/relationships/hyperlink" Target="https://podminky.urs.cz/item/CS_URS_2022_01/249791135" TargetMode="External"/><Relationship Id="rId38" Type="http://schemas.openxmlformats.org/officeDocument/2006/relationships/hyperlink" Target="https://podminky.urs.cz/item/CS_URS_2022_01/594511111" TargetMode="External"/><Relationship Id="rId46" Type="http://schemas.openxmlformats.org/officeDocument/2006/relationships/hyperlink" Target="https://podminky.urs.cz/item/CS_URS_2022_01/892241111" TargetMode="External"/><Relationship Id="rId59" Type="http://schemas.openxmlformats.org/officeDocument/2006/relationships/hyperlink" Target="https://podminky.urs.cz/item/CS_URS_2022_01/01230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67"/>
  <sheetViews>
    <sheetView showGridLines="0" topLeftCell="A1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67"/>
      <c r="AS2" s="367"/>
      <c r="AT2" s="367"/>
      <c r="AU2" s="367"/>
      <c r="AV2" s="367"/>
      <c r="AW2" s="367"/>
      <c r="AX2" s="367"/>
      <c r="AY2" s="367"/>
      <c r="AZ2" s="367"/>
      <c r="BA2" s="367"/>
      <c r="BB2" s="367"/>
      <c r="BC2" s="367"/>
      <c r="BD2" s="367"/>
      <c r="BE2" s="367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51" t="s">
        <v>14</v>
      </c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352"/>
      <c r="AO5" s="352"/>
      <c r="AP5" s="23"/>
      <c r="AQ5" s="23"/>
      <c r="AR5" s="21"/>
      <c r="BE5" s="348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53" t="s">
        <v>17</v>
      </c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352"/>
      <c r="AB6" s="352"/>
      <c r="AC6" s="352"/>
      <c r="AD6" s="352"/>
      <c r="AE6" s="352"/>
      <c r="AF6" s="352"/>
      <c r="AG6" s="352"/>
      <c r="AH6" s="352"/>
      <c r="AI6" s="352"/>
      <c r="AJ6" s="352"/>
      <c r="AK6" s="352"/>
      <c r="AL6" s="352"/>
      <c r="AM6" s="352"/>
      <c r="AN6" s="352"/>
      <c r="AO6" s="352"/>
      <c r="AP6" s="23"/>
      <c r="AQ6" s="23"/>
      <c r="AR6" s="21"/>
      <c r="BE6" s="349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21</v>
      </c>
      <c r="AO7" s="23"/>
      <c r="AP7" s="23"/>
      <c r="AQ7" s="23"/>
      <c r="AR7" s="21"/>
      <c r="BE7" s="349"/>
      <c r="BS7" s="18" t="s">
        <v>6</v>
      </c>
    </row>
    <row r="8" spans="1:74" s="1" customFormat="1" ht="12" customHeight="1">
      <c r="B8" s="22"/>
      <c r="C8" s="23"/>
      <c r="D8" s="30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24</v>
      </c>
      <c r="AL8" s="23"/>
      <c r="AM8" s="23"/>
      <c r="AN8" s="31" t="s">
        <v>25</v>
      </c>
      <c r="AO8" s="23"/>
      <c r="AP8" s="23"/>
      <c r="AQ8" s="23"/>
      <c r="AR8" s="21"/>
      <c r="BE8" s="349"/>
      <c r="BS8" s="18" t="s">
        <v>6</v>
      </c>
    </row>
    <row r="9" spans="1:74" s="1" customFormat="1" ht="29.25" customHeight="1">
      <c r="B9" s="22"/>
      <c r="C9" s="23"/>
      <c r="D9" s="27" t="s">
        <v>26</v>
      </c>
      <c r="E9" s="23"/>
      <c r="F9" s="23"/>
      <c r="G9" s="23"/>
      <c r="H9" s="23"/>
      <c r="I9" s="23"/>
      <c r="J9" s="23"/>
      <c r="K9" s="32" t="s">
        <v>27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7" t="s">
        <v>28</v>
      </c>
      <c r="AL9" s="23"/>
      <c r="AM9" s="23"/>
      <c r="AN9" s="32" t="s">
        <v>29</v>
      </c>
      <c r="AO9" s="23"/>
      <c r="AP9" s="23"/>
      <c r="AQ9" s="23"/>
      <c r="AR9" s="21"/>
      <c r="BE9" s="349"/>
      <c r="BS9" s="18" t="s">
        <v>6</v>
      </c>
    </row>
    <row r="10" spans="1:74" s="1" customFormat="1" ht="12" customHeight="1">
      <c r="B10" s="22"/>
      <c r="C10" s="23"/>
      <c r="D10" s="30" t="s">
        <v>30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31</v>
      </c>
      <c r="AL10" s="23"/>
      <c r="AM10" s="23"/>
      <c r="AN10" s="28" t="s">
        <v>32</v>
      </c>
      <c r="AO10" s="23"/>
      <c r="AP10" s="23"/>
      <c r="AQ10" s="23"/>
      <c r="AR10" s="21"/>
      <c r="BE10" s="349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33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34</v>
      </c>
      <c r="AL11" s="23"/>
      <c r="AM11" s="23"/>
      <c r="AN11" s="28" t="s">
        <v>32</v>
      </c>
      <c r="AO11" s="23"/>
      <c r="AP11" s="23"/>
      <c r="AQ11" s="23"/>
      <c r="AR11" s="21"/>
      <c r="BE11" s="349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49"/>
      <c r="BS12" s="18" t="s">
        <v>6</v>
      </c>
    </row>
    <row r="13" spans="1:74" s="1" customFormat="1" ht="12" customHeight="1">
      <c r="B13" s="22"/>
      <c r="C13" s="23"/>
      <c r="D13" s="30" t="s">
        <v>35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31</v>
      </c>
      <c r="AL13" s="23"/>
      <c r="AM13" s="23"/>
      <c r="AN13" s="33" t="s">
        <v>36</v>
      </c>
      <c r="AO13" s="23"/>
      <c r="AP13" s="23"/>
      <c r="AQ13" s="23"/>
      <c r="AR13" s="21"/>
      <c r="BE13" s="349"/>
      <c r="BS13" s="18" t="s">
        <v>6</v>
      </c>
    </row>
    <row r="14" spans="1:74" ht="12.75">
      <c r="B14" s="22"/>
      <c r="C14" s="23"/>
      <c r="D14" s="23"/>
      <c r="E14" s="354" t="s">
        <v>36</v>
      </c>
      <c r="F14" s="355"/>
      <c r="G14" s="355"/>
      <c r="H14" s="355"/>
      <c r="I14" s="355"/>
      <c r="J14" s="355"/>
      <c r="K14" s="355"/>
      <c r="L14" s="355"/>
      <c r="M14" s="355"/>
      <c r="N14" s="355"/>
      <c r="O14" s="355"/>
      <c r="P14" s="355"/>
      <c r="Q14" s="355"/>
      <c r="R14" s="355"/>
      <c r="S14" s="355"/>
      <c r="T14" s="355"/>
      <c r="U14" s="355"/>
      <c r="V14" s="355"/>
      <c r="W14" s="355"/>
      <c r="X14" s="355"/>
      <c r="Y14" s="355"/>
      <c r="Z14" s="355"/>
      <c r="AA14" s="355"/>
      <c r="AB14" s="355"/>
      <c r="AC14" s="355"/>
      <c r="AD14" s="355"/>
      <c r="AE14" s="355"/>
      <c r="AF14" s="355"/>
      <c r="AG14" s="355"/>
      <c r="AH14" s="355"/>
      <c r="AI14" s="355"/>
      <c r="AJ14" s="355"/>
      <c r="AK14" s="30" t="s">
        <v>34</v>
      </c>
      <c r="AL14" s="23"/>
      <c r="AM14" s="23"/>
      <c r="AN14" s="33" t="s">
        <v>36</v>
      </c>
      <c r="AO14" s="23"/>
      <c r="AP14" s="23"/>
      <c r="AQ14" s="23"/>
      <c r="AR14" s="21"/>
      <c r="BE14" s="349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49"/>
      <c r="BS15" s="18" t="s">
        <v>4</v>
      </c>
    </row>
    <row r="16" spans="1:74" s="1" customFormat="1" ht="12" customHeight="1">
      <c r="B16" s="22"/>
      <c r="C16" s="23"/>
      <c r="D16" s="30" t="s">
        <v>37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31</v>
      </c>
      <c r="AL16" s="23"/>
      <c r="AM16" s="23"/>
      <c r="AN16" s="28" t="s">
        <v>32</v>
      </c>
      <c r="AO16" s="23"/>
      <c r="AP16" s="23"/>
      <c r="AQ16" s="23"/>
      <c r="AR16" s="21"/>
      <c r="BE16" s="349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38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34</v>
      </c>
      <c r="AL17" s="23"/>
      <c r="AM17" s="23"/>
      <c r="AN17" s="28" t="s">
        <v>32</v>
      </c>
      <c r="AO17" s="23"/>
      <c r="AP17" s="23"/>
      <c r="AQ17" s="23"/>
      <c r="AR17" s="21"/>
      <c r="BE17" s="349"/>
      <c r="BS17" s="18" t="s">
        <v>39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49"/>
      <c r="BS18" s="18" t="s">
        <v>6</v>
      </c>
    </row>
    <row r="19" spans="1:71" s="1" customFormat="1" ht="12" customHeight="1">
      <c r="B19" s="22"/>
      <c r="C19" s="23"/>
      <c r="D19" s="30" t="s">
        <v>40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31</v>
      </c>
      <c r="AL19" s="23"/>
      <c r="AM19" s="23"/>
      <c r="AN19" s="28" t="s">
        <v>32</v>
      </c>
      <c r="AO19" s="23"/>
      <c r="AP19" s="23"/>
      <c r="AQ19" s="23"/>
      <c r="AR19" s="21"/>
      <c r="BE19" s="349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41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34</v>
      </c>
      <c r="AL20" s="23"/>
      <c r="AM20" s="23"/>
      <c r="AN20" s="28" t="s">
        <v>32</v>
      </c>
      <c r="AO20" s="23"/>
      <c r="AP20" s="23"/>
      <c r="AQ20" s="23"/>
      <c r="AR20" s="21"/>
      <c r="BE20" s="349"/>
      <c r="BS20" s="18" t="s">
        <v>39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49"/>
    </row>
    <row r="22" spans="1:71" s="1" customFormat="1" ht="12" customHeight="1">
      <c r="B22" s="22"/>
      <c r="C22" s="23"/>
      <c r="D22" s="30" t="s">
        <v>42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49"/>
    </row>
    <row r="23" spans="1:71" s="1" customFormat="1" ht="47.25" customHeight="1">
      <c r="B23" s="22"/>
      <c r="C23" s="23"/>
      <c r="D23" s="23"/>
      <c r="E23" s="356" t="s">
        <v>43</v>
      </c>
      <c r="F23" s="356"/>
      <c r="G23" s="356"/>
      <c r="H23" s="356"/>
      <c r="I23" s="356"/>
      <c r="J23" s="356"/>
      <c r="K23" s="356"/>
      <c r="L23" s="356"/>
      <c r="M23" s="356"/>
      <c r="N23" s="356"/>
      <c r="O23" s="356"/>
      <c r="P23" s="356"/>
      <c r="Q23" s="356"/>
      <c r="R23" s="356"/>
      <c r="S23" s="356"/>
      <c r="T23" s="356"/>
      <c r="U23" s="356"/>
      <c r="V23" s="356"/>
      <c r="W23" s="356"/>
      <c r="X23" s="356"/>
      <c r="Y23" s="356"/>
      <c r="Z23" s="356"/>
      <c r="AA23" s="356"/>
      <c r="AB23" s="356"/>
      <c r="AC23" s="356"/>
      <c r="AD23" s="356"/>
      <c r="AE23" s="356"/>
      <c r="AF23" s="356"/>
      <c r="AG23" s="356"/>
      <c r="AH23" s="356"/>
      <c r="AI23" s="356"/>
      <c r="AJ23" s="356"/>
      <c r="AK23" s="356"/>
      <c r="AL23" s="356"/>
      <c r="AM23" s="356"/>
      <c r="AN23" s="356"/>
      <c r="AO23" s="23"/>
      <c r="AP23" s="23"/>
      <c r="AQ23" s="23"/>
      <c r="AR23" s="21"/>
      <c r="BE23" s="349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49"/>
    </row>
    <row r="25" spans="1:71" s="1" customFormat="1" ht="6.95" customHeight="1">
      <c r="B25" s="22"/>
      <c r="C25" s="23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3"/>
      <c r="AQ25" s="23"/>
      <c r="AR25" s="21"/>
      <c r="BE25" s="349"/>
    </row>
    <row r="26" spans="1:71" s="2" customFormat="1" ht="25.9" customHeight="1">
      <c r="A26" s="36"/>
      <c r="B26" s="37"/>
      <c r="C26" s="38"/>
      <c r="D26" s="39" t="s">
        <v>44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57">
        <f>ROUND(AG54,2)</f>
        <v>0</v>
      </c>
      <c r="AL26" s="358"/>
      <c r="AM26" s="358"/>
      <c r="AN26" s="358"/>
      <c r="AO26" s="358"/>
      <c r="AP26" s="38"/>
      <c r="AQ26" s="38"/>
      <c r="AR26" s="41"/>
      <c r="BE26" s="349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49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59" t="s">
        <v>45</v>
      </c>
      <c r="M28" s="359"/>
      <c r="N28" s="359"/>
      <c r="O28" s="359"/>
      <c r="P28" s="359"/>
      <c r="Q28" s="38"/>
      <c r="R28" s="38"/>
      <c r="S28" s="38"/>
      <c r="T28" s="38"/>
      <c r="U28" s="38"/>
      <c r="V28" s="38"/>
      <c r="W28" s="359" t="s">
        <v>46</v>
      </c>
      <c r="X28" s="359"/>
      <c r="Y28" s="359"/>
      <c r="Z28" s="359"/>
      <c r="AA28" s="359"/>
      <c r="AB28" s="359"/>
      <c r="AC28" s="359"/>
      <c r="AD28" s="359"/>
      <c r="AE28" s="359"/>
      <c r="AF28" s="38"/>
      <c r="AG28" s="38"/>
      <c r="AH28" s="38"/>
      <c r="AI28" s="38"/>
      <c r="AJ28" s="38"/>
      <c r="AK28" s="359" t="s">
        <v>47</v>
      </c>
      <c r="AL28" s="359"/>
      <c r="AM28" s="359"/>
      <c r="AN28" s="359"/>
      <c r="AO28" s="359"/>
      <c r="AP28" s="38"/>
      <c r="AQ28" s="38"/>
      <c r="AR28" s="41"/>
      <c r="BE28" s="349"/>
    </row>
    <row r="29" spans="1:71" s="3" customFormat="1" ht="14.45" customHeight="1">
      <c r="B29" s="42"/>
      <c r="C29" s="43"/>
      <c r="D29" s="30" t="s">
        <v>48</v>
      </c>
      <c r="E29" s="43"/>
      <c r="F29" s="30" t="s">
        <v>49</v>
      </c>
      <c r="G29" s="43"/>
      <c r="H29" s="43"/>
      <c r="I29" s="43"/>
      <c r="J29" s="43"/>
      <c r="K29" s="43"/>
      <c r="L29" s="362">
        <v>0.21</v>
      </c>
      <c r="M29" s="361"/>
      <c r="N29" s="361"/>
      <c r="O29" s="361"/>
      <c r="P29" s="361"/>
      <c r="Q29" s="43"/>
      <c r="R29" s="43"/>
      <c r="S29" s="43"/>
      <c r="T29" s="43"/>
      <c r="U29" s="43"/>
      <c r="V29" s="43"/>
      <c r="W29" s="360">
        <f>ROUND(AZ54, 2)</f>
        <v>0</v>
      </c>
      <c r="X29" s="361"/>
      <c r="Y29" s="361"/>
      <c r="Z29" s="361"/>
      <c r="AA29" s="361"/>
      <c r="AB29" s="361"/>
      <c r="AC29" s="361"/>
      <c r="AD29" s="361"/>
      <c r="AE29" s="361"/>
      <c r="AF29" s="43"/>
      <c r="AG29" s="43"/>
      <c r="AH29" s="43"/>
      <c r="AI29" s="43"/>
      <c r="AJ29" s="43"/>
      <c r="AK29" s="360">
        <f>ROUND(AV54, 2)</f>
        <v>0</v>
      </c>
      <c r="AL29" s="361"/>
      <c r="AM29" s="361"/>
      <c r="AN29" s="361"/>
      <c r="AO29" s="361"/>
      <c r="AP29" s="43"/>
      <c r="AQ29" s="43"/>
      <c r="AR29" s="44"/>
      <c r="BE29" s="350"/>
    </row>
    <row r="30" spans="1:71" s="3" customFormat="1" ht="14.45" customHeight="1">
      <c r="B30" s="42"/>
      <c r="C30" s="43"/>
      <c r="D30" s="43"/>
      <c r="E30" s="43"/>
      <c r="F30" s="30" t="s">
        <v>50</v>
      </c>
      <c r="G30" s="43"/>
      <c r="H30" s="43"/>
      <c r="I30" s="43"/>
      <c r="J30" s="43"/>
      <c r="K30" s="43"/>
      <c r="L30" s="362">
        <v>0.15</v>
      </c>
      <c r="M30" s="361"/>
      <c r="N30" s="361"/>
      <c r="O30" s="361"/>
      <c r="P30" s="361"/>
      <c r="Q30" s="43"/>
      <c r="R30" s="43"/>
      <c r="S30" s="43"/>
      <c r="T30" s="43"/>
      <c r="U30" s="43"/>
      <c r="V30" s="43"/>
      <c r="W30" s="360">
        <f>ROUND(BA54, 2)</f>
        <v>0</v>
      </c>
      <c r="X30" s="361"/>
      <c r="Y30" s="361"/>
      <c r="Z30" s="361"/>
      <c r="AA30" s="361"/>
      <c r="AB30" s="361"/>
      <c r="AC30" s="361"/>
      <c r="AD30" s="361"/>
      <c r="AE30" s="361"/>
      <c r="AF30" s="43"/>
      <c r="AG30" s="43"/>
      <c r="AH30" s="43"/>
      <c r="AI30" s="43"/>
      <c r="AJ30" s="43"/>
      <c r="AK30" s="360">
        <f>ROUND(AW54, 2)</f>
        <v>0</v>
      </c>
      <c r="AL30" s="361"/>
      <c r="AM30" s="361"/>
      <c r="AN30" s="361"/>
      <c r="AO30" s="361"/>
      <c r="AP30" s="43"/>
      <c r="AQ30" s="43"/>
      <c r="AR30" s="44"/>
      <c r="BE30" s="350"/>
    </row>
    <row r="31" spans="1:71" s="3" customFormat="1" ht="14.45" hidden="1" customHeight="1">
      <c r="B31" s="42"/>
      <c r="C31" s="43"/>
      <c r="D31" s="43"/>
      <c r="E31" s="43"/>
      <c r="F31" s="30" t="s">
        <v>51</v>
      </c>
      <c r="G31" s="43"/>
      <c r="H31" s="43"/>
      <c r="I31" s="43"/>
      <c r="J31" s="43"/>
      <c r="K31" s="43"/>
      <c r="L31" s="362">
        <v>0.21</v>
      </c>
      <c r="M31" s="361"/>
      <c r="N31" s="361"/>
      <c r="O31" s="361"/>
      <c r="P31" s="361"/>
      <c r="Q31" s="43"/>
      <c r="R31" s="43"/>
      <c r="S31" s="43"/>
      <c r="T31" s="43"/>
      <c r="U31" s="43"/>
      <c r="V31" s="43"/>
      <c r="W31" s="360">
        <f>ROUND(BB54, 2)</f>
        <v>0</v>
      </c>
      <c r="X31" s="361"/>
      <c r="Y31" s="361"/>
      <c r="Z31" s="361"/>
      <c r="AA31" s="361"/>
      <c r="AB31" s="361"/>
      <c r="AC31" s="361"/>
      <c r="AD31" s="361"/>
      <c r="AE31" s="361"/>
      <c r="AF31" s="43"/>
      <c r="AG31" s="43"/>
      <c r="AH31" s="43"/>
      <c r="AI31" s="43"/>
      <c r="AJ31" s="43"/>
      <c r="AK31" s="360">
        <v>0</v>
      </c>
      <c r="AL31" s="361"/>
      <c r="AM31" s="361"/>
      <c r="AN31" s="361"/>
      <c r="AO31" s="361"/>
      <c r="AP31" s="43"/>
      <c r="AQ31" s="43"/>
      <c r="AR31" s="44"/>
      <c r="BE31" s="350"/>
    </row>
    <row r="32" spans="1:71" s="3" customFormat="1" ht="14.45" hidden="1" customHeight="1">
      <c r="B32" s="42"/>
      <c r="C32" s="43"/>
      <c r="D32" s="43"/>
      <c r="E32" s="43"/>
      <c r="F32" s="30" t="s">
        <v>52</v>
      </c>
      <c r="G32" s="43"/>
      <c r="H32" s="43"/>
      <c r="I32" s="43"/>
      <c r="J32" s="43"/>
      <c r="K32" s="43"/>
      <c r="L32" s="362">
        <v>0.15</v>
      </c>
      <c r="M32" s="361"/>
      <c r="N32" s="361"/>
      <c r="O32" s="361"/>
      <c r="P32" s="361"/>
      <c r="Q32" s="43"/>
      <c r="R32" s="43"/>
      <c r="S32" s="43"/>
      <c r="T32" s="43"/>
      <c r="U32" s="43"/>
      <c r="V32" s="43"/>
      <c r="W32" s="360">
        <f>ROUND(BC54, 2)</f>
        <v>0</v>
      </c>
      <c r="X32" s="361"/>
      <c r="Y32" s="361"/>
      <c r="Z32" s="361"/>
      <c r="AA32" s="361"/>
      <c r="AB32" s="361"/>
      <c r="AC32" s="361"/>
      <c r="AD32" s="361"/>
      <c r="AE32" s="361"/>
      <c r="AF32" s="43"/>
      <c r="AG32" s="43"/>
      <c r="AH32" s="43"/>
      <c r="AI32" s="43"/>
      <c r="AJ32" s="43"/>
      <c r="AK32" s="360">
        <v>0</v>
      </c>
      <c r="AL32" s="361"/>
      <c r="AM32" s="361"/>
      <c r="AN32" s="361"/>
      <c r="AO32" s="361"/>
      <c r="AP32" s="43"/>
      <c r="AQ32" s="43"/>
      <c r="AR32" s="44"/>
      <c r="BE32" s="350"/>
    </row>
    <row r="33" spans="1:57" s="3" customFormat="1" ht="14.45" hidden="1" customHeight="1">
      <c r="B33" s="42"/>
      <c r="C33" s="43"/>
      <c r="D33" s="43"/>
      <c r="E33" s="43"/>
      <c r="F33" s="30" t="s">
        <v>53</v>
      </c>
      <c r="G33" s="43"/>
      <c r="H33" s="43"/>
      <c r="I33" s="43"/>
      <c r="J33" s="43"/>
      <c r="K33" s="43"/>
      <c r="L33" s="362">
        <v>0</v>
      </c>
      <c r="M33" s="361"/>
      <c r="N33" s="361"/>
      <c r="O33" s="361"/>
      <c r="P33" s="361"/>
      <c r="Q33" s="43"/>
      <c r="R33" s="43"/>
      <c r="S33" s="43"/>
      <c r="T33" s="43"/>
      <c r="U33" s="43"/>
      <c r="V33" s="43"/>
      <c r="W33" s="360">
        <f>ROUND(BD54, 2)</f>
        <v>0</v>
      </c>
      <c r="X33" s="361"/>
      <c r="Y33" s="361"/>
      <c r="Z33" s="361"/>
      <c r="AA33" s="361"/>
      <c r="AB33" s="361"/>
      <c r="AC33" s="361"/>
      <c r="AD33" s="361"/>
      <c r="AE33" s="361"/>
      <c r="AF33" s="43"/>
      <c r="AG33" s="43"/>
      <c r="AH33" s="43"/>
      <c r="AI33" s="43"/>
      <c r="AJ33" s="43"/>
      <c r="AK33" s="360">
        <v>0</v>
      </c>
      <c r="AL33" s="361"/>
      <c r="AM33" s="361"/>
      <c r="AN33" s="361"/>
      <c r="AO33" s="361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54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55</v>
      </c>
      <c r="U35" s="47"/>
      <c r="V35" s="47"/>
      <c r="W35" s="47"/>
      <c r="X35" s="366" t="s">
        <v>56</v>
      </c>
      <c r="Y35" s="364"/>
      <c r="Z35" s="364"/>
      <c r="AA35" s="364"/>
      <c r="AB35" s="364"/>
      <c r="AC35" s="47"/>
      <c r="AD35" s="47"/>
      <c r="AE35" s="47"/>
      <c r="AF35" s="47"/>
      <c r="AG35" s="47"/>
      <c r="AH35" s="47"/>
      <c r="AI35" s="47"/>
      <c r="AJ35" s="47"/>
      <c r="AK35" s="363">
        <f>SUM(AK26:AK33)</f>
        <v>0</v>
      </c>
      <c r="AL35" s="364"/>
      <c r="AM35" s="364"/>
      <c r="AN35" s="364"/>
      <c r="AO35" s="365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4" t="s">
        <v>57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0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2022020R02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45" t="str">
        <f>K6</f>
        <v>Objekt zázemí a šaten sport. organizace</v>
      </c>
      <c r="M45" s="346"/>
      <c r="N45" s="346"/>
      <c r="O45" s="346"/>
      <c r="P45" s="346"/>
      <c r="Q45" s="346"/>
      <c r="R45" s="346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0" t="s">
        <v>22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 xml:space="preserve">Štěnovický Borek 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0" t="s">
        <v>24</v>
      </c>
      <c r="AJ47" s="38"/>
      <c r="AK47" s="38"/>
      <c r="AL47" s="38"/>
      <c r="AM47" s="371" t="str">
        <f>IF(AN8= "","",AN8)</f>
        <v>9. 5. 2022</v>
      </c>
      <c r="AN47" s="371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25.7" customHeight="1">
      <c r="A49" s="36"/>
      <c r="B49" s="37"/>
      <c r="C49" s="30" t="s">
        <v>30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Obec Štěnovický Borek, Štěnovický Borek 28, 33209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0" t="s">
        <v>37</v>
      </c>
      <c r="AJ49" s="38"/>
      <c r="AK49" s="38"/>
      <c r="AL49" s="38"/>
      <c r="AM49" s="372" t="str">
        <f>IF(E17="","",E17)</f>
        <v>Dipl. tech. Josef Špeta, autorizovaný stavitel</v>
      </c>
      <c r="AN49" s="373"/>
      <c r="AO49" s="373"/>
      <c r="AP49" s="373"/>
      <c r="AQ49" s="38"/>
      <c r="AR49" s="41"/>
      <c r="AS49" s="374" t="s">
        <v>58</v>
      </c>
      <c r="AT49" s="375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0" t="s">
        <v>35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0" t="s">
        <v>40</v>
      </c>
      <c r="AJ50" s="38"/>
      <c r="AK50" s="38"/>
      <c r="AL50" s="38"/>
      <c r="AM50" s="372" t="str">
        <f>IF(E20="","",E20)</f>
        <v>Jakub Vilingr</v>
      </c>
      <c r="AN50" s="373"/>
      <c r="AO50" s="373"/>
      <c r="AP50" s="373"/>
      <c r="AQ50" s="38"/>
      <c r="AR50" s="41"/>
      <c r="AS50" s="376"/>
      <c r="AT50" s="377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78"/>
      <c r="AT51" s="379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41" t="s">
        <v>59</v>
      </c>
      <c r="D52" s="342"/>
      <c r="E52" s="342"/>
      <c r="F52" s="342"/>
      <c r="G52" s="342"/>
      <c r="H52" s="68"/>
      <c r="I52" s="344" t="s">
        <v>60</v>
      </c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342"/>
      <c r="W52" s="342"/>
      <c r="X52" s="342"/>
      <c r="Y52" s="342"/>
      <c r="Z52" s="342"/>
      <c r="AA52" s="342"/>
      <c r="AB52" s="342"/>
      <c r="AC52" s="342"/>
      <c r="AD52" s="342"/>
      <c r="AE52" s="342"/>
      <c r="AF52" s="342"/>
      <c r="AG52" s="370" t="s">
        <v>61</v>
      </c>
      <c r="AH52" s="342"/>
      <c r="AI52" s="342"/>
      <c r="AJ52" s="342"/>
      <c r="AK52" s="342"/>
      <c r="AL52" s="342"/>
      <c r="AM52" s="342"/>
      <c r="AN52" s="344" t="s">
        <v>62</v>
      </c>
      <c r="AO52" s="342"/>
      <c r="AP52" s="342"/>
      <c r="AQ52" s="69" t="s">
        <v>63</v>
      </c>
      <c r="AR52" s="41"/>
      <c r="AS52" s="70" t="s">
        <v>64</v>
      </c>
      <c r="AT52" s="71" t="s">
        <v>65</v>
      </c>
      <c r="AU52" s="71" t="s">
        <v>66</v>
      </c>
      <c r="AV52" s="71" t="s">
        <v>67</v>
      </c>
      <c r="AW52" s="71" t="s">
        <v>68</v>
      </c>
      <c r="AX52" s="71" t="s">
        <v>69</v>
      </c>
      <c r="AY52" s="71" t="s">
        <v>70</v>
      </c>
      <c r="AZ52" s="71" t="s">
        <v>71</v>
      </c>
      <c r="BA52" s="71" t="s">
        <v>72</v>
      </c>
      <c r="BB52" s="71" t="s">
        <v>73</v>
      </c>
      <c r="BC52" s="71" t="s">
        <v>74</v>
      </c>
      <c r="BD52" s="72" t="s">
        <v>75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76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47">
        <f>ROUND(SUM(AG55:AG65),2)</f>
        <v>0</v>
      </c>
      <c r="AH54" s="347"/>
      <c r="AI54" s="347"/>
      <c r="AJ54" s="347"/>
      <c r="AK54" s="347"/>
      <c r="AL54" s="347"/>
      <c r="AM54" s="347"/>
      <c r="AN54" s="380">
        <f t="shared" ref="AN54:AN65" si="0">SUM(AG54,AT54)</f>
        <v>0</v>
      </c>
      <c r="AO54" s="380"/>
      <c r="AP54" s="380"/>
      <c r="AQ54" s="80" t="s">
        <v>32</v>
      </c>
      <c r="AR54" s="81"/>
      <c r="AS54" s="82">
        <f>ROUND(SUM(AS55:AS65),2)</f>
        <v>0</v>
      </c>
      <c r="AT54" s="83">
        <f t="shared" ref="AT54:AT65" si="1">ROUND(SUM(AV54:AW54),2)</f>
        <v>0</v>
      </c>
      <c r="AU54" s="84">
        <f>ROUND(SUM(AU55:AU65),5)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ROUND(SUM(AZ55:AZ65),2)</f>
        <v>0</v>
      </c>
      <c r="BA54" s="83">
        <f>ROUND(SUM(BA55:BA65),2)</f>
        <v>0</v>
      </c>
      <c r="BB54" s="83">
        <f>ROUND(SUM(BB55:BB65),2)</f>
        <v>0</v>
      </c>
      <c r="BC54" s="83">
        <f>ROUND(SUM(BC55:BC65),2)</f>
        <v>0</v>
      </c>
      <c r="BD54" s="85">
        <f>ROUND(SUM(BD55:BD65),2)</f>
        <v>0</v>
      </c>
      <c r="BS54" s="86" t="s">
        <v>77</v>
      </c>
      <c r="BT54" s="86" t="s">
        <v>78</v>
      </c>
      <c r="BU54" s="87" t="s">
        <v>79</v>
      </c>
      <c r="BV54" s="86" t="s">
        <v>80</v>
      </c>
      <c r="BW54" s="86" t="s">
        <v>5</v>
      </c>
      <c r="BX54" s="86" t="s">
        <v>81</v>
      </c>
      <c r="CL54" s="86" t="s">
        <v>19</v>
      </c>
    </row>
    <row r="55" spans="1:91" s="7" customFormat="1" ht="16.5" customHeight="1">
      <c r="A55" s="88" t="s">
        <v>82</v>
      </c>
      <c r="B55" s="89"/>
      <c r="C55" s="90"/>
      <c r="D55" s="343" t="s">
        <v>83</v>
      </c>
      <c r="E55" s="343"/>
      <c r="F55" s="343"/>
      <c r="G55" s="343"/>
      <c r="H55" s="343"/>
      <c r="I55" s="91"/>
      <c r="J55" s="343" t="s">
        <v>84</v>
      </c>
      <c r="K55" s="343"/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3"/>
      <c r="AA55" s="343"/>
      <c r="AB55" s="343"/>
      <c r="AC55" s="343"/>
      <c r="AD55" s="343"/>
      <c r="AE55" s="343"/>
      <c r="AF55" s="343"/>
      <c r="AG55" s="368">
        <f>'00 - Pokyny pro zpracován...'!J30</f>
        <v>0</v>
      </c>
      <c r="AH55" s="369"/>
      <c r="AI55" s="369"/>
      <c r="AJ55" s="369"/>
      <c r="AK55" s="369"/>
      <c r="AL55" s="369"/>
      <c r="AM55" s="369"/>
      <c r="AN55" s="368">
        <f t="shared" si="0"/>
        <v>0</v>
      </c>
      <c r="AO55" s="369"/>
      <c r="AP55" s="369"/>
      <c r="AQ55" s="92" t="s">
        <v>85</v>
      </c>
      <c r="AR55" s="93"/>
      <c r="AS55" s="94">
        <v>0</v>
      </c>
      <c r="AT55" s="95">
        <f t="shared" si="1"/>
        <v>0</v>
      </c>
      <c r="AU55" s="96">
        <f>'00 - Pokyny pro zpracován...'!P80</f>
        <v>0</v>
      </c>
      <c r="AV55" s="95">
        <f>'00 - Pokyny pro zpracován...'!J33</f>
        <v>0</v>
      </c>
      <c r="AW55" s="95">
        <f>'00 - Pokyny pro zpracován...'!J34</f>
        <v>0</v>
      </c>
      <c r="AX55" s="95">
        <f>'00 - Pokyny pro zpracován...'!J35</f>
        <v>0</v>
      </c>
      <c r="AY55" s="95">
        <f>'00 - Pokyny pro zpracován...'!J36</f>
        <v>0</v>
      </c>
      <c r="AZ55" s="95">
        <f>'00 - Pokyny pro zpracován...'!F33</f>
        <v>0</v>
      </c>
      <c r="BA55" s="95">
        <f>'00 - Pokyny pro zpracován...'!F34</f>
        <v>0</v>
      </c>
      <c r="BB55" s="95">
        <f>'00 - Pokyny pro zpracován...'!F35</f>
        <v>0</v>
      </c>
      <c r="BC55" s="95">
        <f>'00 - Pokyny pro zpracován...'!F36</f>
        <v>0</v>
      </c>
      <c r="BD55" s="97">
        <f>'00 - Pokyny pro zpracován...'!F37</f>
        <v>0</v>
      </c>
      <c r="BT55" s="98" t="s">
        <v>86</v>
      </c>
      <c r="BV55" s="98" t="s">
        <v>80</v>
      </c>
      <c r="BW55" s="98" t="s">
        <v>87</v>
      </c>
      <c r="BX55" s="98" t="s">
        <v>5</v>
      </c>
      <c r="CL55" s="98" t="s">
        <v>19</v>
      </c>
      <c r="CM55" s="98" t="s">
        <v>88</v>
      </c>
    </row>
    <row r="56" spans="1:91" s="7" customFormat="1" ht="16.5" customHeight="1">
      <c r="A56" s="88" t="s">
        <v>82</v>
      </c>
      <c r="B56" s="89"/>
      <c r="C56" s="90"/>
      <c r="D56" s="343" t="s">
        <v>89</v>
      </c>
      <c r="E56" s="343"/>
      <c r="F56" s="343"/>
      <c r="G56" s="343"/>
      <c r="H56" s="343"/>
      <c r="I56" s="91"/>
      <c r="J56" s="343" t="s">
        <v>90</v>
      </c>
      <c r="K56" s="343"/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3"/>
      <c r="AA56" s="343"/>
      <c r="AB56" s="343"/>
      <c r="AC56" s="343"/>
      <c r="AD56" s="343"/>
      <c r="AE56" s="343"/>
      <c r="AF56" s="343"/>
      <c r="AG56" s="368">
        <f>'01 - Vedlejší rozpočtové ...'!J30</f>
        <v>0</v>
      </c>
      <c r="AH56" s="369"/>
      <c r="AI56" s="369"/>
      <c r="AJ56" s="369"/>
      <c r="AK56" s="369"/>
      <c r="AL56" s="369"/>
      <c r="AM56" s="369"/>
      <c r="AN56" s="368">
        <f t="shared" si="0"/>
        <v>0</v>
      </c>
      <c r="AO56" s="369"/>
      <c r="AP56" s="369"/>
      <c r="AQ56" s="92" t="s">
        <v>85</v>
      </c>
      <c r="AR56" s="93"/>
      <c r="AS56" s="94">
        <v>0</v>
      </c>
      <c r="AT56" s="95">
        <f t="shared" si="1"/>
        <v>0</v>
      </c>
      <c r="AU56" s="96">
        <f>'01 - Vedlejší rozpočtové ...'!P84</f>
        <v>0</v>
      </c>
      <c r="AV56" s="95">
        <f>'01 - Vedlejší rozpočtové ...'!J33</f>
        <v>0</v>
      </c>
      <c r="AW56" s="95">
        <f>'01 - Vedlejší rozpočtové ...'!J34</f>
        <v>0</v>
      </c>
      <c r="AX56" s="95">
        <f>'01 - Vedlejší rozpočtové ...'!J35</f>
        <v>0</v>
      </c>
      <c r="AY56" s="95">
        <f>'01 - Vedlejší rozpočtové ...'!J36</f>
        <v>0</v>
      </c>
      <c r="AZ56" s="95">
        <f>'01 - Vedlejší rozpočtové ...'!F33</f>
        <v>0</v>
      </c>
      <c r="BA56" s="95">
        <f>'01 - Vedlejší rozpočtové ...'!F34</f>
        <v>0</v>
      </c>
      <c r="BB56" s="95">
        <f>'01 - Vedlejší rozpočtové ...'!F35</f>
        <v>0</v>
      </c>
      <c r="BC56" s="95">
        <f>'01 - Vedlejší rozpočtové ...'!F36</f>
        <v>0</v>
      </c>
      <c r="BD56" s="97">
        <f>'01 - Vedlejší rozpočtové ...'!F37</f>
        <v>0</v>
      </c>
      <c r="BT56" s="98" t="s">
        <v>86</v>
      </c>
      <c r="BV56" s="98" t="s">
        <v>80</v>
      </c>
      <c r="BW56" s="98" t="s">
        <v>91</v>
      </c>
      <c r="BX56" s="98" t="s">
        <v>5</v>
      </c>
      <c r="CL56" s="98" t="s">
        <v>32</v>
      </c>
      <c r="CM56" s="98" t="s">
        <v>88</v>
      </c>
    </row>
    <row r="57" spans="1:91" s="7" customFormat="1" ht="24.75" customHeight="1">
      <c r="A57" s="88" t="s">
        <v>82</v>
      </c>
      <c r="B57" s="89"/>
      <c r="C57" s="90"/>
      <c r="D57" s="343" t="s">
        <v>92</v>
      </c>
      <c r="E57" s="343"/>
      <c r="F57" s="343"/>
      <c r="G57" s="343"/>
      <c r="H57" s="343"/>
      <c r="I57" s="91"/>
      <c r="J57" s="343" t="s">
        <v>93</v>
      </c>
      <c r="K57" s="343"/>
      <c r="L57" s="343"/>
      <c r="M57" s="343"/>
      <c r="N57" s="343"/>
      <c r="O57" s="343"/>
      <c r="P57" s="343"/>
      <c r="Q57" s="343"/>
      <c r="R57" s="343"/>
      <c r="S57" s="343"/>
      <c r="T57" s="343"/>
      <c r="U57" s="343"/>
      <c r="V57" s="343"/>
      <c r="W57" s="343"/>
      <c r="X57" s="343"/>
      <c r="Y57" s="343"/>
      <c r="Z57" s="343"/>
      <c r="AA57" s="343"/>
      <c r="AB57" s="343"/>
      <c r="AC57" s="343"/>
      <c r="AD57" s="343"/>
      <c r="AE57" s="343"/>
      <c r="AF57" s="343"/>
      <c r="AG57" s="368">
        <f>'02 - D1.1. - D.1.3. - Sta...'!J30</f>
        <v>0</v>
      </c>
      <c r="AH57" s="369"/>
      <c r="AI57" s="369"/>
      <c r="AJ57" s="369"/>
      <c r="AK57" s="369"/>
      <c r="AL57" s="369"/>
      <c r="AM57" s="369"/>
      <c r="AN57" s="368">
        <f t="shared" si="0"/>
        <v>0</v>
      </c>
      <c r="AO57" s="369"/>
      <c r="AP57" s="369"/>
      <c r="AQ57" s="92" t="s">
        <v>85</v>
      </c>
      <c r="AR57" s="93"/>
      <c r="AS57" s="94">
        <v>0</v>
      </c>
      <c r="AT57" s="95">
        <f t="shared" si="1"/>
        <v>0</v>
      </c>
      <c r="AU57" s="96">
        <f>'02 - D1.1. - D.1.3. - Sta...'!P104</f>
        <v>0</v>
      </c>
      <c r="AV57" s="95">
        <f>'02 - D1.1. - D.1.3. - Sta...'!J33</f>
        <v>0</v>
      </c>
      <c r="AW57" s="95">
        <f>'02 - D1.1. - D.1.3. - Sta...'!J34</f>
        <v>0</v>
      </c>
      <c r="AX57" s="95">
        <f>'02 - D1.1. - D.1.3. - Sta...'!J35</f>
        <v>0</v>
      </c>
      <c r="AY57" s="95">
        <f>'02 - D1.1. - D.1.3. - Sta...'!J36</f>
        <v>0</v>
      </c>
      <c r="AZ57" s="95">
        <f>'02 - D1.1. - D.1.3. - Sta...'!F33</f>
        <v>0</v>
      </c>
      <c r="BA57" s="95">
        <f>'02 - D1.1. - D.1.3. - Sta...'!F34</f>
        <v>0</v>
      </c>
      <c r="BB57" s="95">
        <f>'02 - D1.1. - D.1.3. - Sta...'!F35</f>
        <v>0</v>
      </c>
      <c r="BC57" s="95">
        <f>'02 - D1.1. - D.1.3. - Sta...'!F36</f>
        <v>0</v>
      </c>
      <c r="BD57" s="97">
        <f>'02 - D1.1. - D.1.3. - Sta...'!F37</f>
        <v>0</v>
      </c>
      <c r="BT57" s="98" t="s">
        <v>86</v>
      </c>
      <c r="BV57" s="98" t="s">
        <v>80</v>
      </c>
      <c r="BW57" s="98" t="s">
        <v>94</v>
      </c>
      <c r="BX57" s="98" t="s">
        <v>5</v>
      </c>
      <c r="CL57" s="98" t="s">
        <v>32</v>
      </c>
      <c r="CM57" s="98" t="s">
        <v>88</v>
      </c>
    </row>
    <row r="58" spans="1:91" s="7" customFormat="1" ht="24.75" customHeight="1">
      <c r="A58" s="88" t="s">
        <v>82</v>
      </c>
      <c r="B58" s="89"/>
      <c r="C58" s="90"/>
      <c r="D58" s="343" t="s">
        <v>95</v>
      </c>
      <c r="E58" s="343"/>
      <c r="F58" s="343"/>
      <c r="G58" s="343"/>
      <c r="H58" s="343"/>
      <c r="I58" s="91"/>
      <c r="J58" s="343" t="s">
        <v>96</v>
      </c>
      <c r="K58" s="343"/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  <c r="X58" s="343"/>
      <c r="Y58" s="343"/>
      <c r="Z58" s="343"/>
      <c r="AA58" s="343"/>
      <c r="AB58" s="343"/>
      <c r="AC58" s="343"/>
      <c r="AD58" s="343"/>
      <c r="AE58" s="343"/>
      <c r="AF58" s="343"/>
      <c r="AG58" s="368">
        <f>'EI_venk - Elektroinstalac...'!J30</f>
        <v>0</v>
      </c>
      <c r="AH58" s="369"/>
      <c r="AI58" s="369"/>
      <c r="AJ58" s="369"/>
      <c r="AK58" s="369"/>
      <c r="AL58" s="369"/>
      <c r="AM58" s="369"/>
      <c r="AN58" s="368">
        <f t="shared" si="0"/>
        <v>0</v>
      </c>
      <c r="AO58" s="369"/>
      <c r="AP58" s="369"/>
      <c r="AQ58" s="92" t="s">
        <v>85</v>
      </c>
      <c r="AR58" s="93"/>
      <c r="AS58" s="94">
        <v>0</v>
      </c>
      <c r="AT58" s="95">
        <f t="shared" si="1"/>
        <v>0</v>
      </c>
      <c r="AU58" s="96">
        <f>'EI_venk - Elektroinstalac...'!P92</f>
        <v>0</v>
      </c>
      <c r="AV58" s="95">
        <f>'EI_venk - Elektroinstalac...'!J33</f>
        <v>0</v>
      </c>
      <c r="AW58" s="95">
        <f>'EI_venk - Elektroinstalac...'!J34</f>
        <v>0</v>
      </c>
      <c r="AX58" s="95">
        <f>'EI_venk - Elektroinstalac...'!J35</f>
        <v>0</v>
      </c>
      <c r="AY58" s="95">
        <f>'EI_venk - Elektroinstalac...'!J36</f>
        <v>0</v>
      </c>
      <c r="AZ58" s="95">
        <f>'EI_venk - Elektroinstalac...'!F33</f>
        <v>0</v>
      </c>
      <c r="BA58" s="95">
        <f>'EI_venk - Elektroinstalac...'!F34</f>
        <v>0</v>
      </c>
      <c r="BB58" s="95">
        <f>'EI_venk - Elektroinstalac...'!F35</f>
        <v>0</v>
      </c>
      <c r="BC58" s="95">
        <f>'EI_venk - Elektroinstalac...'!F36</f>
        <v>0</v>
      </c>
      <c r="BD58" s="97">
        <f>'EI_venk - Elektroinstalac...'!F37</f>
        <v>0</v>
      </c>
      <c r="BT58" s="98" t="s">
        <v>86</v>
      </c>
      <c r="BV58" s="98" t="s">
        <v>80</v>
      </c>
      <c r="BW58" s="98" t="s">
        <v>97</v>
      </c>
      <c r="BX58" s="98" t="s">
        <v>5</v>
      </c>
      <c r="CL58" s="98" t="s">
        <v>32</v>
      </c>
      <c r="CM58" s="98" t="s">
        <v>88</v>
      </c>
    </row>
    <row r="59" spans="1:91" s="7" customFormat="1" ht="16.5" customHeight="1">
      <c r="A59" s="88" t="s">
        <v>82</v>
      </c>
      <c r="B59" s="89"/>
      <c r="C59" s="90"/>
      <c r="D59" s="343" t="s">
        <v>98</v>
      </c>
      <c r="E59" s="343"/>
      <c r="F59" s="343"/>
      <c r="G59" s="343"/>
      <c r="H59" s="343"/>
      <c r="I59" s="91"/>
      <c r="J59" s="343" t="s">
        <v>99</v>
      </c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68">
        <f>'EI_vn - Elektroinstalace ...'!J30</f>
        <v>0</v>
      </c>
      <c r="AH59" s="369"/>
      <c r="AI59" s="369"/>
      <c r="AJ59" s="369"/>
      <c r="AK59" s="369"/>
      <c r="AL59" s="369"/>
      <c r="AM59" s="369"/>
      <c r="AN59" s="368">
        <f t="shared" si="0"/>
        <v>0</v>
      </c>
      <c r="AO59" s="369"/>
      <c r="AP59" s="369"/>
      <c r="AQ59" s="92" t="s">
        <v>85</v>
      </c>
      <c r="AR59" s="93"/>
      <c r="AS59" s="94">
        <v>0</v>
      </c>
      <c r="AT59" s="95">
        <f t="shared" si="1"/>
        <v>0</v>
      </c>
      <c r="AU59" s="96">
        <f>'EI_vn - Elektroinstalace ...'!P107</f>
        <v>0</v>
      </c>
      <c r="AV59" s="95">
        <f>'EI_vn - Elektroinstalace ...'!J33</f>
        <v>0</v>
      </c>
      <c r="AW59" s="95">
        <f>'EI_vn - Elektroinstalace ...'!J34</f>
        <v>0</v>
      </c>
      <c r="AX59" s="95">
        <f>'EI_vn - Elektroinstalace ...'!J35</f>
        <v>0</v>
      </c>
      <c r="AY59" s="95">
        <f>'EI_vn - Elektroinstalace ...'!J36</f>
        <v>0</v>
      </c>
      <c r="AZ59" s="95">
        <f>'EI_vn - Elektroinstalace ...'!F33</f>
        <v>0</v>
      </c>
      <c r="BA59" s="95">
        <f>'EI_vn - Elektroinstalace ...'!F34</f>
        <v>0</v>
      </c>
      <c r="BB59" s="95">
        <f>'EI_vn - Elektroinstalace ...'!F35</f>
        <v>0</v>
      </c>
      <c r="BC59" s="95">
        <f>'EI_vn - Elektroinstalace ...'!F36</f>
        <v>0</v>
      </c>
      <c r="BD59" s="97">
        <f>'EI_vn - Elektroinstalace ...'!F37</f>
        <v>0</v>
      </c>
      <c r="BT59" s="98" t="s">
        <v>86</v>
      </c>
      <c r="BV59" s="98" t="s">
        <v>80</v>
      </c>
      <c r="BW59" s="98" t="s">
        <v>100</v>
      </c>
      <c r="BX59" s="98" t="s">
        <v>5</v>
      </c>
      <c r="CL59" s="98" t="s">
        <v>32</v>
      </c>
      <c r="CM59" s="98" t="s">
        <v>88</v>
      </c>
    </row>
    <row r="60" spans="1:91" s="7" customFormat="1" ht="24.75" customHeight="1">
      <c r="A60" s="88" t="s">
        <v>82</v>
      </c>
      <c r="B60" s="89"/>
      <c r="C60" s="90"/>
      <c r="D60" s="343" t="s">
        <v>101</v>
      </c>
      <c r="E60" s="343"/>
      <c r="F60" s="343"/>
      <c r="G60" s="343"/>
      <c r="H60" s="343"/>
      <c r="I60" s="91"/>
      <c r="J60" s="343" t="s">
        <v>102</v>
      </c>
      <c r="K60" s="343"/>
      <c r="L60" s="343"/>
      <c r="M60" s="343"/>
      <c r="N60" s="343"/>
      <c r="O60" s="343"/>
      <c r="P60" s="343"/>
      <c r="Q60" s="343"/>
      <c r="R60" s="343"/>
      <c r="S60" s="343"/>
      <c r="T60" s="343"/>
      <c r="U60" s="343"/>
      <c r="V60" s="343"/>
      <c r="W60" s="343"/>
      <c r="X60" s="343"/>
      <c r="Y60" s="343"/>
      <c r="Z60" s="343"/>
      <c r="AA60" s="343"/>
      <c r="AB60" s="343"/>
      <c r="AC60" s="343"/>
      <c r="AD60" s="343"/>
      <c r="AE60" s="343"/>
      <c r="AF60" s="343"/>
      <c r="AG60" s="368">
        <f>'PLYN_01 - Plynovodní příp...'!J30</f>
        <v>0</v>
      </c>
      <c r="AH60" s="369"/>
      <c r="AI60" s="369"/>
      <c r="AJ60" s="369"/>
      <c r="AK60" s="369"/>
      <c r="AL60" s="369"/>
      <c r="AM60" s="369"/>
      <c r="AN60" s="368">
        <f t="shared" si="0"/>
        <v>0</v>
      </c>
      <c r="AO60" s="369"/>
      <c r="AP60" s="369"/>
      <c r="AQ60" s="92" t="s">
        <v>85</v>
      </c>
      <c r="AR60" s="93"/>
      <c r="AS60" s="94">
        <v>0</v>
      </c>
      <c r="AT60" s="95">
        <f t="shared" si="1"/>
        <v>0</v>
      </c>
      <c r="AU60" s="96">
        <f>'PLYN_01 - Plynovodní příp...'!P95</f>
        <v>0</v>
      </c>
      <c r="AV60" s="95">
        <f>'PLYN_01 - Plynovodní příp...'!J33</f>
        <v>0</v>
      </c>
      <c r="AW60" s="95">
        <f>'PLYN_01 - Plynovodní příp...'!J34</f>
        <v>0</v>
      </c>
      <c r="AX60" s="95">
        <f>'PLYN_01 - Plynovodní příp...'!J35</f>
        <v>0</v>
      </c>
      <c r="AY60" s="95">
        <f>'PLYN_01 - Plynovodní příp...'!J36</f>
        <v>0</v>
      </c>
      <c r="AZ60" s="95">
        <f>'PLYN_01 - Plynovodní příp...'!F33</f>
        <v>0</v>
      </c>
      <c r="BA60" s="95">
        <f>'PLYN_01 - Plynovodní příp...'!F34</f>
        <v>0</v>
      </c>
      <c r="BB60" s="95">
        <f>'PLYN_01 - Plynovodní příp...'!F35</f>
        <v>0</v>
      </c>
      <c r="BC60" s="95">
        <f>'PLYN_01 - Plynovodní příp...'!F36</f>
        <v>0</v>
      </c>
      <c r="BD60" s="97">
        <f>'PLYN_01 - Plynovodní příp...'!F37</f>
        <v>0</v>
      </c>
      <c r="BT60" s="98" t="s">
        <v>86</v>
      </c>
      <c r="BV60" s="98" t="s">
        <v>80</v>
      </c>
      <c r="BW60" s="98" t="s">
        <v>103</v>
      </c>
      <c r="BX60" s="98" t="s">
        <v>5</v>
      </c>
      <c r="CL60" s="98" t="s">
        <v>32</v>
      </c>
      <c r="CM60" s="98" t="s">
        <v>88</v>
      </c>
    </row>
    <row r="61" spans="1:91" s="7" customFormat="1" ht="24.75" customHeight="1">
      <c r="A61" s="88" t="s">
        <v>82</v>
      </c>
      <c r="B61" s="89"/>
      <c r="C61" s="90"/>
      <c r="D61" s="343" t="s">
        <v>104</v>
      </c>
      <c r="E61" s="343"/>
      <c r="F61" s="343"/>
      <c r="G61" s="343"/>
      <c r="H61" s="343"/>
      <c r="I61" s="91"/>
      <c r="J61" s="343" t="s">
        <v>105</v>
      </c>
      <c r="K61" s="343"/>
      <c r="L61" s="343"/>
      <c r="M61" s="343"/>
      <c r="N61" s="343"/>
      <c r="O61" s="343"/>
      <c r="P61" s="343"/>
      <c r="Q61" s="343"/>
      <c r="R61" s="343"/>
      <c r="S61" s="343"/>
      <c r="T61" s="343"/>
      <c r="U61" s="343"/>
      <c r="V61" s="343"/>
      <c r="W61" s="343"/>
      <c r="X61" s="343"/>
      <c r="Y61" s="343"/>
      <c r="Z61" s="343"/>
      <c r="AA61" s="343"/>
      <c r="AB61" s="343"/>
      <c r="AC61" s="343"/>
      <c r="AD61" s="343"/>
      <c r="AE61" s="343"/>
      <c r="AF61" s="343"/>
      <c r="AG61" s="368">
        <f>'PLYN_02 - Vnitřní rozvod ...'!J30</f>
        <v>0</v>
      </c>
      <c r="AH61" s="369"/>
      <c r="AI61" s="369"/>
      <c r="AJ61" s="369"/>
      <c r="AK61" s="369"/>
      <c r="AL61" s="369"/>
      <c r="AM61" s="369"/>
      <c r="AN61" s="368">
        <f t="shared" si="0"/>
        <v>0</v>
      </c>
      <c r="AO61" s="369"/>
      <c r="AP61" s="369"/>
      <c r="AQ61" s="92" t="s">
        <v>85</v>
      </c>
      <c r="AR61" s="93"/>
      <c r="AS61" s="94">
        <v>0</v>
      </c>
      <c r="AT61" s="95">
        <f t="shared" si="1"/>
        <v>0</v>
      </c>
      <c r="AU61" s="96">
        <f>'PLYN_02 - Vnitřní rozvod ...'!P94</f>
        <v>0</v>
      </c>
      <c r="AV61" s="95">
        <f>'PLYN_02 - Vnitřní rozvod ...'!J33</f>
        <v>0</v>
      </c>
      <c r="AW61" s="95">
        <f>'PLYN_02 - Vnitřní rozvod ...'!J34</f>
        <v>0</v>
      </c>
      <c r="AX61" s="95">
        <f>'PLYN_02 - Vnitřní rozvod ...'!J35</f>
        <v>0</v>
      </c>
      <c r="AY61" s="95">
        <f>'PLYN_02 - Vnitřní rozvod ...'!J36</f>
        <v>0</v>
      </c>
      <c r="AZ61" s="95">
        <f>'PLYN_02 - Vnitřní rozvod ...'!F33</f>
        <v>0</v>
      </c>
      <c r="BA61" s="95">
        <f>'PLYN_02 - Vnitřní rozvod ...'!F34</f>
        <v>0</v>
      </c>
      <c r="BB61" s="95">
        <f>'PLYN_02 - Vnitřní rozvod ...'!F35</f>
        <v>0</v>
      </c>
      <c r="BC61" s="95">
        <f>'PLYN_02 - Vnitřní rozvod ...'!F36</f>
        <v>0</v>
      </c>
      <c r="BD61" s="97">
        <f>'PLYN_02 - Vnitřní rozvod ...'!F37</f>
        <v>0</v>
      </c>
      <c r="BT61" s="98" t="s">
        <v>86</v>
      </c>
      <c r="BV61" s="98" t="s">
        <v>80</v>
      </c>
      <c r="BW61" s="98" t="s">
        <v>106</v>
      </c>
      <c r="BX61" s="98" t="s">
        <v>5</v>
      </c>
      <c r="CL61" s="98" t="s">
        <v>32</v>
      </c>
      <c r="CM61" s="98" t="s">
        <v>88</v>
      </c>
    </row>
    <row r="62" spans="1:91" s="7" customFormat="1" ht="16.5" customHeight="1">
      <c r="A62" s="88" t="s">
        <v>82</v>
      </c>
      <c r="B62" s="89"/>
      <c r="C62" s="90"/>
      <c r="D62" s="343" t="s">
        <v>107</v>
      </c>
      <c r="E62" s="343"/>
      <c r="F62" s="343"/>
      <c r="G62" s="343"/>
      <c r="H62" s="343"/>
      <c r="I62" s="91"/>
      <c r="J62" s="343" t="s">
        <v>108</v>
      </c>
      <c r="K62" s="343"/>
      <c r="L62" s="343"/>
      <c r="M62" s="343"/>
      <c r="N62" s="343"/>
      <c r="O62" s="343"/>
      <c r="P62" s="343"/>
      <c r="Q62" s="343"/>
      <c r="R62" s="343"/>
      <c r="S62" s="343"/>
      <c r="T62" s="343"/>
      <c r="U62" s="343"/>
      <c r="V62" s="343"/>
      <c r="W62" s="343"/>
      <c r="X62" s="343"/>
      <c r="Y62" s="343"/>
      <c r="Z62" s="343"/>
      <c r="AA62" s="343"/>
      <c r="AB62" s="343"/>
      <c r="AC62" s="343"/>
      <c r="AD62" s="343"/>
      <c r="AE62" s="343"/>
      <c r="AF62" s="343"/>
      <c r="AG62" s="368">
        <f>'SO 300 - Trubní studna'!J30</f>
        <v>0</v>
      </c>
      <c r="AH62" s="369"/>
      <c r="AI62" s="369"/>
      <c r="AJ62" s="369"/>
      <c r="AK62" s="369"/>
      <c r="AL62" s="369"/>
      <c r="AM62" s="369"/>
      <c r="AN62" s="368">
        <f t="shared" si="0"/>
        <v>0</v>
      </c>
      <c r="AO62" s="369"/>
      <c r="AP62" s="369"/>
      <c r="AQ62" s="92" t="s">
        <v>85</v>
      </c>
      <c r="AR62" s="93"/>
      <c r="AS62" s="94">
        <v>0</v>
      </c>
      <c r="AT62" s="95">
        <f t="shared" si="1"/>
        <v>0</v>
      </c>
      <c r="AU62" s="96">
        <f>'SO 300 - Trubní studna'!P97</f>
        <v>0</v>
      </c>
      <c r="AV62" s="95">
        <f>'SO 300 - Trubní studna'!J33</f>
        <v>0</v>
      </c>
      <c r="AW62" s="95">
        <f>'SO 300 - Trubní studna'!J34</f>
        <v>0</v>
      </c>
      <c r="AX62" s="95">
        <f>'SO 300 - Trubní studna'!J35</f>
        <v>0</v>
      </c>
      <c r="AY62" s="95">
        <f>'SO 300 - Trubní studna'!J36</f>
        <v>0</v>
      </c>
      <c r="AZ62" s="95">
        <f>'SO 300 - Trubní studna'!F33</f>
        <v>0</v>
      </c>
      <c r="BA62" s="95">
        <f>'SO 300 - Trubní studna'!F34</f>
        <v>0</v>
      </c>
      <c r="BB62" s="95">
        <f>'SO 300 - Trubní studna'!F35</f>
        <v>0</v>
      </c>
      <c r="BC62" s="95">
        <f>'SO 300 - Trubní studna'!F36</f>
        <v>0</v>
      </c>
      <c r="BD62" s="97">
        <f>'SO 300 - Trubní studna'!F37</f>
        <v>0</v>
      </c>
      <c r="BT62" s="98" t="s">
        <v>86</v>
      </c>
      <c r="BV62" s="98" t="s">
        <v>80</v>
      </c>
      <c r="BW62" s="98" t="s">
        <v>109</v>
      </c>
      <c r="BX62" s="98" t="s">
        <v>5</v>
      </c>
      <c r="CL62" s="98" t="s">
        <v>32</v>
      </c>
      <c r="CM62" s="98" t="s">
        <v>88</v>
      </c>
    </row>
    <row r="63" spans="1:91" s="7" customFormat="1" ht="16.5" customHeight="1">
      <c r="A63" s="88" t="s">
        <v>82</v>
      </c>
      <c r="B63" s="89"/>
      <c r="C63" s="90"/>
      <c r="D63" s="343" t="s">
        <v>110</v>
      </c>
      <c r="E63" s="343"/>
      <c r="F63" s="343"/>
      <c r="G63" s="343"/>
      <c r="H63" s="343"/>
      <c r="I63" s="91"/>
      <c r="J63" s="343" t="s">
        <v>111</v>
      </c>
      <c r="K63" s="343"/>
      <c r="L63" s="343"/>
      <c r="M63" s="343"/>
      <c r="N63" s="343"/>
      <c r="O63" s="343"/>
      <c r="P63" s="343"/>
      <c r="Q63" s="343"/>
      <c r="R63" s="343"/>
      <c r="S63" s="343"/>
      <c r="T63" s="343"/>
      <c r="U63" s="343"/>
      <c r="V63" s="343"/>
      <c r="W63" s="343"/>
      <c r="X63" s="343"/>
      <c r="Y63" s="343"/>
      <c r="Z63" s="343"/>
      <c r="AA63" s="343"/>
      <c r="AB63" s="343"/>
      <c r="AC63" s="343"/>
      <c r="AD63" s="343"/>
      <c r="AE63" s="343"/>
      <c r="AF63" s="343"/>
      <c r="AG63" s="368">
        <f>'UT - Vytápění'!J30</f>
        <v>0</v>
      </c>
      <c r="AH63" s="369"/>
      <c r="AI63" s="369"/>
      <c r="AJ63" s="369"/>
      <c r="AK63" s="369"/>
      <c r="AL63" s="369"/>
      <c r="AM63" s="369"/>
      <c r="AN63" s="368">
        <f t="shared" si="0"/>
        <v>0</v>
      </c>
      <c r="AO63" s="369"/>
      <c r="AP63" s="369"/>
      <c r="AQ63" s="92" t="s">
        <v>85</v>
      </c>
      <c r="AR63" s="93"/>
      <c r="AS63" s="94">
        <v>0</v>
      </c>
      <c r="AT63" s="95">
        <f t="shared" si="1"/>
        <v>0</v>
      </c>
      <c r="AU63" s="96">
        <f>'UT - Vytápění'!P86</f>
        <v>0</v>
      </c>
      <c r="AV63" s="95">
        <f>'UT - Vytápění'!J33</f>
        <v>0</v>
      </c>
      <c r="AW63" s="95">
        <f>'UT - Vytápění'!J34</f>
        <v>0</v>
      </c>
      <c r="AX63" s="95">
        <f>'UT - Vytápění'!J35</f>
        <v>0</v>
      </c>
      <c r="AY63" s="95">
        <f>'UT - Vytápění'!J36</f>
        <v>0</v>
      </c>
      <c r="AZ63" s="95">
        <f>'UT - Vytápění'!F33</f>
        <v>0</v>
      </c>
      <c r="BA63" s="95">
        <f>'UT - Vytápění'!F34</f>
        <v>0</v>
      </c>
      <c r="BB63" s="95">
        <f>'UT - Vytápění'!F35</f>
        <v>0</v>
      </c>
      <c r="BC63" s="95">
        <f>'UT - Vytápění'!F36</f>
        <v>0</v>
      </c>
      <c r="BD63" s="97">
        <f>'UT - Vytápění'!F37</f>
        <v>0</v>
      </c>
      <c r="BT63" s="98" t="s">
        <v>86</v>
      </c>
      <c r="BV63" s="98" t="s">
        <v>80</v>
      </c>
      <c r="BW63" s="98" t="s">
        <v>112</v>
      </c>
      <c r="BX63" s="98" t="s">
        <v>5</v>
      </c>
      <c r="CL63" s="98" t="s">
        <v>32</v>
      </c>
      <c r="CM63" s="98" t="s">
        <v>88</v>
      </c>
    </row>
    <row r="64" spans="1:91" s="7" customFormat="1" ht="16.5" customHeight="1">
      <c r="A64" s="88" t="s">
        <v>82</v>
      </c>
      <c r="B64" s="89"/>
      <c r="C64" s="90"/>
      <c r="D64" s="343" t="s">
        <v>113</v>
      </c>
      <c r="E64" s="343"/>
      <c r="F64" s="343"/>
      <c r="G64" s="343"/>
      <c r="H64" s="343"/>
      <c r="I64" s="91"/>
      <c r="J64" s="343" t="s">
        <v>114</v>
      </c>
      <c r="K64" s="343"/>
      <c r="L64" s="343"/>
      <c r="M64" s="343"/>
      <c r="N64" s="343"/>
      <c r="O64" s="343"/>
      <c r="P64" s="343"/>
      <c r="Q64" s="343"/>
      <c r="R64" s="343"/>
      <c r="S64" s="343"/>
      <c r="T64" s="343"/>
      <c r="U64" s="343"/>
      <c r="V64" s="343"/>
      <c r="W64" s="343"/>
      <c r="X64" s="343"/>
      <c r="Y64" s="343"/>
      <c r="Z64" s="343"/>
      <c r="AA64" s="343"/>
      <c r="AB64" s="343"/>
      <c r="AC64" s="343"/>
      <c r="AD64" s="343"/>
      <c r="AE64" s="343"/>
      <c r="AF64" s="343"/>
      <c r="AG64" s="368">
        <f>'ZTI - Stavební rozpočet'!J30</f>
        <v>0</v>
      </c>
      <c r="AH64" s="369"/>
      <c r="AI64" s="369"/>
      <c r="AJ64" s="369"/>
      <c r="AK64" s="369"/>
      <c r="AL64" s="369"/>
      <c r="AM64" s="369"/>
      <c r="AN64" s="368">
        <f t="shared" si="0"/>
        <v>0</v>
      </c>
      <c r="AO64" s="369"/>
      <c r="AP64" s="369"/>
      <c r="AQ64" s="92" t="s">
        <v>85</v>
      </c>
      <c r="AR64" s="93"/>
      <c r="AS64" s="94">
        <v>0</v>
      </c>
      <c r="AT64" s="95">
        <f t="shared" si="1"/>
        <v>0</v>
      </c>
      <c r="AU64" s="96">
        <f>'ZTI - Stavební rozpočet'!P83</f>
        <v>0</v>
      </c>
      <c r="AV64" s="95">
        <f>'ZTI - Stavební rozpočet'!J33</f>
        <v>0</v>
      </c>
      <c r="AW64" s="95">
        <f>'ZTI - Stavební rozpočet'!J34</f>
        <v>0</v>
      </c>
      <c r="AX64" s="95">
        <f>'ZTI - Stavební rozpočet'!J35</f>
        <v>0</v>
      </c>
      <c r="AY64" s="95">
        <f>'ZTI - Stavební rozpočet'!J36</f>
        <v>0</v>
      </c>
      <c r="AZ64" s="95">
        <f>'ZTI - Stavební rozpočet'!F33</f>
        <v>0</v>
      </c>
      <c r="BA64" s="95">
        <f>'ZTI - Stavební rozpočet'!F34</f>
        <v>0</v>
      </c>
      <c r="BB64" s="95">
        <f>'ZTI - Stavební rozpočet'!F35</f>
        <v>0</v>
      </c>
      <c r="BC64" s="95">
        <f>'ZTI - Stavební rozpočet'!F36</f>
        <v>0</v>
      </c>
      <c r="BD64" s="97">
        <f>'ZTI - Stavební rozpočet'!F37</f>
        <v>0</v>
      </c>
      <c r="BT64" s="98" t="s">
        <v>86</v>
      </c>
      <c r="BV64" s="98" t="s">
        <v>80</v>
      </c>
      <c r="BW64" s="98" t="s">
        <v>115</v>
      </c>
      <c r="BX64" s="98" t="s">
        <v>5</v>
      </c>
      <c r="CL64" s="98" t="s">
        <v>32</v>
      </c>
      <c r="CM64" s="98" t="s">
        <v>88</v>
      </c>
    </row>
    <row r="65" spans="1:91" s="7" customFormat="1" ht="16.5" customHeight="1">
      <c r="A65" s="88" t="s">
        <v>82</v>
      </c>
      <c r="B65" s="89"/>
      <c r="C65" s="90"/>
      <c r="D65" s="343" t="s">
        <v>116</v>
      </c>
      <c r="E65" s="343"/>
      <c r="F65" s="343"/>
      <c r="G65" s="343"/>
      <c r="H65" s="343"/>
      <c r="I65" s="91"/>
      <c r="J65" s="343" t="s">
        <v>117</v>
      </c>
      <c r="K65" s="343"/>
      <c r="L65" s="343"/>
      <c r="M65" s="343"/>
      <c r="N65" s="343"/>
      <c r="O65" s="343"/>
      <c r="P65" s="343"/>
      <c r="Q65" s="343"/>
      <c r="R65" s="343"/>
      <c r="S65" s="343"/>
      <c r="T65" s="343"/>
      <c r="U65" s="343"/>
      <c r="V65" s="343"/>
      <c r="W65" s="343"/>
      <c r="X65" s="343"/>
      <c r="Y65" s="343"/>
      <c r="Z65" s="343"/>
      <c r="AA65" s="343"/>
      <c r="AB65" s="343"/>
      <c r="AC65" s="343"/>
      <c r="AD65" s="343"/>
      <c r="AE65" s="343"/>
      <c r="AF65" s="343"/>
      <c r="AG65" s="368">
        <f>'INT - Vnitřní vybavení'!J30</f>
        <v>0</v>
      </c>
      <c r="AH65" s="369"/>
      <c r="AI65" s="369"/>
      <c r="AJ65" s="369"/>
      <c r="AK65" s="369"/>
      <c r="AL65" s="369"/>
      <c r="AM65" s="369"/>
      <c r="AN65" s="368">
        <f t="shared" si="0"/>
        <v>0</v>
      </c>
      <c r="AO65" s="369"/>
      <c r="AP65" s="369"/>
      <c r="AQ65" s="92" t="s">
        <v>85</v>
      </c>
      <c r="AR65" s="93"/>
      <c r="AS65" s="99">
        <v>0</v>
      </c>
      <c r="AT65" s="100">
        <f t="shared" si="1"/>
        <v>0</v>
      </c>
      <c r="AU65" s="101">
        <f>'INT - Vnitřní vybavení'!P88</f>
        <v>0</v>
      </c>
      <c r="AV65" s="100">
        <f>'INT - Vnitřní vybavení'!J33</f>
        <v>0</v>
      </c>
      <c r="AW65" s="100">
        <f>'INT - Vnitřní vybavení'!J34</f>
        <v>0</v>
      </c>
      <c r="AX65" s="100">
        <f>'INT - Vnitřní vybavení'!J35</f>
        <v>0</v>
      </c>
      <c r="AY65" s="100">
        <f>'INT - Vnitřní vybavení'!J36</f>
        <v>0</v>
      </c>
      <c r="AZ65" s="100">
        <f>'INT - Vnitřní vybavení'!F33</f>
        <v>0</v>
      </c>
      <c r="BA65" s="100">
        <f>'INT - Vnitřní vybavení'!F34</f>
        <v>0</v>
      </c>
      <c r="BB65" s="100">
        <f>'INT - Vnitřní vybavení'!F35</f>
        <v>0</v>
      </c>
      <c r="BC65" s="100">
        <f>'INT - Vnitřní vybavení'!F36</f>
        <v>0</v>
      </c>
      <c r="BD65" s="102">
        <f>'INT - Vnitřní vybavení'!F37</f>
        <v>0</v>
      </c>
      <c r="BT65" s="98" t="s">
        <v>86</v>
      </c>
      <c r="BV65" s="98" t="s">
        <v>80</v>
      </c>
      <c r="BW65" s="98" t="s">
        <v>118</v>
      </c>
      <c r="BX65" s="98" t="s">
        <v>5</v>
      </c>
      <c r="CL65" s="98" t="s">
        <v>32</v>
      </c>
      <c r="CM65" s="98" t="s">
        <v>88</v>
      </c>
    </row>
    <row r="66" spans="1:91" s="2" customFormat="1" ht="30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41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91" s="2" customFormat="1" ht="6.95" customHeight="1">
      <c r="A67" s="3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41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</sheetData>
  <sheetProtection algorithmName="SHA-512" hashValue="PEVNv4fslaEnrDE804t+pz8iqgoe1oX0LPBcdkyf8mzWteS/RbQ6SbWE7yfYiT6ooFwohgTS1Q0u4j5xPijZRQ==" saltValue="phaz3FWjziZaYWpCdes4aYI4xFyeq0nH7LK0UX9qU5stDeRZEUOQCTiyJb3yY8HSqD/qUeaAKhehT0rBniYTlg==" spinCount="100000" sheet="1" objects="1" scenarios="1" formatColumns="0" formatRows="0"/>
  <mergeCells count="82">
    <mergeCell ref="AN65:AP65"/>
    <mergeCell ref="AG65:AM65"/>
    <mergeCell ref="AN54:AP54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N55:AP55"/>
    <mergeCell ref="AS49:AT51"/>
    <mergeCell ref="AK32:AO32"/>
    <mergeCell ref="L32:P32"/>
    <mergeCell ref="W32:AE32"/>
    <mergeCell ref="AK33:AO33"/>
    <mergeCell ref="L33:P33"/>
    <mergeCell ref="W33:AE33"/>
    <mergeCell ref="AK30:AO30"/>
    <mergeCell ref="L30:P30"/>
    <mergeCell ref="W30:AE30"/>
    <mergeCell ref="L31:P31"/>
    <mergeCell ref="W31:AE31"/>
    <mergeCell ref="AK31:AO31"/>
    <mergeCell ref="L45:AO45"/>
    <mergeCell ref="D65:H65"/>
    <mergeCell ref="J65:AF6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C52:G52"/>
    <mergeCell ref="D61:H61"/>
    <mergeCell ref="D58:H58"/>
    <mergeCell ref="D55:H55"/>
    <mergeCell ref="D59:H59"/>
    <mergeCell ref="D60:H60"/>
    <mergeCell ref="D56:H56"/>
    <mergeCell ref="D57:H57"/>
  </mergeCells>
  <hyperlinks>
    <hyperlink ref="A55" location="'00 - Pokyny pro zpracován...'!C2" display="/"/>
    <hyperlink ref="A56" location="'01 - Vedlejší rozpočtové ...'!C2" display="/"/>
    <hyperlink ref="A57" location="'02 - D1.1. - D.1.3. - Sta...'!C2" display="/"/>
    <hyperlink ref="A58" location="'EI_venk - Elektroinstalac...'!C2" display="/"/>
    <hyperlink ref="A59" location="'EI_vn - Elektroinstalace ...'!C2" display="/"/>
    <hyperlink ref="A60" location="'PLYN_01 - Plynovodní příp...'!C2" display="/"/>
    <hyperlink ref="A61" location="'PLYN_02 - Vnitřní rozvod ...'!C2" display="/"/>
    <hyperlink ref="A62" location="'SO 300 - Trubní studna'!C2" display="/"/>
    <hyperlink ref="A63" location="'UT - Vytápění'!C2" display="/"/>
    <hyperlink ref="A64" location="'ZTI - Stavební rozpočet'!C2" display="/"/>
    <hyperlink ref="A65" location="'INT - Vnitřní vybavení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6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8" t="s">
        <v>112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88</v>
      </c>
    </row>
    <row r="4" spans="1:46" s="1" customFormat="1" ht="24.95" customHeight="1">
      <c r="B4" s="21"/>
      <c r="D4" s="105" t="s">
        <v>119</v>
      </c>
      <c r="L4" s="21"/>
      <c r="M4" s="10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7" t="s">
        <v>16</v>
      </c>
      <c r="L6" s="21"/>
    </row>
    <row r="7" spans="1:46" s="1" customFormat="1" ht="16.5" customHeight="1">
      <c r="B7" s="21"/>
      <c r="E7" s="381" t="str">
        <f>'Rekapitulace stavby'!K6</f>
        <v>Objekt zázemí a šaten sport. organizace</v>
      </c>
      <c r="F7" s="382"/>
      <c r="G7" s="382"/>
      <c r="H7" s="382"/>
      <c r="L7" s="21"/>
    </row>
    <row r="8" spans="1:46" s="2" customFormat="1" ht="12" customHeight="1">
      <c r="A8" s="36"/>
      <c r="B8" s="41"/>
      <c r="C8" s="36"/>
      <c r="D8" s="107" t="s">
        <v>120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3" t="s">
        <v>3028</v>
      </c>
      <c r="F9" s="384"/>
      <c r="G9" s="384"/>
      <c r="H9" s="384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32</v>
      </c>
      <c r="G11" s="36"/>
      <c r="H11" s="36"/>
      <c r="I11" s="107" t="s">
        <v>20</v>
      </c>
      <c r="J11" s="109" t="s">
        <v>32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9. 5. 2022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">
        <v>32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33</v>
      </c>
      <c r="F15" s="36"/>
      <c r="G15" s="36"/>
      <c r="H15" s="36"/>
      <c r="I15" s="107" t="s">
        <v>34</v>
      </c>
      <c r="J15" s="109" t="s">
        <v>32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35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37</v>
      </c>
      <c r="E20" s="36"/>
      <c r="F20" s="36"/>
      <c r="G20" s="36"/>
      <c r="H20" s="36"/>
      <c r="I20" s="107" t="s">
        <v>31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38</v>
      </c>
      <c r="F21" s="36"/>
      <c r="G21" s="36"/>
      <c r="H21" s="36"/>
      <c r="I21" s="107" t="s">
        <v>34</v>
      </c>
      <c r="J21" s="109" t="s">
        <v>32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40</v>
      </c>
      <c r="E23" s="36"/>
      <c r="F23" s="36"/>
      <c r="G23" s="36"/>
      <c r="H23" s="36"/>
      <c r="I23" s="107" t="s">
        <v>31</v>
      </c>
      <c r="J23" s="109" t="s">
        <v>32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41</v>
      </c>
      <c r="F24" s="36"/>
      <c r="G24" s="36"/>
      <c r="H24" s="36"/>
      <c r="I24" s="107" t="s">
        <v>34</v>
      </c>
      <c r="J24" s="109" t="s">
        <v>32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1"/>
      <c r="B27" s="112"/>
      <c r="C27" s="111"/>
      <c r="D27" s="111"/>
      <c r="E27" s="387" t="s">
        <v>43</v>
      </c>
      <c r="F27" s="387"/>
      <c r="G27" s="387"/>
      <c r="H27" s="387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44</v>
      </c>
      <c r="E30" s="36"/>
      <c r="F30" s="36"/>
      <c r="G30" s="36"/>
      <c r="H30" s="36"/>
      <c r="I30" s="36"/>
      <c r="J30" s="116">
        <f>ROUND(J86,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46</v>
      </c>
      <c r="G32" s="36"/>
      <c r="H32" s="36"/>
      <c r="I32" s="117" t="s">
        <v>45</v>
      </c>
      <c r="J32" s="117" t="s">
        <v>47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48</v>
      </c>
      <c r="E33" s="107" t="s">
        <v>49</v>
      </c>
      <c r="F33" s="119">
        <f>ROUND((SUM(BE86:BE264)),  2)</f>
        <v>0</v>
      </c>
      <c r="G33" s="36"/>
      <c r="H33" s="36"/>
      <c r="I33" s="120">
        <v>0.21</v>
      </c>
      <c r="J33" s="119">
        <f>ROUND(((SUM(BE86:BE264))*I33),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50</v>
      </c>
      <c r="F34" s="119">
        <f>ROUND((SUM(BF86:BF264)),  2)</f>
        <v>0</v>
      </c>
      <c r="G34" s="36"/>
      <c r="H34" s="36"/>
      <c r="I34" s="120">
        <v>0.15</v>
      </c>
      <c r="J34" s="119">
        <f>ROUND(((SUM(BF86:BF264))*I34),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51</v>
      </c>
      <c r="F35" s="119">
        <f>ROUND((SUM(BG86:BG264)),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52</v>
      </c>
      <c r="F36" s="119">
        <f>ROUND((SUM(BH86:BH264)),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53</v>
      </c>
      <c r="F37" s="119">
        <f>ROUND((SUM(BI86:BI264)),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54</v>
      </c>
      <c r="E39" s="123"/>
      <c r="F39" s="123"/>
      <c r="G39" s="124" t="s">
        <v>55</v>
      </c>
      <c r="H39" s="125" t="s">
        <v>56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122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Objekt zázemí a šaten sport. organizace</v>
      </c>
      <c r="F48" s="389"/>
      <c r="G48" s="389"/>
      <c r="H48" s="389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120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UT - Vytápění</v>
      </c>
      <c r="F50" s="390"/>
      <c r="G50" s="390"/>
      <c r="H50" s="390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Štěnovický Borek </v>
      </c>
      <c r="G52" s="38"/>
      <c r="H52" s="38"/>
      <c r="I52" s="30" t="s">
        <v>24</v>
      </c>
      <c r="J52" s="61" t="str">
        <f>IF(J12="","",J12)</f>
        <v>9. 5. 2022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0" t="s">
        <v>30</v>
      </c>
      <c r="D54" s="38"/>
      <c r="E54" s="38"/>
      <c r="F54" s="28" t="str">
        <f>E15</f>
        <v>Obec Štěnovický Borek, Štěnovický Borek 28, 33209</v>
      </c>
      <c r="G54" s="38"/>
      <c r="H54" s="38"/>
      <c r="I54" s="30" t="s">
        <v>37</v>
      </c>
      <c r="J54" s="34" t="str">
        <f>E21</f>
        <v>Dipl. tech. Josef Špeta, autorizovaný stavitel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40</v>
      </c>
      <c r="J55" s="34" t="str">
        <f>E24</f>
        <v>Jakub Vilingr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123</v>
      </c>
      <c r="D57" s="133"/>
      <c r="E57" s="133"/>
      <c r="F57" s="133"/>
      <c r="G57" s="133"/>
      <c r="H57" s="133"/>
      <c r="I57" s="133"/>
      <c r="J57" s="134" t="s">
        <v>124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76</v>
      </c>
      <c r="D59" s="38"/>
      <c r="E59" s="38"/>
      <c r="F59" s="38"/>
      <c r="G59" s="38"/>
      <c r="H59" s="38"/>
      <c r="I59" s="38"/>
      <c r="J59" s="79">
        <f>J86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125</v>
      </c>
    </row>
    <row r="60" spans="1:47" s="9" customFormat="1" ht="24.95" customHeight="1">
      <c r="B60" s="136"/>
      <c r="C60" s="137"/>
      <c r="D60" s="138" t="s">
        <v>226</v>
      </c>
      <c r="E60" s="139"/>
      <c r="F60" s="139"/>
      <c r="G60" s="139"/>
      <c r="H60" s="139"/>
      <c r="I60" s="139"/>
      <c r="J60" s="140">
        <f>J87</f>
        <v>0</v>
      </c>
      <c r="K60" s="137"/>
      <c r="L60" s="141"/>
    </row>
    <row r="61" spans="1:47" s="12" customFormat="1" ht="19.899999999999999" customHeight="1">
      <c r="B61" s="190"/>
      <c r="C61" s="191"/>
      <c r="D61" s="192" t="s">
        <v>3029</v>
      </c>
      <c r="E61" s="193"/>
      <c r="F61" s="193"/>
      <c r="G61" s="193"/>
      <c r="H61" s="193"/>
      <c r="I61" s="193"/>
      <c r="J61" s="194">
        <f>J88</f>
        <v>0</v>
      </c>
      <c r="K61" s="191"/>
      <c r="L61" s="195"/>
    </row>
    <row r="62" spans="1:47" s="12" customFormat="1" ht="19.899999999999999" customHeight="1">
      <c r="B62" s="190"/>
      <c r="C62" s="191"/>
      <c r="D62" s="192" t="s">
        <v>3030</v>
      </c>
      <c r="E62" s="193"/>
      <c r="F62" s="193"/>
      <c r="G62" s="193"/>
      <c r="H62" s="193"/>
      <c r="I62" s="193"/>
      <c r="J62" s="194">
        <f>J110</f>
        <v>0</v>
      </c>
      <c r="K62" s="191"/>
      <c r="L62" s="195"/>
    </row>
    <row r="63" spans="1:47" s="12" customFormat="1" ht="19.899999999999999" customHeight="1">
      <c r="B63" s="190"/>
      <c r="C63" s="191"/>
      <c r="D63" s="192" t="s">
        <v>3031</v>
      </c>
      <c r="E63" s="193"/>
      <c r="F63" s="193"/>
      <c r="G63" s="193"/>
      <c r="H63" s="193"/>
      <c r="I63" s="193"/>
      <c r="J63" s="194">
        <f>J126</f>
        <v>0</v>
      </c>
      <c r="K63" s="191"/>
      <c r="L63" s="195"/>
    </row>
    <row r="64" spans="1:47" s="12" customFormat="1" ht="19.899999999999999" customHeight="1">
      <c r="B64" s="190"/>
      <c r="C64" s="191"/>
      <c r="D64" s="192" t="s">
        <v>3032</v>
      </c>
      <c r="E64" s="193"/>
      <c r="F64" s="193"/>
      <c r="G64" s="193"/>
      <c r="H64" s="193"/>
      <c r="I64" s="193"/>
      <c r="J64" s="194">
        <f>J167</f>
        <v>0</v>
      </c>
      <c r="K64" s="191"/>
      <c r="L64" s="195"/>
    </row>
    <row r="65" spans="1:31" s="12" customFormat="1" ht="19.899999999999999" customHeight="1">
      <c r="B65" s="190"/>
      <c r="C65" s="191"/>
      <c r="D65" s="192" t="s">
        <v>3033</v>
      </c>
      <c r="E65" s="193"/>
      <c r="F65" s="193"/>
      <c r="G65" s="193"/>
      <c r="H65" s="193"/>
      <c r="I65" s="193"/>
      <c r="J65" s="194">
        <f>J228</f>
        <v>0</v>
      </c>
      <c r="K65" s="191"/>
      <c r="L65" s="195"/>
    </row>
    <row r="66" spans="1:31" s="9" customFormat="1" ht="24.95" customHeight="1">
      <c r="B66" s="136"/>
      <c r="C66" s="137"/>
      <c r="D66" s="138" t="s">
        <v>241</v>
      </c>
      <c r="E66" s="139"/>
      <c r="F66" s="139"/>
      <c r="G66" s="139"/>
      <c r="H66" s="139"/>
      <c r="I66" s="139"/>
      <c r="J66" s="140">
        <f>J258</f>
        <v>0</v>
      </c>
      <c r="K66" s="137"/>
      <c r="L66" s="141"/>
    </row>
    <row r="67" spans="1:31" s="2" customFormat="1" ht="21.75" customHeight="1">
      <c r="A67" s="36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6.95" customHeight="1">
      <c r="A68" s="36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72" spans="1:31" s="2" customFormat="1" ht="6.95" customHeight="1">
      <c r="A72" s="36"/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24.95" customHeight="1">
      <c r="A73" s="36"/>
      <c r="B73" s="37"/>
      <c r="C73" s="24" t="s">
        <v>127</v>
      </c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0" t="s">
        <v>16</v>
      </c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388" t="str">
        <f>E7</f>
        <v>Objekt zázemí a šaten sport. organizace</v>
      </c>
      <c r="F76" s="389"/>
      <c r="G76" s="389"/>
      <c r="H76" s="389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0" t="s">
        <v>120</v>
      </c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6.5" customHeight="1">
      <c r="A78" s="36"/>
      <c r="B78" s="37"/>
      <c r="C78" s="38"/>
      <c r="D78" s="38"/>
      <c r="E78" s="345" t="str">
        <f>E9</f>
        <v>UT - Vytápění</v>
      </c>
      <c r="F78" s="390"/>
      <c r="G78" s="390"/>
      <c r="H78" s="390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0" t="s">
        <v>22</v>
      </c>
      <c r="D80" s="38"/>
      <c r="E80" s="38"/>
      <c r="F80" s="28" t="str">
        <f>F12</f>
        <v xml:space="preserve">Štěnovický Borek </v>
      </c>
      <c r="G80" s="38"/>
      <c r="H80" s="38"/>
      <c r="I80" s="30" t="s">
        <v>24</v>
      </c>
      <c r="J80" s="61" t="str">
        <f>IF(J12="","",J12)</f>
        <v>9. 5. 2022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40.15" customHeight="1">
      <c r="A82" s="36"/>
      <c r="B82" s="37"/>
      <c r="C82" s="30" t="s">
        <v>30</v>
      </c>
      <c r="D82" s="38"/>
      <c r="E82" s="38"/>
      <c r="F82" s="28" t="str">
        <f>E15</f>
        <v>Obec Štěnovický Borek, Štěnovický Borek 28, 33209</v>
      </c>
      <c r="G82" s="38"/>
      <c r="H82" s="38"/>
      <c r="I82" s="30" t="s">
        <v>37</v>
      </c>
      <c r="J82" s="34" t="str">
        <f>E21</f>
        <v>Dipl. tech. Josef Špeta, autorizovaný stavitel</v>
      </c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5.2" customHeight="1">
      <c r="A83" s="36"/>
      <c r="B83" s="37"/>
      <c r="C83" s="30" t="s">
        <v>35</v>
      </c>
      <c r="D83" s="38"/>
      <c r="E83" s="38"/>
      <c r="F83" s="28" t="str">
        <f>IF(E18="","",E18)</f>
        <v>Vyplň údaj</v>
      </c>
      <c r="G83" s="38"/>
      <c r="H83" s="38"/>
      <c r="I83" s="30" t="s">
        <v>40</v>
      </c>
      <c r="J83" s="34" t="str">
        <f>E24</f>
        <v>Jakub Vilingr</v>
      </c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0.3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10" customFormat="1" ht="29.25" customHeight="1">
      <c r="A85" s="142"/>
      <c r="B85" s="143"/>
      <c r="C85" s="144" t="s">
        <v>128</v>
      </c>
      <c r="D85" s="145" t="s">
        <v>63</v>
      </c>
      <c r="E85" s="145" t="s">
        <v>59</v>
      </c>
      <c r="F85" s="145" t="s">
        <v>60</v>
      </c>
      <c r="G85" s="145" t="s">
        <v>129</v>
      </c>
      <c r="H85" s="145" t="s">
        <v>130</v>
      </c>
      <c r="I85" s="145" t="s">
        <v>131</v>
      </c>
      <c r="J85" s="145" t="s">
        <v>124</v>
      </c>
      <c r="K85" s="146" t="s">
        <v>132</v>
      </c>
      <c r="L85" s="147"/>
      <c r="M85" s="70" t="s">
        <v>32</v>
      </c>
      <c r="N85" s="71" t="s">
        <v>48</v>
      </c>
      <c r="O85" s="71" t="s">
        <v>133</v>
      </c>
      <c r="P85" s="71" t="s">
        <v>134</v>
      </c>
      <c r="Q85" s="71" t="s">
        <v>135</v>
      </c>
      <c r="R85" s="71" t="s">
        <v>136</v>
      </c>
      <c r="S85" s="71" t="s">
        <v>137</v>
      </c>
      <c r="T85" s="72" t="s">
        <v>138</v>
      </c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</row>
    <row r="86" spans="1:65" s="2" customFormat="1" ht="22.9" customHeight="1">
      <c r="A86" s="36"/>
      <c r="B86" s="37"/>
      <c r="C86" s="77" t="s">
        <v>139</v>
      </c>
      <c r="D86" s="38"/>
      <c r="E86" s="38"/>
      <c r="F86" s="38"/>
      <c r="G86" s="38"/>
      <c r="H86" s="38"/>
      <c r="I86" s="38"/>
      <c r="J86" s="148">
        <f>BK86</f>
        <v>0</v>
      </c>
      <c r="K86" s="38"/>
      <c r="L86" s="41"/>
      <c r="M86" s="73"/>
      <c r="N86" s="149"/>
      <c r="O86" s="74"/>
      <c r="P86" s="150">
        <f>P87+P258</f>
        <v>0</v>
      </c>
      <c r="Q86" s="74"/>
      <c r="R86" s="150">
        <f>R87+R258</f>
        <v>0.80274000000000001</v>
      </c>
      <c r="S86" s="74"/>
      <c r="T86" s="151">
        <f>T87+T258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8" t="s">
        <v>77</v>
      </c>
      <c r="AU86" s="18" t="s">
        <v>125</v>
      </c>
      <c r="BK86" s="152">
        <f>BK87+BK258</f>
        <v>0</v>
      </c>
    </row>
    <row r="87" spans="1:65" s="11" customFormat="1" ht="25.9" customHeight="1">
      <c r="B87" s="153"/>
      <c r="C87" s="154"/>
      <c r="D87" s="155" t="s">
        <v>77</v>
      </c>
      <c r="E87" s="156" t="s">
        <v>1014</v>
      </c>
      <c r="F87" s="156" t="s">
        <v>1015</v>
      </c>
      <c r="G87" s="154"/>
      <c r="H87" s="154"/>
      <c r="I87" s="157"/>
      <c r="J87" s="158">
        <f>BK87</f>
        <v>0</v>
      </c>
      <c r="K87" s="154"/>
      <c r="L87" s="159"/>
      <c r="M87" s="160"/>
      <c r="N87" s="161"/>
      <c r="O87" s="161"/>
      <c r="P87" s="162">
        <f>P88+P110+P126+P167+P228</f>
        <v>0</v>
      </c>
      <c r="Q87" s="161"/>
      <c r="R87" s="162">
        <f>R88+R110+R126+R167+R228</f>
        <v>0.80274000000000001</v>
      </c>
      <c r="S87" s="161"/>
      <c r="T87" s="163">
        <f>T88+T110+T126+T167+T228</f>
        <v>0</v>
      </c>
      <c r="AR87" s="164" t="s">
        <v>88</v>
      </c>
      <c r="AT87" s="165" t="s">
        <v>77</v>
      </c>
      <c r="AU87" s="165" t="s">
        <v>78</v>
      </c>
      <c r="AY87" s="164" t="s">
        <v>143</v>
      </c>
      <c r="BK87" s="166">
        <f>BK88+BK110+BK126+BK167+BK228</f>
        <v>0</v>
      </c>
    </row>
    <row r="88" spans="1:65" s="11" customFormat="1" ht="22.9" customHeight="1">
      <c r="B88" s="153"/>
      <c r="C88" s="154"/>
      <c r="D88" s="155" t="s">
        <v>77</v>
      </c>
      <c r="E88" s="196" t="s">
        <v>3034</v>
      </c>
      <c r="F88" s="196" t="s">
        <v>3035</v>
      </c>
      <c r="G88" s="154"/>
      <c r="H88" s="154"/>
      <c r="I88" s="157"/>
      <c r="J88" s="197">
        <f>BK88</f>
        <v>0</v>
      </c>
      <c r="K88" s="154"/>
      <c r="L88" s="159"/>
      <c r="M88" s="160"/>
      <c r="N88" s="161"/>
      <c r="O88" s="161"/>
      <c r="P88" s="162">
        <f>SUM(P89:P109)</f>
        <v>0</v>
      </c>
      <c r="Q88" s="161"/>
      <c r="R88" s="162">
        <f>SUM(R89:R109)</f>
        <v>4.1309999999999999E-2</v>
      </c>
      <c r="S88" s="161"/>
      <c r="T88" s="163">
        <f>SUM(T89:T109)</f>
        <v>0</v>
      </c>
      <c r="AR88" s="164" t="s">
        <v>88</v>
      </c>
      <c r="AT88" s="165" t="s">
        <v>77</v>
      </c>
      <c r="AU88" s="165" t="s">
        <v>86</v>
      </c>
      <c r="AY88" s="164" t="s">
        <v>143</v>
      </c>
      <c r="BK88" s="166">
        <f>SUM(BK89:BK109)</f>
        <v>0</v>
      </c>
    </row>
    <row r="89" spans="1:65" s="2" customFormat="1" ht="24.2" customHeight="1">
      <c r="A89" s="36"/>
      <c r="B89" s="37"/>
      <c r="C89" s="167" t="s">
        <v>86</v>
      </c>
      <c r="D89" s="167" t="s">
        <v>144</v>
      </c>
      <c r="E89" s="168" t="s">
        <v>3036</v>
      </c>
      <c r="F89" s="169" t="s">
        <v>3037</v>
      </c>
      <c r="G89" s="170" t="s">
        <v>455</v>
      </c>
      <c r="H89" s="171">
        <v>1</v>
      </c>
      <c r="I89" s="172"/>
      <c r="J89" s="173">
        <f>ROUND(I89*H89,2)</f>
        <v>0</v>
      </c>
      <c r="K89" s="169" t="s">
        <v>248</v>
      </c>
      <c r="L89" s="41"/>
      <c r="M89" s="174" t="s">
        <v>32</v>
      </c>
      <c r="N89" s="175" t="s">
        <v>49</v>
      </c>
      <c r="O89" s="66"/>
      <c r="P89" s="176">
        <f>O89*H89</f>
        <v>0</v>
      </c>
      <c r="Q89" s="176">
        <v>2.6099999999999999E-3</v>
      </c>
      <c r="R89" s="176">
        <f>Q89*H89</f>
        <v>2.6099999999999999E-3</v>
      </c>
      <c r="S89" s="176">
        <v>0</v>
      </c>
      <c r="T89" s="177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78" t="s">
        <v>452</v>
      </c>
      <c r="AT89" s="178" t="s">
        <v>144</v>
      </c>
      <c r="AU89" s="178" t="s">
        <v>88</v>
      </c>
      <c r="AY89" s="18" t="s">
        <v>143</v>
      </c>
      <c r="BE89" s="179">
        <f>IF(N89="základní",J89,0)</f>
        <v>0</v>
      </c>
      <c r="BF89" s="179">
        <f>IF(N89="snížená",J89,0)</f>
        <v>0</v>
      </c>
      <c r="BG89" s="179">
        <f>IF(N89="zákl. přenesená",J89,0)</f>
        <v>0</v>
      </c>
      <c r="BH89" s="179">
        <f>IF(N89="sníž. přenesená",J89,0)</f>
        <v>0</v>
      </c>
      <c r="BI89" s="179">
        <f>IF(N89="nulová",J89,0)</f>
        <v>0</v>
      </c>
      <c r="BJ89" s="18" t="s">
        <v>86</v>
      </c>
      <c r="BK89" s="179">
        <f>ROUND(I89*H89,2)</f>
        <v>0</v>
      </c>
      <c r="BL89" s="18" t="s">
        <v>452</v>
      </c>
      <c r="BM89" s="178" t="s">
        <v>3038</v>
      </c>
    </row>
    <row r="90" spans="1:65" s="2" customFormat="1" ht="19.5">
      <c r="A90" s="36"/>
      <c r="B90" s="37"/>
      <c r="C90" s="38"/>
      <c r="D90" s="180" t="s">
        <v>149</v>
      </c>
      <c r="E90" s="38"/>
      <c r="F90" s="181" t="s">
        <v>3039</v>
      </c>
      <c r="G90" s="38"/>
      <c r="H90" s="38"/>
      <c r="I90" s="182"/>
      <c r="J90" s="38"/>
      <c r="K90" s="38"/>
      <c r="L90" s="41"/>
      <c r="M90" s="183"/>
      <c r="N90" s="184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8" t="s">
        <v>149</v>
      </c>
      <c r="AU90" s="18" t="s">
        <v>88</v>
      </c>
    </row>
    <row r="91" spans="1:65" s="2" customFormat="1" ht="11.25">
      <c r="A91" s="36"/>
      <c r="B91" s="37"/>
      <c r="C91" s="38"/>
      <c r="D91" s="198" t="s">
        <v>194</v>
      </c>
      <c r="E91" s="38"/>
      <c r="F91" s="199" t="s">
        <v>3040</v>
      </c>
      <c r="G91" s="38"/>
      <c r="H91" s="38"/>
      <c r="I91" s="182"/>
      <c r="J91" s="38"/>
      <c r="K91" s="38"/>
      <c r="L91" s="41"/>
      <c r="M91" s="183"/>
      <c r="N91" s="184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8" t="s">
        <v>194</v>
      </c>
      <c r="AU91" s="18" t="s">
        <v>88</v>
      </c>
    </row>
    <row r="92" spans="1:65" s="2" customFormat="1" ht="24.2" customHeight="1">
      <c r="A92" s="36"/>
      <c r="B92" s="37"/>
      <c r="C92" s="232" t="s">
        <v>88</v>
      </c>
      <c r="D92" s="232" t="s">
        <v>519</v>
      </c>
      <c r="E92" s="233" t="s">
        <v>3041</v>
      </c>
      <c r="F92" s="234" t="s">
        <v>3042</v>
      </c>
      <c r="G92" s="235" t="s">
        <v>1925</v>
      </c>
      <c r="H92" s="236">
        <v>1</v>
      </c>
      <c r="I92" s="237"/>
      <c r="J92" s="238">
        <f>ROUND(I92*H92,2)</f>
        <v>0</v>
      </c>
      <c r="K92" s="234" t="s">
        <v>32</v>
      </c>
      <c r="L92" s="239"/>
      <c r="M92" s="240" t="s">
        <v>32</v>
      </c>
      <c r="N92" s="241" t="s">
        <v>49</v>
      </c>
      <c r="O92" s="66"/>
      <c r="P92" s="176">
        <f>O92*H92</f>
        <v>0</v>
      </c>
      <c r="Q92" s="176">
        <v>3.78E-2</v>
      </c>
      <c r="R92" s="176">
        <f>Q92*H92</f>
        <v>3.78E-2</v>
      </c>
      <c r="S92" s="176">
        <v>0</v>
      </c>
      <c r="T92" s="177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78" t="s">
        <v>586</v>
      </c>
      <c r="AT92" s="178" t="s">
        <v>519</v>
      </c>
      <c r="AU92" s="178" t="s">
        <v>88</v>
      </c>
      <c r="AY92" s="18" t="s">
        <v>143</v>
      </c>
      <c r="BE92" s="179">
        <f>IF(N92="základní",J92,0)</f>
        <v>0</v>
      </c>
      <c r="BF92" s="179">
        <f>IF(N92="snížená",J92,0)</f>
        <v>0</v>
      </c>
      <c r="BG92" s="179">
        <f>IF(N92="zákl. přenesená",J92,0)</f>
        <v>0</v>
      </c>
      <c r="BH92" s="179">
        <f>IF(N92="sníž. přenesená",J92,0)</f>
        <v>0</v>
      </c>
      <c r="BI92" s="179">
        <f>IF(N92="nulová",J92,0)</f>
        <v>0</v>
      </c>
      <c r="BJ92" s="18" t="s">
        <v>86</v>
      </c>
      <c r="BK92" s="179">
        <f>ROUND(I92*H92,2)</f>
        <v>0</v>
      </c>
      <c r="BL92" s="18" t="s">
        <v>452</v>
      </c>
      <c r="BM92" s="178" t="s">
        <v>3043</v>
      </c>
    </row>
    <row r="93" spans="1:65" s="2" customFormat="1" ht="19.5">
      <c r="A93" s="36"/>
      <c r="B93" s="37"/>
      <c r="C93" s="38"/>
      <c r="D93" s="180" t="s">
        <v>149</v>
      </c>
      <c r="E93" s="38"/>
      <c r="F93" s="181" t="s">
        <v>3042</v>
      </c>
      <c r="G93" s="38"/>
      <c r="H93" s="38"/>
      <c r="I93" s="182"/>
      <c r="J93" s="38"/>
      <c r="K93" s="38"/>
      <c r="L93" s="41"/>
      <c r="M93" s="183"/>
      <c r="N93" s="184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8" t="s">
        <v>149</v>
      </c>
      <c r="AU93" s="18" t="s">
        <v>88</v>
      </c>
    </row>
    <row r="94" spans="1:65" s="2" customFormat="1" ht="78">
      <c r="A94" s="36"/>
      <c r="B94" s="37"/>
      <c r="C94" s="38"/>
      <c r="D94" s="180" t="s">
        <v>157</v>
      </c>
      <c r="E94" s="38"/>
      <c r="F94" s="185" t="s">
        <v>3044</v>
      </c>
      <c r="G94" s="38"/>
      <c r="H94" s="38"/>
      <c r="I94" s="182"/>
      <c r="J94" s="38"/>
      <c r="K94" s="38"/>
      <c r="L94" s="41"/>
      <c r="M94" s="183"/>
      <c r="N94" s="184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8" t="s">
        <v>157</v>
      </c>
      <c r="AU94" s="18" t="s">
        <v>88</v>
      </c>
    </row>
    <row r="95" spans="1:65" s="2" customFormat="1" ht="16.5" customHeight="1">
      <c r="A95" s="36"/>
      <c r="B95" s="37"/>
      <c r="C95" s="232" t="s">
        <v>153</v>
      </c>
      <c r="D95" s="232" t="s">
        <v>519</v>
      </c>
      <c r="E95" s="233" t="s">
        <v>3045</v>
      </c>
      <c r="F95" s="234" t="s">
        <v>3046</v>
      </c>
      <c r="G95" s="235" t="s">
        <v>1925</v>
      </c>
      <c r="H95" s="236">
        <v>1</v>
      </c>
      <c r="I95" s="237"/>
      <c r="J95" s="238">
        <f>ROUND(I95*H95,2)</f>
        <v>0</v>
      </c>
      <c r="K95" s="234" t="s">
        <v>32</v>
      </c>
      <c r="L95" s="239"/>
      <c r="M95" s="240" t="s">
        <v>32</v>
      </c>
      <c r="N95" s="241" t="s">
        <v>49</v>
      </c>
      <c r="O95" s="66"/>
      <c r="P95" s="176">
        <f>O95*H95</f>
        <v>0</v>
      </c>
      <c r="Q95" s="176">
        <v>0</v>
      </c>
      <c r="R95" s="176">
        <f>Q95*H95</f>
        <v>0</v>
      </c>
      <c r="S95" s="176">
        <v>0</v>
      </c>
      <c r="T95" s="177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78" t="s">
        <v>586</v>
      </c>
      <c r="AT95" s="178" t="s">
        <v>519</v>
      </c>
      <c r="AU95" s="178" t="s">
        <v>88</v>
      </c>
      <c r="AY95" s="18" t="s">
        <v>143</v>
      </c>
      <c r="BE95" s="179">
        <f>IF(N95="základní",J95,0)</f>
        <v>0</v>
      </c>
      <c r="BF95" s="179">
        <f>IF(N95="snížená",J95,0)</f>
        <v>0</v>
      </c>
      <c r="BG95" s="179">
        <f>IF(N95="zákl. přenesená",J95,0)</f>
        <v>0</v>
      </c>
      <c r="BH95" s="179">
        <f>IF(N95="sníž. přenesená",J95,0)</f>
        <v>0</v>
      </c>
      <c r="BI95" s="179">
        <f>IF(N95="nulová",J95,0)</f>
        <v>0</v>
      </c>
      <c r="BJ95" s="18" t="s">
        <v>86</v>
      </c>
      <c r="BK95" s="179">
        <f>ROUND(I95*H95,2)</f>
        <v>0</v>
      </c>
      <c r="BL95" s="18" t="s">
        <v>452</v>
      </c>
      <c r="BM95" s="178" t="s">
        <v>3047</v>
      </c>
    </row>
    <row r="96" spans="1:65" s="2" customFormat="1" ht="11.25">
      <c r="A96" s="36"/>
      <c r="B96" s="37"/>
      <c r="C96" s="38"/>
      <c r="D96" s="180" t="s">
        <v>149</v>
      </c>
      <c r="E96" s="38"/>
      <c r="F96" s="181" t="s">
        <v>3046</v>
      </c>
      <c r="G96" s="38"/>
      <c r="H96" s="38"/>
      <c r="I96" s="182"/>
      <c r="J96" s="38"/>
      <c r="K96" s="38"/>
      <c r="L96" s="41"/>
      <c r="M96" s="183"/>
      <c r="N96" s="184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8" t="s">
        <v>149</v>
      </c>
      <c r="AU96" s="18" t="s">
        <v>88</v>
      </c>
    </row>
    <row r="97" spans="1:65" s="2" customFormat="1" ht="29.25">
      <c r="A97" s="36"/>
      <c r="B97" s="37"/>
      <c r="C97" s="38"/>
      <c r="D97" s="180" t="s">
        <v>157</v>
      </c>
      <c r="E97" s="38"/>
      <c r="F97" s="185" t="s">
        <v>3048</v>
      </c>
      <c r="G97" s="38"/>
      <c r="H97" s="38"/>
      <c r="I97" s="182"/>
      <c r="J97" s="38"/>
      <c r="K97" s="38"/>
      <c r="L97" s="41"/>
      <c r="M97" s="183"/>
      <c r="N97" s="184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8" t="s">
        <v>157</v>
      </c>
      <c r="AU97" s="18" t="s">
        <v>88</v>
      </c>
    </row>
    <row r="98" spans="1:65" s="2" customFormat="1" ht="16.5" customHeight="1">
      <c r="A98" s="36"/>
      <c r="B98" s="37"/>
      <c r="C98" s="232" t="s">
        <v>142</v>
      </c>
      <c r="D98" s="232" t="s">
        <v>519</v>
      </c>
      <c r="E98" s="233" t="s">
        <v>3049</v>
      </c>
      <c r="F98" s="234" t="s">
        <v>3050</v>
      </c>
      <c r="G98" s="235" t="s">
        <v>1925</v>
      </c>
      <c r="H98" s="236">
        <v>1</v>
      </c>
      <c r="I98" s="237"/>
      <c r="J98" s="238">
        <f>ROUND(I98*H98,2)</f>
        <v>0</v>
      </c>
      <c r="K98" s="234" t="s">
        <v>32</v>
      </c>
      <c r="L98" s="239"/>
      <c r="M98" s="240" t="s">
        <v>32</v>
      </c>
      <c r="N98" s="241" t="s">
        <v>49</v>
      </c>
      <c r="O98" s="66"/>
      <c r="P98" s="176">
        <f>O98*H98</f>
        <v>0</v>
      </c>
      <c r="Q98" s="176">
        <v>0</v>
      </c>
      <c r="R98" s="176">
        <f>Q98*H98</f>
        <v>0</v>
      </c>
      <c r="S98" s="176">
        <v>0</v>
      </c>
      <c r="T98" s="177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78" t="s">
        <v>586</v>
      </c>
      <c r="AT98" s="178" t="s">
        <v>519</v>
      </c>
      <c r="AU98" s="178" t="s">
        <v>88</v>
      </c>
      <c r="AY98" s="18" t="s">
        <v>143</v>
      </c>
      <c r="BE98" s="179">
        <f>IF(N98="základní",J98,0)</f>
        <v>0</v>
      </c>
      <c r="BF98" s="179">
        <f>IF(N98="snížená",J98,0)</f>
        <v>0</v>
      </c>
      <c r="BG98" s="179">
        <f>IF(N98="zákl. přenesená",J98,0)</f>
        <v>0</v>
      </c>
      <c r="BH98" s="179">
        <f>IF(N98="sníž. přenesená",J98,0)</f>
        <v>0</v>
      </c>
      <c r="BI98" s="179">
        <f>IF(N98="nulová",J98,0)</f>
        <v>0</v>
      </c>
      <c r="BJ98" s="18" t="s">
        <v>86</v>
      </c>
      <c r="BK98" s="179">
        <f>ROUND(I98*H98,2)</f>
        <v>0</v>
      </c>
      <c r="BL98" s="18" t="s">
        <v>452</v>
      </c>
      <c r="BM98" s="178" t="s">
        <v>3051</v>
      </c>
    </row>
    <row r="99" spans="1:65" s="2" customFormat="1" ht="11.25">
      <c r="A99" s="36"/>
      <c r="B99" s="37"/>
      <c r="C99" s="38"/>
      <c r="D99" s="180" t="s">
        <v>149</v>
      </c>
      <c r="E99" s="38"/>
      <c r="F99" s="181" t="s">
        <v>3050</v>
      </c>
      <c r="G99" s="38"/>
      <c r="H99" s="38"/>
      <c r="I99" s="182"/>
      <c r="J99" s="38"/>
      <c r="K99" s="38"/>
      <c r="L99" s="41"/>
      <c r="M99" s="183"/>
      <c r="N99" s="184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8" t="s">
        <v>149</v>
      </c>
      <c r="AU99" s="18" t="s">
        <v>88</v>
      </c>
    </row>
    <row r="100" spans="1:65" s="2" customFormat="1" ht="29.25">
      <c r="A100" s="36"/>
      <c r="B100" s="37"/>
      <c r="C100" s="38"/>
      <c r="D100" s="180" t="s">
        <v>157</v>
      </c>
      <c r="E100" s="38"/>
      <c r="F100" s="185" t="s">
        <v>3052</v>
      </c>
      <c r="G100" s="38"/>
      <c r="H100" s="38"/>
      <c r="I100" s="182"/>
      <c r="J100" s="38"/>
      <c r="K100" s="38"/>
      <c r="L100" s="41"/>
      <c r="M100" s="183"/>
      <c r="N100" s="184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8" t="s">
        <v>157</v>
      </c>
      <c r="AU100" s="18" t="s">
        <v>88</v>
      </c>
    </row>
    <row r="101" spans="1:65" s="2" customFormat="1" ht="16.5" customHeight="1">
      <c r="A101" s="36"/>
      <c r="B101" s="37"/>
      <c r="C101" s="232" t="s">
        <v>163</v>
      </c>
      <c r="D101" s="232" t="s">
        <v>519</v>
      </c>
      <c r="E101" s="233" t="s">
        <v>3053</v>
      </c>
      <c r="F101" s="234" t="s">
        <v>3054</v>
      </c>
      <c r="G101" s="235" t="s">
        <v>1925</v>
      </c>
      <c r="H101" s="236">
        <v>1</v>
      </c>
      <c r="I101" s="237"/>
      <c r="J101" s="238">
        <f>ROUND(I101*H101,2)</f>
        <v>0</v>
      </c>
      <c r="K101" s="234" t="s">
        <v>32</v>
      </c>
      <c r="L101" s="239"/>
      <c r="M101" s="240" t="s">
        <v>32</v>
      </c>
      <c r="N101" s="241" t="s">
        <v>49</v>
      </c>
      <c r="O101" s="66"/>
      <c r="P101" s="176">
        <f>O101*H101</f>
        <v>0</v>
      </c>
      <c r="Q101" s="176">
        <v>0</v>
      </c>
      <c r="R101" s="176">
        <f>Q101*H101</f>
        <v>0</v>
      </c>
      <c r="S101" s="176">
        <v>0</v>
      </c>
      <c r="T101" s="177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78" t="s">
        <v>586</v>
      </c>
      <c r="AT101" s="178" t="s">
        <v>519</v>
      </c>
      <c r="AU101" s="178" t="s">
        <v>88</v>
      </c>
      <c r="AY101" s="18" t="s">
        <v>143</v>
      </c>
      <c r="BE101" s="179">
        <f>IF(N101="základní",J101,0)</f>
        <v>0</v>
      </c>
      <c r="BF101" s="179">
        <f>IF(N101="snížená",J101,0)</f>
        <v>0</v>
      </c>
      <c r="BG101" s="179">
        <f>IF(N101="zákl. přenesená",J101,0)</f>
        <v>0</v>
      </c>
      <c r="BH101" s="179">
        <f>IF(N101="sníž. přenesená",J101,0)</f>
        <v>0</v>
      </c>
      <c r="BI101" s="179">
        <f>IF(N101="nulová",J101,0)</f>
        <v>0</v>
      </c>
      <c r="BJ101" s="18" t="s">
        <v>86</v>
      </c>
      <c r="BK101" s="179">
        <f>ROUND(I101*H101,2)</f>
        <v>0</v>
      </c>
      <c r="BL101" s="18" t="s">
        <v>452</v>
      </c>
      <c r="BM101" s="178" t="s">
        <v>3055</v>
      </c>
    </row>
    <row r="102" spans="1:65" s="2" customFormat="1" ht="11.25">
      <c r="A102" s="36"/>
      <c r="B102" s="37"/>
      <c r="C102" s="38"/>
      <c r="D102" s="180" t="s">
        <v>149</v>
      </c>
      <c r="E102" s="38"/>
      <c r="F102" s="181" t="s">
        <v>3054</v>
      </c>
      <c r="G102" s="38"/>
      <c r="H102" s="38"/>
      <c r="I102" s="182"/>
      <c r="J102" s="38"/>
      <c r="K102" s="38"/>
      <c r="L102" s="41"/>
      <c r="M102" s="183"/>
      <c r="N102" s="184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8" t="s">
        <v>149</v>
      </c>
      <c r="AU102" s="18" t="s">
        <v>88</v>
      </c>
    </row>
    <row r="103" spans="1:65" s="2" customFormat="1" ht="29.25">
      <c r="A103" s="36"/>
      <c r="B103" s="37"/>
      <c r="C103" s="38"/>
      <c r="D103" s="180" t="s">
        <v>157</v>
      </c>
      <c r="E103" s="38"/>
      <c r="F103" s="185" t="s">
        <v>3056</v>
      </c>
      <c r="G103" s="38"/>
      <c r="H103" s="38"/>
      <c r="I103" s="182"/>
      <c r="J103" s="38"/>
      <c r="K103" s="38"/>
      <c r="L103" s="41"/>
      <c r="M103" s="183"/>
      <c r="N103" s="18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8" t="s">
        <v>157</v>
      </c>
      <c r="AU103" s="18" t="s">
        <v>88</v>
      </c>
    </row>
    <row r="104" spans="1:65" s="2" customFormat="1" ht="37.9" customHeight="1">
      <c r="A104" s="36"/>
      <c r="B104" s="37"/>
      <c r="C104" s="167" t="s">
        <v>168</v>
      </c>
      <c r="D104" s="167" t="s">
        <v>144</v>
      </c>
      <c r="E104" s="168" t="s">
        <v>3057</v>
      </c>
      <c r="F104" s="169" t="s">
        <v>3058</v>
      </c>
      <c r="G104" s="170" t="s">
        <v>455</v>
      </c>
      <c r="H104" s="171">
        <v>1</v>
      </c>
      <c r="I104" s="172"/>
      <c r="J104" s="173">
        <f>ROUND(I104*H104,2)</f>
        <v>0</v>
      </c>
      <c r="K104" s="169" t="s">
        <v>248</v>
      </c>
      <c r="L104" s="41"/>
      <c r="M104" s="174" t="s">
        <v>32</v>
      </c>
      <c r="N104" s="175" t="s">
        <v>49</v>
      </c>
      <c r="O104" s="66"/>
      <c r="P104" s="176">
        <f>O104*H104</f>
        <v>0</v>
      </c>
      <c r="Q104" s="176">
        <v>8.9999999999999998E-4</v>
      </c>
      <c r="R104" s="176">
        <f>Q104*H104</f>
        <v>8.9999999999999998E-4</v>
      </c>
      <c r="S104" s="176">
        <v>0</v>
      </c>
      <c r="T104" s="177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78" t="s">
        <v>452</v>
      </c>
      <c r="AT104" s="178" t="s">
        <v>144</v>
      </c>
      <c r="AU104" s="178" t="s">
        <v>88</v>
      </c>
      <c r="AY104" s="18" t="s">
        <v>143</v>
      </c>
      <c r="BE104" s="179">
        <f>IF(N104="základní",J104,0)</f>
        <v>0</v>
      </c>
      <c r="BF104" s="179">
        <f>IF(N104="snížená",J104,0)</f>
        <v>0</v>
      </c>
      <c r="BG104" s="179">
        <f>IF(N104="zákl. přenesená",J104,0)</f>
        <v>0</v>
      </c>
      <c r="BH104" s="179">
        <f>IF(N104="sníž. přenesená",J104,0)</f>
        <v>0</v>
      </c>
      <c r="BI104" s="179">
        <f>IF(N104="nulová",J104,0)</f>
        <v>0</v>
      </c>
      <c r="BJ104" s="18" t="s">
        <v>86</v>
      </c>
      <c r="BK104" s="179">
        <f>ROUND(I104*H104,2)</f>
        <v>0</v>
      </c>
      <c r="BL104" s="18" t="s">
        <v>452</v>
      </c>
      <c r="BM104" s="178" t="s">
        <v>3059</v>
      </c>
    </row>
    <row r="105" spans="1:65" s="2" customFormat="1" ht="29.25">
      <c r="A105" s="36"/>
      <c r="B105" s="37"/>
      <c r="C105" s="38"/>
      <c r="D105" s="180" t="s">
        <v>149</v>
      </c>
      <c r="E105" s="38"/>
      <c r="F105" s="181" t="s">
        <v>3060</v>
      </c>
      <c r="G105" s="38"/>
      <c r="H105" s="38"/>
      <c r="I105" s="182"/>
      <c r="J105" s="38"/>
      <c r="K105" s="38"/>
      <c r="L105" s="41"/>
      <c r="M105" s="183"/>
      <c r="N105" s="184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8" t="s">
        <v>149</v>
      </c>
      <c r="AU105" s="18" t="s">
        <v>88</v>
      </c>
    </row>
    <row r="106" spans="1:65" s="2" customFormat="1" ht="11.25">
      <c r="A106" s="36"/>
      <c r="B106" s="37"/>
      <c r="C106" s="38"/>
      <c r="D106" s="198" t="s">
        <v>194</v>
      </c>
      <c r="E106" s="38"/>
      <c r="F106" s="199" t="s">
        <v>3061</v>
      </c>
      <c r="G106" s="38"/>
      <c r="H106" s="38"/>
      <c r="I106" s="182"/>
      <c r="J106" s="38"/>
      <c r="K106" s="38"/>
      <c r="L106" s="41"/>
      <c r="M106" s="183"/>
      <c r="N106" s="184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8" t="s">
        <v>194</v>
      </c>
      <c r="AU106" s="18" t="s">
        <v>88</v>
      </c>
    </row>
    <row r="107" spans="1:65" s="2" customFormat="1" ht="24.2" customHeight="1">
      <c r="A107" s="36"/>
      <c r="B107" s="37"/>
      <c r="C107" s="167" t="s">
        <v>172</v>
      </c>
      <c r="D107" s="167" t="s">
        <v>144</v>
      </c>
      <c r="E107" s="168" t="s">
        <v>3062</v>
      </c>
      <c r="F107" s="169" t="s">
        <v>3063</v>
      </c>
      <c r="G107" s="170" t="s">
        <v>296</v>
      </c>
      <c r="H107" s="171">
        <v>4.1000000000000002E-2</v>
      </c>
      <c r="I107" s="172"/>
      <c r="J107" s="173">
        <f>ROUND(I107*H107,2)</f>
        <v>0</v>
      </c>
      <c r="K107" s="169" t="s">
        <v>248</v>
      </c>
      <c r="L107" s="41"/>
      <c r="M107" s="174" t="s">
        <v>32</v>
      </c>
      <c r="N107" s="175" t="s">
        <v>49</v>
      </c>
      <c r="O107" s="66"/>
      <c r="P107" s="176">
        <f>O107*H107</f>
        <v>0</v>
      </c>
      <c r="Q107" s="176">
        <v>0</v>
      </c>
      <c r="R107" s="176">
        <f>Q107*H107</f>
        <v>0</v>
      </c>
      <c r="S107" s="176">
        <v>0</v>
      </c>
      <c r="T107" s="177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78" t="s">
        <v>452</v>
      </c>
      <c r="AT107" s="178" t="s">
        <v>144</v>
      </c>
      <c r="AU107" s="178" t="s">
        <v>88</v>
      </c>
      <c r="AY107" s="18" t="s">
        <v>143</v>
      </c>
      <c r="BE107" s="179">
        <f>IF(N107="základní",J107,0)</f>
        <v>0</v>
      </c>
      <c r="BF107" s="179">
        <f>IF(N107="snížená",J107,0)</f>
        <v>0</v>
      </c>
      <c r="BG107" s="179">
        <f>IF(N107="zákl. přenesená",J107,0)</f>
        <v>0</v>
      </c>
      <c r="BH107" s="179">
        <f>IF(N107="sníž. přenesená",J107,0)</f>
        <v>0</v>
      </c>
      <c r="BI107" s="179">
        <f>IF(N107="nulová",J107,0)</f>
        <v>0</v>
      </c>
      <c r="BJ107" s="18" t="s">
        <v>86</v>
      </c>
      <c r="BK107" s="179">
        <f>ROUND(I107*H107,2)</f>
        <v>0</v>
      </c>
      <c r="BL107" s="18" t="s">
        <v>452</v>
      </c>
      <c r="BM107" s="178" t="s">
        <v>3064</v>
      </c>
    </row>
    <row r="108" spans="1:65" s="2" customFormat="1" ht="29.25">
      <c r="A108" s="36"/>
      <c r="B108" s="37"/>
      <c r="C108" s="38"/>
      <c r="D108" s="180" t="s">
        <v>149</v>
      </c>
      <c r="E108" s="38"/>
      <c r="F108" s="181" t="s">
        <v>3065</v>
      </c>
      <c r="G108" s="38"/>
      <c r="H108" s="38"/>
      <c r="I108" s="182"/>
      <c r="J108" s="38"/>
      <c r="K108" s="38"/>
      <c r="L108" s="41"/>
      <c r="M108" s="183"/>
      <c r="N108" s="184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8" t="s">
        <v>149</v>
      </c>
      <c r="AU108" s="18" t="s">
        <v>88</v>
      </c>
    </row>
    <row r="109" spans="1:65" s="2" customFormat="1" ht="11.25">
      <c r="A109" s="36"/>
      <c r="B109" s="37"/>
      <c r="C109" s="38"/>
      <c r="D109" s="198" t="s">
        <v>194</v>
      </c>
      <c r="E109" s="38"/>
      <c r="F109" s="199" t="s">
        <v>3066</v>
      </c>
      <c r="G109" s="38"/>
      <c r="H109" s="38"/>
      <c r="I109" s="182"/>
      <c r="J109" s="38"/>
      <c r="K109" s="38"/>
      <c r="L109" s="41"/>
      <c r="M109" s="183"/>
      <c r="N109" s="184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8" t="s">
        <v>194</v>
      </c>
      <c r="AU109" s="18" t="s">
        <v>88</v>
      </c>
    </row>
    <row r="110" spans="1:65" s="11" customFormat="1" ht="22.9" customHeight="1">
      <c r="B110" s="153"/>
      <c r="C110" s="154"/>
      <c r="D110" s="155" t="s">
        <v>77</v>
      </c>
      <c r="E110" s="196" t="s">
        <v>3067</v>
      </c>
      <c r="F110" s="196" t="s">
        <v>3068</v>
      </c>
      <c r="G110" s="154"/>
      <c r="H110" s="154"/>
      <c r="I110" s="157"/>
      <c r="J110" s="197">
        <f>BK110</f>
        <v>0</v>
      </c>
      <c r="K110" s="154"/>
      <c r="L110" s="159"/>
      <c r="M110" s="160"/>
      <c r="N110" s="161"/>
      <c r="O110" s="161"/>
      <c r="P110" s="162">
        <f>SUM(P111:P125)</f>
        <v>0</v>
      </c>
      <c r="Q110" s="161"/>
      <c r="R110" s="162">
        <f>SUM(R111:R125)</f>
        <v>0.16546</v>
      </c>
      <c r="S110" s="161"/>
      <c r="T110" s="163">
        <f>SUM(T111:T125)</f>
        <v>0</v>
      </c>
      <c r="AR110" s="164" t="s">
        <v>88</v>
      </c>
      <c r="AT110" s="165" t="s">
        <v>77</v>
      </c>
      <c r="AU110" s="165" t="s">
        <v>86</v>
      </c>
      <c r="AY110" s="164" t="s">
        <v>143</v>
      </c>
      <c r="BK110" s="166">
        <f>SUM(BK111:BK125)</f>
        <v>0</v>
      </c>
    </row>
    <row r="111" spans="1:65" s="2" customFormat="1" ht="33" customHeight="1">
      <c r="A111" s="36"/>
      <c r="B111" s="37"/>
      <c r="C111" s="167" t="s">
        <v>176</v>
      </c>
      <c r="D111" s="167" t="s">
        <v>144</v>
      </c>
      <c r="E111" s="168" t="s">
        <v>3069</v>
      </c>
      <c r="F111" s="169" t="s">
        <v>3070</v>
      </c>
      <c r="G111" s="170" t="s">
        <v>455</v>
      </c>
      <c r="H111" s="171">
        <v>1</v>
      </c>
      <c r="I111" s="172"/>
      <c r="J111" s="173">
        <f>ROUND(I111*H111,2)</f>
        <v>0</v>
      </c>
      <c r="K111" s="169" t="s">
        <v>248</v>
      </c>
      <c r="L111" s="41"/>
      <c r="M111" s="174" t="s">
        <v>32</v>
      </c>
      <c r="N111" s="175" t="s">
        <v>49</v>
      </c>
      <c r="O111" s="66"/>
      <c r="P111" s="176">
        <f>O111*H111</f>
        <v>0</v>
      </c>
      <c r="Q111" s="176">
        <v>0.15307000000000001</v>
      </c>
      <c r="R111" s="176">
        <f>Q111*H111</f>
        <v>0.15307000000000001</v>
      </c>
      <c r="S111" s="176">
        <v>0</v>
      </c>
      <c r="T111" s="177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78" t="s">
        <v>452</v>
      </c>
      <c r="AT111" s="178" t="s">
        <v>144</v>
      </c>
      <c r="AU111" s="178" t="s">
        <v>88</v>
      </c>
      <c r="AY111" s="18" t="s">
        <v>143</v>
      </c>
      <c r="BE111" s="179">
        <f>IF(N111="základní",J111,0)</f>
        <v>0</v>
      </c>
      <c r="BF111" s="179">
        <f>IF(N111="snížená",J111,0)</f>
        <v>0</v>
      </c>
      <c r="BG111" s="179">
        <f>IF(N111="zákl. přenesená",J111,0)</f>
        <v>0</v>
      </c>
      <c r="BH111" s="179">
        <f>IF(N111="sníž. přenesená",J111,0)</f>
        <v>0</v>
      </c>
      <c r="BI111" s="179">
        <f>IF(N111="nulová",J111,0)</f>
        <v>0</v>
      </c>
      <c r="BJ111" s="18" t="s">
        <v>86</v>
      </c>
      <c r="BK111" s="179">
        <f>ROUND(I111*H111,2)</f>
        <v>0</v>
      </c>
      <c r="BL111" s="18" t="s">
        <v>452</v>
      </c>
      <c r="BM111" s="178" t="s">
        <v>3071</v>
      </c>
    </row>
    <row r="112" spans="1:65" s="2" customFormat="1" ht="29.25">
      <c r="A112" s="36"/>
      <c r="B112" s="37"/>
      <c r="C112" s="38"/>
      <c r="D112" s="180" t="s">
        <v>149</v>
      </c>
      <c r="E112" s="38"/>
      <c r="F112" s="181" t="s">
        <v>3072</v>
      </c>
      <c r="G112" s="38"/>
      <c r="H112" s="38"/>
      <c r="I112" s="182"/>
      <c r="J112" s="38"/>
      <c r="K112" s="38"/>
      <c r="L112" s="41"/>
      <c r="M112" s="183"/>
      <c r="N112" s="184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8" t="s">
        <v>149</v>
      </c>
      <c r="AU112" s="18" t="s">
        <v>88</v>
      </c>
    </row>
    <row r="113" spans="1:65" s="2" customFormat="1" ht="11.25">
      <c r="A113" s="36"/>
      <c r="B113" s="37"/>
      <c r="C113" s="38"/>
      <c r="D113" s="198" t="s">
        <v>194</v>
      </c>
      <c r="E113" s="38"/>
      <c r="F113" s="199" t="s">
        <v>3073</v>
      </c>
      <c r="G113" s="38"/>
      <c r="H113" s="38"/>
      <c r="I113" s="182"/>
      <c r="J113" s="38"/>
      <c r="K113" s="38"/>
      <c r="L113" s="41"/>
      <c r="M113" s="183"/>
      <c r="N113" s="184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8" t="s">
        <v>194</v>
      </c>
      <c r="AU113" s="18" t="s">
        <v>88</v>
      </c>
    </row>
    <row r="114" spans="1:65" s="2" customFormat="1" ht="37.9" customHeight="1">
      <c r="A114" s="36"/>
      <c r="B114" s="37"/>
      <c r="C114" s="167" t="s">
        <v>361</v>
      </c>
      <c r="D114" s="167" t="s">
        <v>144</v>
      </c>
      <c r="E114" s="168" t="s">
        <v>3074</v>
      </c>
      <c r="F114" s="169" t="s">
        <v>3075</v>
      </c>
      <c r="G114" s="170" t="s">
        <v>455</v>
      </c>
      <c r="H114" s="171">
        <v>1</v>
      </c>
      <c r="I114" s="172"/>
      <c r="J114" s="173">
        <f>ROUND(I114*H114,2)</f>
        <v>0</v>
      </c>
      <c r="K114" s="169" t="s">
        <v>248</v>
      </c>
      <c r="L114" s="41"/>
      <c r="M114" s="174" t="s">
        <v>32</v>
      </c>
      <c r="N114" s="175" t="s">
        <v>49</v>
      </c>
      <c r="O114" s="66"/>
      <c r="P114" s="176">
        <f>O114*H114</f>
        <v>0</v>
      </c>
      <c r="Q114" s="176">
        <v>5.3200000000000001E-3</v>
      </c>
      <c r="R114" s="176">
        <f>Q114*H114</f>
        <v>5.3200000000000001E-3</v>
      </c>
      <c r="S114" s="176">
        <v>0</v>
      </c>
      <c r="T114" s="177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78" t="s">
        <v>452</v>
      </c>
      <c r="AT114" s="178" t="s">
        <v>144</v>
      </c>
      <c r="AU114" s="178" t="s">
        <v>88</v>
      </c>
      <c r="AY114" s="18" t="s">
        <v>143</v>
      </c>
      <c r="BE114" s="179">
        <f>IF(N114="základní",J114,0)</f>
        <v>0</v>
      </c>
      <c r="BF114" s="179">
        <f>IF(N114="snížená",J114,0)</f>
        <v>0</v>
      </c>
      <c r="BG114" s="179">
        <f>IF(N114="zákl. přenesená",J114,0)</f>
        <v>0</v>
      </c>
      <c r="BH114" s="179">
        <f>IF(N114="sníž. přenesená",J114,0)</f>
        <v>0</v>
      </c>
      <c r="BI114" s="179">
        <f>IF(N114="nulová",J114,0)</f>
        <v>0</v>
      </c>
      <c r="BJ114" s="18" t="s">
        <v>86</v>
      </c>
      <c r="BK114" s="179">
        <f>ROUND(I114*H114,2)</f>
        <v>0</v>
      </c>
      <c r="BL114" s="18" t="s">
        <v>452</v>
      </c>
      <c r="BM114" s="178" t="s">
        <v>3076</v>
      </c>
    </row>
    <row r="115" spans="1:65" s="2" customFormat="1" ht="29.25">
      <c r="A115" s="36"/>
      <c r="B115" s="37"/>
      <c r="C115" s="38"/>
      <c r="D115" s="180" t="s">
        <v>149</v>
      </c>
      <c r="E115" s="38"/>
      <c r="F115" s="181" t="s">
        <v>3077</v>
      </c>
      <c r="G115" s="38"/>
      <c r="H115" s="38"/>
      <c r="I115" s="182"/>
      <c r="J115" s="38"/>
      <c r="K115" s="38"/>
      <c r="L115" s="41"/>
      <c r="M115" s="183"/>
      <c r="N115" s="184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8" t="s">
        <v>149</v>
      </c>
      <c r="AU115" s="18" t="s">
        <v>88</v>
      </c>
    </row>
    <row r="116" spans="1:65" s="2" customFormat="1" ht="11.25">
      <c r="A116" s="36"/>
      <c r="B116" s="37"/>
      <c r="C116" s="38"/>
      <c r="D116" s="198" t="s">
        <v>194</v>
      </c>
      <c r="E116" s="38"/>
      <c r="F116" s="199" t="s">
        <v>3078</v>
      </c>
      <c r="G116" s="38"/>
      <c r="H116" s="38"/>
      <c r="I116" s="182"/>
      <c r="J116" s="38"/>
      <c r="K116" s="38"/>
      <c r="L116" s="41"/>
      <c r="M116" s="183"/>
      <c r="N116" s="184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8" t="s">
        <v>194</v>
      </c>
      <c r="AU116" s="18" t="s">
        <v>88</v>
      </c>
    </row>
    <row r="117" spans="1:65" s="2" customFormat="1" ht="33" customHeight="1">
      <c r="A117" s="36"/>
      <c r="B117" s="37"/>
      <c r="C117" s="167" t="s">
        <v>368</v>
      </c>
      <c r="D117" s="167" t="s">
        <v>144</v>
      </c>
      <c r="E117" s="168" t="s">
        <v>3079</v>
      </c>
      <c r="F117" s="169" t="s">
        <v>3080</v>
      </c>
      <c r="G117" s="170" t="s">
        <v>455</v>
      </c>
      <c r="H117" s="171">
        <v>1</v>
      </c>
      <c r="I117" s="172"/>
      <c r="J117" s="173">
        <f>ROUND(I117*H117,2)</f>
        <v>0</v>
      </c>
      <c r="K117" s="169" t="s">
        <v>248</v>
      </c>
      <c r="L117" s="41"/>
      <c r="M117" s="174" t="s">
        <v>32</v>
      </c>
      <c r="N117" s="175" t="s">
        <v>49</v>
      </c>
      <c r="O117" s="66"/>
      <c r="P117" s="176">
        <f>O117*H117</f>
        <v>0</v>
      </c>
      <c r="Q117" s="176">
        <v>3.2799999999999999E-3</v>
      </c>
      <c r="R117" s="176">
        <f>Q117*H117</f>
        <v>3.2799999999999999E-3</v>
      </c>
      <c r="S117" s="176">
        <v>0</v>
      </c>
      <c r="T117" s="177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78" t="s">
        <v>452</v>
      </c>
      <c r="AT117" s="178" t="s">
        <v>144</v>
      </c>
      <c r="AU117" s="178" t="s">
        <v>88</v>
      </c>
      <c r="AY117" s="18" t="s">
        <v>143</v>
      </c>
      <c r="BE117" s="179">
        <f>IF(N117="základní",J117,0)</f>
        <v>0</v>
      </c>
      <c r="BF117" s="179">
        <f>IF(N117="snížená",J117,0)</f>
        <v>0</v>
      </c>
      <c r="BG117" s="179">
        <f>IF(N117="zákl. přenesená",J117,0)</f>
        <v>0</v>
      </c>
      <c r="BH117" s="179">
        <f>IF(N117="sníž. přenesená",J117,0)</f>
        <v>0</v>
      </c>
      <c r="BI117" s="179">
        <f>IF(N117="nulová",J117,0)</f>
        <v>0</v>
      </c>
      <c r="BJ117" s="18" t="s">
        <v>86</v>
      </c>
      <c r="BK117" s="179">
        <f>ROUND(I117*H117,2)</f>
        <v>0</v>
      </c>
      <c r="BL117" s="18" t="s">
        <v>452</v>
      </c>
      <c r="BM117" s="178" t="s">
        <v>3081</v>
      </c>
    </row>
    <row r="118" spans="1:65" s="2" customFormat="1" ht="29.25">
      <c r="A118" s="36"/>
      <c r="B118" s="37"/>
      <c r="C118" s="38"/>
      <c r="D118" s="180" t="s">
        <v>149</v>
      </c>
      <c r="E118" s="38"/>
      <c r="F118" s="181" t="s">
        <v>3082</v>
      </c>
      <c r="G118" s="38"/>
      <c r="H118" s="38"/>
      <c r="I118" s="182"/>
      <c r="J118" s="38"/>
      <c r="K118" s="38"/>
      <c r="L118" s="41"/>
      <c r="M118" s="183"/>
      <c r="N118" s="184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8" t="s">
        <v>149</v>
      </c>
      <c r="AU118" s="18" t="s">
        <v>88</v>
      </c>
    </row>
    <row r="119" spans="1:65" s="2" customFormat="1" ht="11.25">
      <c r="A119" s="36"/>
      <c r="B119" s="37"/>
      <c r="C119" s="38"/>
      <c r="D119" s="198" t="s">
        <v>194</v>
      </c>
      <c r="E119" s="38"/>
      <c r="F119" s="199" t="s">
        <v>3083</v>
      </c>
      <c r="G119" s="38"/>
      <c r="H119" s="38"/>
      <c r="I119" s="182"/>
      <c r="J119" s="38"/>
      <c r="K119" s="38"/>
      <c r="L119" s="41"/>
      <c r="M119" s="183"/>
      <c r="N119" s="184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8" t="s">
        <v>194</v>
      </c>
      <c r="AU119" s="18" t="s">
        <v>88</v>
      </c>
    </row>
    <row r="120" spans="1:65" s="2" customFormat="1" ht="33" customHeight="1">
      <c r="A120" s="36"/>
      <c r="B120" s="37"/>
      <c r="C120" s="167" t="s">
        <v>396</v>
      </c>
      <c r="D120" s="167" t="s">
        <v>144</v>
      </c>
      <c r="E120" s="168" t="s">
        <v>3084</v>
      </c>
      <c r="F120" s="169" t="s">
        <v>3085</v>
      </c>
      <c r="G120" s="170" t="s">
        <v>455</v>
      </c>
      <c r="H120" s="171">
        <v>1</v>
      </c>
      <c r="I120" s="172"/>
      <c r="J120" s="173">
        <f>ROUND(I120*H120,2)</f>
        <v>0</v>
      </c>
      <c r="K120" s="169" t="s">
        <v>248</v>
      </c>
      <c r="L120" s="41"/>
      <c r="M120" s="174" t="s">
        <v>32</v>
      </c>
      <c r="N120" s="175" t="s">
        <v>49</v>
      </c>
      <c r="O120" s="66"/>
      <c r="P120" s="176">
        <f>O120*H120</f>
        <v>0</v>
      </c>
      <c r="Q120" s="176">
        <v>3.79E-3</v>
      </c>
      <c r="R120" s="176">
        <f>Q120*H120</f>
        <v>3.79E-3</v>
      </c>
      <c r="S120" s="176">
        <v>0</v>
      </c>
      <c r="T120" s="177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78" t="s">
        <v>452</v>
      </c>
      <c r="AT120" s="178" t="s">
        <v>144</v>
      </c>
      <c r="AU120" s="178" t="s">
        <v>88</v>
      </c>
      <c r="AY120" s="18" t="s">
        <v>143</v>
      </c>
      <c r="BE120" s="179">
        <f>IF(N120="základní",J120,0)</f>
        <v>0</v>
      </c>
      <c r="BF120" s="179">
        <f>IF(N120="snížená",J120,0)</f>
        <v>0</v>
      </c>
      <c r="BG120" s="179">
        <f>IF(N120="zákl. přenesená",J120,0)</f>
        <v>0</v>
      </c>
      <c r="BH120" s="179">
        <f>IF(N120="sníž. přenesená",J120,0)</f>
        <v>0</v>
      </c>
      <c r="BI120" s="179">
        <f>IF(N120="nulová",J120,0)</f>
        <v>0</v>
      </c>
      <c r="BJ120" s="18" t="s">
        <v>86</v>
      </c>
      <c r="BK120" s="179">
        <f>ROUND(I120*H120,2)</f>
        <v>0</v>
      </c>
      <c r="BL120" s="18" t="s">
        <v>452</v>
      </c>
      <c r="BM120" s="178" t="s">
        <v>3086</v>
      </c>
    </row>
    <row r="121" spans="1:65" s="2" customFormat="1" ht="29.25">
      <c r="A121" s="36"/>
      <c r="B121" s="37"/>
      <c r="C121" s="38"/>
      <c r="D121" s="180" t="s">
        <v>149</v>
      </c>
      <c r="E121" s="38"/>
      <c r="F121" s="181" t="s">
        <v>3087</v>
      </c>
      <c r="G121" s="38"/>
      <c r="H121" s="38"/>
      <c r="I121" s="182"/>
      <c r="J121" s="38"/>
      <c r="K121" s="38"/>
      <c r="L121" s="41"/>
      <c r="M121" s="183"/>
      <c r="N121" s="184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8" t="s">
        <v>149</v>
      </c>
      <c r="AU121" s="18" t="s">
        <v>88</v>
      </c>
    </row>
    <row r="122" spans="1:65" s="2" customFormat="1" ht="11.25">
      <c r="A122" s="36"/>
      <c r="B122" s="37"/>
      <c r="C122" s="38"/>
      <c r="D122" s="198" t="s">
        <v>194</v>
      </c>
      <c r="E122" s="38"/>
      <c r="F122" s="199" t="s">
        <v>3088</v>
      </c>
      <c r="G122" s="38"/>
      <c r="H122" s="38"/>
      <c r="I122" s="182"/>
      <c r="J122" s="38"/>
      <c r="K122" s="38"/>
      <c r="L122" s="41"/>
      <c r="M122" s="183"/>
      <c r="N122" s="184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8" t="s">
        <v>194</v>
      </c>
      <c r="AU122" s="18" t="s">
        <v>88</v>
      </c>
    </row>
    <row r="123" spans="1:65" s="2" customFormat="1" ht="24.2" customHeight="1">
      <c r="A123" s="36"/>
      <c r="B123" s="37"/>
      <c r="C123" s="167" t="s">
        <v>403</v>
      </c>
      <c r="D123" s="167" t="s">
        <v>144</v>
      </c>
      <c r="E123" s="168" t="s">
        <v>3089</v>
      </c>
      <c r="F123" s="169" t="s">
        <v>3090</v>
      </c>
      <c r="G123" s="170" t="s">
        <v>296</v>
      </c>
      <c r="H123" s="171">
        <v>0.16500000000000001</v>
      </c>
      <c r="I123" s="172"/>
      <c r="J123" s="173">
        <f>ROUND(I123*H123,2)</f>
        <v>0</v>
      </c>
      <c r="K123" s="169" t="s">
        <v>248</v>
      </c>
      <c r="L123" s="41"/>
      <c r="M123" s="174" t="s">
        <v>32</v>
      </c>
      <c r="N123" s="175" t="s">
        <v>49</v>
      </c>
      <c r="O123" s="66"/>
      <c r="P123" s="176">
        <f>O123*H123</f>
        <v>0</v>
      </c>
      <c r="Q123" s="176">
        <v>0</v>
      </c>
      <c r="R123" s="176">
        <f>Q123*H123</f>
        <v>0</v>
      </c>
      <c r="S123" s="176">
        <v>0</v>
      </c>
      <c r="T123" s="177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78" t="s">
        <v>452</v>
      </c>
      <c r="AT123" s="178" t="s">
        <v>144</v>
      </c>
      <c r="AU123" s="178" t="s">
        <v>88</v>
      </c>
      <c r="AY123" s="18" t="s">
        <v>143</v>
      </c>
      <c r="BE123" s="179">
        <f>IF(N123="základní",J123,0)</f>
        <v>0</v>
      </c>
      <c r="BF123" s="179">
        <f>IF(N123="snížená",J123,0)</f>
        <v>0</v>
      </c>
      <c r="BG123" s="179">
        <f>IF(N123="zákl. přenesená",J123,0)</f>
        <v>0</v>
      </c>
      <c r="BH123" s="179">
        <f>IF(N123="sníž. přenesená",J123,0)</f>
        <v>0</v>
      </c>
      <c r="BI123" s="179">
        <f>IF(N123="nulová",J123,0)</f>
        <v>0</v>
      </c>
      <c r="BJ123" s="18" t="s">
        <v>86</v>
      </c>
      <c r="BK123" s="179">
        <f>ROUND(I123*H123,2)</f>
        <v>0</v>
      </c>
      <c r="BL123" s="18" t="s">
        <v>452</v>
      </c>
      <c r="BM123" s="178" t="s">
        <v>3091</v>
      </c>
    </row>
    <row r="124" spans="1:65" s="2" customFormat="1" ht="29.25">
      <c r="A124" s="36"/>
      <c r="B124" s="37"/>
      <c r="C124" s="38"/>
      <c r="D124" s="180" t="s">
        <v>149</v>
      </c>
      <c r="E124" s="38"/>
      <c r="F124" s="181" t="s">
        <v>3092</v>
      </c>
      <c r="G124" s="38"/>
      <c r="H124" s="38"/>
      <c r="I124" s="182"/>
      <c r="J124" s="38"/>
      <c r="K124" s="38"/>
      <c r="L124" s="41"/>
      <c r="M124" s="183"/>
      <c r="N124" s="184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8" t="s">
        <v>149</v>
      </c>
      <c r="AU124" s="18" t="s">
        <v>88</v>
      </c>
    </row>
    <row r="125" spans="1:65" s="2" customFormat="1" ht="11.25">
      <c r="A125" s="36"/>
      <c r="B125" s="37"/>
      <c r="C125" s="38"/>
      <c r="D125" s="198" t="s">
        <v>194</v>
      </c>
      <c r="E125" s="38"/>
      <c r="F125" s="199" t="s">
        <v>3093</v>
      </c>
      <c r="G125" s="38"/>
      <c r="H125" s="38"/>
      <c r="I125" s="182"/>
      <c r="J125" s="38"/>
      <c r="K125" s="38"/>
      <c r="L125" s="41"/>
      <c r="M125" s="183"/>
      <c r="N125" s="184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8" t="s">
        <v>194</v>
      </c>
      <c r="AU125" s="18" t="s">
        <v>88</v>
      </c>
    </row>
    <row r="126" spans="1:65" s="11" customFormat="1" ht="22.9" customHeight="1">
      <c r="B126" s="153"/>
      <c r="C126" s="154"/>
      <c r="D126" s="155" t="s">
        <v>77</v>
      </c>
      <c r="E126" s="196" t="s">
        <v>3094</v>
      </c>
      <c r="F126" s="196" t="s">
        <v>3095</v>
      </c>
      <c r="G126" s="154"/>
      <c r="H126" s="154"/>
      <c r="I126" s="157"/>
      <c r="J126" s="197">
        <f>BK126</f>
        <v>0</v>
      </c>
      <c r="K126" s="154"/>
      <c r="L126" s="159"/>
      <c r="M126" s="160"/>
      <c r="N126" s="161"/>
      <c r="O126" s="161"/>
      <c r="P126" s="162">
        <f>SUM(P127:P166)</f>
        <v>0</v>
      </c>
      <c r="Q126" s="161"/>
      <c r="R126" s="162">
        <f>SUM(R127:R166)</f>
        <v>0.10697</v>
      </c>
      <c r="S126" s="161"/>
      <c r="T126" s="163">
        <f>SUM(T127:T166)</f>
        <v>0</v>
      </c>
      <c r="AR126" s="164" t="s">
        <v>88</v>
      </c>
      <c r="AT126" s="165" t="s">
        <v>77</v>
      </c>
      <c r="AU126" s="165" t="s">
        <v>86</v>
      </c>
      <c r="AY126" s="164" t="s">
        <v>143</v>
      </c>
      <c r="BK126" s="166">
        <f>SUM(BK127:BK166)</f>
        <v>0</v>
      </c>
    </row>
    <row r="127" spans="1:65" s="2" customFormat="1" ht="21.75" customHeight="1">
      <c r="A127" s="36"/>
      <c r="B127" s="37"/>
      <c r="C127" s="167" t="s">
        <v>410</v>
      </c>
      <c r="D127" s="167" t="s">
        <v>144</v>
      </c>
      <c r="E127" s="168" t="s">
        <v>3096</v>
      </c>
      <c r="F127" s="169" t="s">
        <v>3097</v>
      </c>
      <c r="G127" s="170" t="s">
        <v>462</v>
      </c>
      <c r="H127" s="171">
        <v>135</v>
      </c>
      <c r="I127" s="172"/>
      <c r="J127" s="173">
        <f>ROUND(I127*H127,2)</f>
        <v>0</v>
      </c>
      <c r="K127" s="169" t="s">
        <v>248</v>
      </c>
      <c r="L127" s="41"/>
      <c r="M127" s="174" t="s">
        <v>32</v>
      </c>
      <c r="N127" s="175" t="s">
        <v>49</v>
      </c>
      <c r="O127" s="66"/>
      <c r="P127" s="176">
        <f>O127*H127</f>
        <v>0</v>
      </c>
      <c r="Q127" s="176">
        <v>4.6000000000000001E-4</v>
      </c>
      <c r="R127" s="176">
        <f>Q127*H127</f>
        <v>6.2100000000000002E-2</v>
      </c>
      <c r="S127" s="176">
        <v>0</v>
      </c>
      <c r="T127" s="177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78" t="s">
        <v>452</v>
      </c>
      <c r="AT127" s="178" t="s">
        <v>144</v>
      </c>
      <c r="AU127" s="178" t="s">
        <v>88</v>
      </c>
      <c r="AY127" s="18" t="s">
        <v>143</v>
      </c>
      <c r="BE127" s="179">
        <f>IF(N127="základní",J127,0)</f>
        <v>0</v>
      </c>
      <c r="BF127" s="179">
        <f>IF(N127="snížená",J127,0)</f>
        <v>0</v>
      </c>
      <c r="BG127" s="179">
        <f>IF(N127="zákl. přenesená",J127,0)</f>
        <v>0</v>
      </c>
      <c r="BH127" s="179">
        <f>IF(N127="sníž. přenesená",J127,0)</f>
        <v>0</v>
      </c>
      <c r="BI127" s="179">
        <f>IF(N127="nulová",J127,0)</f>
        <v>0</v>
      </c>
      <c r="BJ127" s="18" t="s">
        <v>86</v>
      </c>
      <c r="BK127" s="179">
        <f>ROUND(I127*H127,2)</f>
        <v>0</v>
      </c>
      <c r="BL127" s="18" t="s">
        <v>452</v>
      </c>
      <c r="BM127" s="178" t="s">
        <v>3098</v>
      </c>
    </row>
    <row r="128" spans="1:65" s="2" customFormat="1" ht="19.5">
      <c r="A128" s="36"/>
      <c r="B128" s="37"/>
      <c r="C128" s="38"/>
      <c r="D128" s="180" t="s">
        <v>149</v>
      </c>
      <c r="E128" s="38"/>
      <c r="F128" s="181" t="s">
        <v>3099</v>
      </c>
      <c r="G128" s="38"/>
      <c r="H128" s="38"/>
      <c r="I128" s="182"/>
      <c r="J128" s="38"/>
      <c r="K128" s="38"/>
      <c r="L128" s="41"/>
      <c r="M128" s="183"/>
      <c r="N128" s="184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8" t="s">
        <v>149</v>
      </c>
      <c r="AU128" s="18" t="s">
        <v>88</v>
      </c>
    </row>
    <row r="129" spans="1:65" s="2" customFormat="1" ht="11.25">
      <c r="A129" s="36"/>
      <c r="B129" s="37"/>
      <c r="C129" s="38"/>
      <c r="D129" s="198" t="s">
        <v>194</v>
      </c>
      <c r="E129" s="38"/>
      <c r="F129" s="199" t="s">
        <v>3100</v>
      </c>
      <c r="G129" s="38"/>
      <c r="H129" s="38"/>
      <c r="I129" s="182"/>
      <c r="J129" s="38"/>
      <c r="K129" s="38"/>
      <c r="L129" s="41"/>
      <c r="M129" s="183"/>
      <c r="N129" s="184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8" t="s">
        <v>194</v>
      </c>
      <c r="AU129" s="18" t="s">
        <v>88</v>
      </c>
    </row>
    <row r="130" spans="1:65" s="14" customFormat="1" ht="11.25">
      <c r="B130" s="210"/>
      <c r="C130" s="211"/>
      <c r="D130" s="180" t="s">
        <v>252</v>
      </c>
      <c r="E130" s="212" t="s">
        <v>32</v>
      </c>
      <c r="F130" s="213" t="s">
        <v>3101</v>
      </c>
      <c r="G130" s="211"/>
      <c r="H130" s="214">
        <v>135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252</v>
      </c>
      <c r="AU130" s="220" t="s">
        <v>88</v>
      </c>
      <c r="AV130" s="14" t="s">
        <v>88</v>
      </c>
      <c r="AW130" s="14" t="s">
        <v>39</v>
      </c>
      <c r="AX130" s="14" t="s">
        <v>86</v>
      </c>
      <c r="AY130" s="220" t="s">
        <v>143</v>
      </c>
    </row>
    <row r="131" spans="1:65" s="2" customFormat="1" ht="21.75" customHeight="1">
      <c r="A131" s="36"/>
      <c r="B131" s="37"/>
      <c r="C131" s="167" t="s">
        <v>420</v>
      </c>
      <c r="D131" s="167" t="s">
        <v>144</v>
      </c>
      <c r="E131" s="168" t="s">
        <v>3102</v>
      </c>
      <c r="F131" s="169" t="s">
        <v>3103</v>
      </c>
      <c r="G131" s="170" t="s">
        <v>462</v>
      </c>
      <c r="H131" s="171">
        <v>16</v>
      </c>
      <c r="I131" s="172"/>
      <c r="J131" s="173">
        <f>ROUND(I131*H131,2)</f>
        <v>0</v>
      </c>
      <c r="K131" s="169" t="s">
        <v>248</v>
      </c>
      <c r="L131" s="41"/>
      <c r="M131" s="174" t="s">
        <v>32</v>
      </c>
      <c r="N131" s="175" t="s">
        <v>49</v>
      </c>
      <c r="O131" s="66"/>
      <c r="P131" s="176">
        <f>O131*H131</f>
        <v>0</v>
      </c>
      <c r="Q131" s="176">
        <v>5.5000000000000003E-4</v>
      </c>
      <c r="R131" s="176">
        <f>Q131*H131</f>
        <v>8.8000000000000005E-3</v>
      </c>
      <c r="S131" s="176">
        <v>0</v>
      </c>
      <c r="T131" s="177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78" t="s">
        <v>452</v>
      </c>
      <c r="AT131" s="178" t="s">
        <v>144</v>
      </c>
      <c r="AU131" s="178" t="s">
        <v>88</v>
      </c>
      <c r="AY131" s="18" t="s">
        <v>143</v>
      </c>
      <c r="BE131" s="179">
        <f>IF(N131="základní",J131,0)</f>
        <v>0</v>
      </c>
      <c r="BF131" s="179">
        <f>IF(N131="snížená",J131,0)</f>
        <v>0</v>
      </c>
      <c r="BG131" s="179">
        <f>IF(N131="zákl. přenesená",J131,0)</f>
        <v>0</v>
      </c>
      <c r="BH131" s="179">
        <f>IF(N131="sníž. přenesená",J131,0)</f>
        <v>0</v>
      </c>
      <c r="BI131" s="179">
        <f>IF(N131="nulová",J131,0)</f>
        <v>0</v>
      </c>
      <c r="BJ131" s="18" t="s">
        <v>86</v>
      </c>
      <c r="BK131" s="179">
        <f>ROUND(I131*H131,2)</f>
        <v>0</v>
      </c>
      <c r="BL131" s="18" t="s">
        <v>452</v>
      </c>
      <c r="BM131" s="178" t="s">
        <v>3104</v>
      </c>
    </row>
    <row r="132" spans="1:65" s="2" customFormat="1" ht="19.5">
      <c r="A132" s="36"/>
      <c r="B132" s="37"/>
      <c r="C132" s="38"/>
      <c r="D132" s="180" t="s">
        <v>149</v>
      </c>
      <c r="E132" s="38"/>
      <c r="F132" s="181" t="s">
        <v>3105</v>
      </c>
      <c r="G132" s="38"/>
      <c r="H132" s="38"/>
      <c r="I132" s="182"/>
      <c r="J132" s="38"/>
      <c r="K132" s="38"/>
      <c r="L132" s="41"/>
      <c r="M132" s="183"/>
      <c r="N132" s="184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8" t="s">
        <v>149</v>
      </c>
      <c r="AU132" s="18" t="s">
        <v>88</v>
      </c>
    </row>
    <row r="133" spans="1:65" s="2" customFormat="1" ht="11.25">
      <c r="A133" s="36"/>
      <c r="B133" s="37"/>
      <c r="C133" s="38"/>
      <c r="D133" s="198" t="s">
        <v>194</v>
      </c>
      <c r="E133" s="38"/>
      <c r="F133" s="199" t="s">
        <v>3106</v>
      </c>
      <c r="G133" s="38"/>
      <c r="H133" s="38"/>
      <c r="I133" s="182"/>
      <c r="J133" s="38"/>
      <c r="K133" s="38"/>
      <c r="L133" s="41"/>
      <c r="M133" s="183"/>
      <c r="N133" s="184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8" t="s">
        <v>194</v>
      </c>
      <c r="AU133" s="18" t="s">
        <v>88</v>
      </c>
    </row>
    <row r="134" spans="1:65" s="14" customFormat="1" ht="11.25">
      <c r="B134" s="210"/>
      <c r="C134" s="211"/>
      <c r="D134" s="180" t="s">
        <v>252</v>
      </c>
      <c r="E134" s="212" t="s">
        <v>32</v>
      </c>
      <c r="F134" s="213" t="s">
        <v>3107</v>
      </c>
      <c r="G134" s="211"/>
      <c r="H134" s="214">
        <v>16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252</v>
      </c>
      <c r="AU134" s="220" t="s">
        <v>88</v>
      </c>
      <c r="AV134" s="14" t="s">
        <v>88</v>
      </c>
      <c r="AW134" s="14" t="s">
        <v>39</v>
      </c>
      <c r="AX134" s="14" t="s">
        <v>86</v>
      </c>
      <c r="AY134" s="220" t="s">
        <v>143</v>
      </c>
    </row>
    <row r="135" spans="1:65" s="2" customFormat="1" ht="21.75" customHeight="1">
      <c r="A135" s="36"/>
      <c r="B135" s="37"/>
      <c r="C135" s="167" t="s">
        <v>8</v>
      </c>
      <c r="D135" s="167" t="s">
        <v>144</v>
      </c>
      <c r="E135" s="168" t="s">
        <v>3108</v>
      </c>
      <c r="F135" s="169" t="s">
        <v>3109</v>
      </c>
      <c r="G135" s="170" t="s">
        <v>462</v>
      </c>
      <c r="H135" s="171">
        <v>16</v>
      </c>
      <c r="I135" s="172"/>
      <c r="J135" s="173">
        <f>ROUND(I135*H135,2)</f>
        <v>0</v>
      </c>
      <c r="K135" s="169" t="s">
        <v>248</v>
      </c>
      <c r="L135" s="41"/>
      <c r="M135" s="174" t="s">
        <v>32</v>
      </c>
      <c r="N135" s="175" t="s">
        <v>49</v>
      </c>
      <c r="O135" s="66"/>
      <c r="P135" s="176">
        <f>O135*H135</f>
        <v>0</v>
      </c>
      <c r="Q135" s="176">
        <v>7.1000000000000002E-4</v>
      </c>
      <c r="R135" s="176">
        <f>Q135*H135</f>
        <v>1.136E-2</v>
      </c>
      <c r="S135" s="176">
        <v>0</v>
      </c>
      <c r="T135" s="177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78" t="s">
        <v>452</v>
      </c>
      <c r="AT135" s="178" t="s">
        <v>144</v>
      </c>
      <c r="AU135" s="178" t="s">
        <v>88</v>
      </c>
      <c r="AY135" s="18" t="s">
        <v>143</v>
      </c>
      <c r="BE135" s="179">
        <f>IF(N135="základní",J135,0)</f>
        <v>0</v>
      </c>
      <c r="BF135" s="179">
        <f>IF(N135="snížená",J135,0)</f>
        <v>0</v>
      </c>
      <c r="BG135" s="179">
        <f>IF(N135="zákl. přenesená",J135,0)</f>
        <v>0</v>
      </c>
      <c r="BH135" s="179">
        <f>IF(N135="sníž. přenesená",J135,0)</f>
        <v>0</v>
      </c>
      <c r="BI135" s="179">
        <f>IF(N135="nulová",J135,0)</f>
        <v>0</v>
      </c>
      <c r="BJ135" s="18" t="s">
        <v>86</v>
      </c>
      <c r="BK135" s="179">
        <f>ROUND(I135*H135,2)</f>
        <v>0</v>
      </c>
      <c r="BL135" s="18" t="s">
        <v>452</v>
      </c>
      <c r="BM135" s="178" t="s">
        <v>3110</v>
      </c>
    </row>
    <row r="136" spans="1:65" s="2" customFormat="1" ht="19.5">
      <c r="A136" s="36"/>
      <c r="B136" s="37"/>
      <c r="C136" s="38"/>
      <c r="D136" s="180" t="s">
        <v>149</v>
      </c>
      <c r="E136" s="38"/>
      <c r="F136" s="181" t="s">
        <v>3111</v>
      </c>
      <c r="G136" s="38"/>
      <c r="H136" s="38"/>
      <c r="I136" s="182"/>
      <c r="J136" s="38"/>
      <c r="K136" s="38"/>
      <c r="L136" s="41"/>
      <c r="M136" s="183"/>
      <c r="N136" s="184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8" t="s">
        <v>149</v>
      </c>
      <c r="AU136" s="18" t="s">
        <v>88</v>
      </c>
    </row>
    <row r="137" spans="1:65" s="2" customFormat="1" ht="11.25">
      <c r="A137" s="36"/>
      <c r="B137" s="37"/>
      <c r="C137" s="38"/>
      <c r="D137" s="198" t="s">
        <v>194</v>
      </c>
      <c r="E137" s="38"/>
      <c r="F137" s="199" t="s">
        <v>3112</v>
      </c>
      <c r="G137" s="38"/>
      <c r="H137" s="38"/>
      <c r="I137" s="182"/>
      <c r="J137" s="38"/>
      <c r="K137" s="38"/>
      <c r="L137" s="41"/>
      <c r="M137" s="183"/>
      <c r="N137" s="184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8" t="s">
        <v>194</v>
      </c>
      <c r="AU137" s="18" t="s">
        <v>88</v>
      </c>
    </row>
    <row r="138" spans="1:65" s="14" customFormat="1" ht="11.25">
      <c r="B138" s="210"/>
      <c r="C138" s="211"/>
      <c r="D138" s="180" t="s">
        <v>252</v>
      </c>
      <c r="E138" s="212" t="s">
        <v>32</v>
      </c>
      <c r="F138" s="213" t="s">
        <v>3113</v>
      </c>
      <c r="G138" s="211"/>
      <c r="H138" s="214">
        <v>16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252</v>
      </c>
      <c r="AU138" s="220" t="s">
        <v>88</v>
      </c>
      <c r="AV138" s="14" t="s">
        <v>88</v>
      </c>
      <c r="AW138" s="14" t="s">
        <v>39</v>
      </c>
      <c r="AX138" s="14" t="s">
        <v>86</v>
      </c>
      <c r="AY138" s="220" t="s">
        <v>143</v>
      </c>
    </row>
    <row r="139" spans="1:65" s="2" customFormat="1" ht="24.2" customHeight="1">
      <c r="A139" s="36"/>
      <c r="B139" s="37"/>
      <c r="C139" s="167" t="s">
        <v>452</v>
      </c>
      <c r="D139" s="167" t="s">
        <v>144</v>
      </c>
      <c r="E139" s="168" t="s">
        <v>3114</v>
      </c>
      <c r="F139" s="169" t="s">
        <v>3115</v>
      </c>
      <c r="G139" s="170" t="s">
        <v>462</v>
      </c>
      <c r="H139" s="171">
        <v>8</v>
      </c>
      <c r="I139" s="172"/>
      <c r="J139" s="173">
        <f>ROUND(I139*H139,2)</f>
        <v>0</v>
      </c>
      <c r="K139" s="169" t="s">
        <v>248</v>
      </c>
      <c r="L139" s="41"/>
      <c r="M139" s="174" t="s">
        <v>32</v>
      </c>
      <c r="N139" s="175" t="s">
        <v>49</v>
      </c>
      <c r="O139" s="66"/>
      <c r="P139" s="176">
        <f>O139*H139</f>
        <v>0</v>
      </c>
      <c r="Q139" s="176">
        <v>1.25E-3</v>
      </c>
      <c r="R139" s="176">
        <f>Q139*H139</f>
        <v>0.01</v>
      </c>
      <c r="S139" s="176">
        <v>0</v>
      </c>
      <c r="T139" s="177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78" t="s">
        <v>452</v>
      </c>
      <c r="AT139" s="178" t="s">
        <v>144</v>
      </c>
      <c r="AU139" s="178" t="s">
        <v>88</v>
      </c>
      <c r="AY139" s="18" t="s">
        <v>143</v>
      </c>
      <c r="BE139" s="179">
        <f>IF(N139="základní",J139,0)</f>
        <v>0</v>
      </c>
      <c r="BF139" s="179">
        <f>IF(N139="snížená",J139,0)</f>
        <v>0</v>
      </c>
      <c r="BG139" s="179">
        <f>IF(N139="zákl. přenesená",J139,0)</f>
        <v>0</v>
      </c>
      <c r="BH139" s="179">
        <f>IF(N139="sníž. přenesená",J139,0)</f>
        <v>0</v>
      </c>
      <c r="BI139" s="179">
        <f>IF(N139="nulová",J139,0)</f>
        <v>0</v>
      </c>
      <c r="BJ139" s="18" t="s">
        <v>86</v>
      </c>
      <c r="BK139" s="179">
        <f>ROUND(I139*H139,2)</f>
        <v>0</v>
      </c>
      <c r="BL139" s="18" t="s">
        <v>452</v>
      </c>
      <c r="BM139" s="178" t="s">
        <v>3116</v>
      </c>
    </row>
    <row r="140" spans="1:65" s="2" customFormat="1" ht="19.5">
      <c r="A140" s="36"/>
      <c r="B140" s="37"/>
      <c r="C140" s="38"/>
      <c r="D140" s="180" t="s">
        <v>149</v>
      </c>
      <c r="E140" s="38"/>
      <c r="F140" s="181" t="s">
        <v>3117</v>
      </c>
      <c r="G140" s="38"/>
      <c r="H140" s="38"/>
      <c r="I140" s="182"/>
      <c r="J140" s="38"/>
      <c r="K140" s="38"/>
      <c r="L140" s="41"/>
      <c r="M140" s="183"/>
      <c r="N140" s="184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8" t="s">
        <v>149</v>
      </c>
      <c r="AU140" s="18" t="s">
        <v>88</v>
      </c>
    </row>
    <row r="141" spans="1:65" s="2" customFormat="1" ht="11.25">
      <c r="A141" s="36"/>
      <c r="B141" s="37"/>
      <c r="C141" s="38"/>
      <c r="D141" s="198" t="s">
        <v>194</v>
      </c>
      <c r="E141" s="38"/>
      <c r="F141" s="199" t="s">
        <v>3118</v>
      </c>
      <c r="G141" s="38"/>
      <c r="H141" s="38"/>
      <c r="I141" s="182"/>
      <c r="J141" s="38"/>
      <c r="K141" s="38"/>
      <c r="L141" s="41"/>
      <c r="M141" s="183"/>
      <c r="N141" s="184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8" t="s">
        <v>194</v>
      </c>
      <c r="AU141" s="18" t="s">
        <v>88</v>
      </c>
    </row>
    <row r="142" spans="1:65" s="14" customFormat="1" ht="11.25">
      <c r="B142" s="210"/>
      <c r="C142" s="211"/>
      <c r="D142" s="180" t="s">
        <v>252</v>
      </c>
      <c r="E142" s="212" t="s">
        <v>32</v>
      </c>
      <c r="F142" s="213" t="s">
        <v>3119</v>
      </c>
      <c r="G142" s="211"/>
      <c r="H142" s="214">
        <v>8</v>
      </c>
      <c r="I142" s="215"/>
      <c r="J142" s="211"/>
      <c r="K142" s="211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252</v>
      </c>
      <c r="AU142" s="220" t="s">
        <v>88</v>
      </c>
      <c r="AV142" s="14" t="s">
        <v>88</v>
      </c>
      <c r="AW142" s="14" t="s">
        <v>39</v>
      </c>
      <c r="AX142" s="14" t="s">
        <v>86</v>
      </c>
      <c r="AY142" s="220" t="s">
        <v>143</v>
      </c>
    </row>
    <row r="143" spans="1:65" s="2" customFormat="1" ht="24.2" customHeight="1">
      <c r="A143" s="36"/>
      <c r="B143" s="37"/>
      <c r="C143" s="167" t="s">
        <v>459</v>
      </c>
      <c r="D143" s="167" t="s">
        <v>144</v>
      </c>
      <c r="E143" s="168" t="s">
        <v>3120</v>
      </c>
      <c r="F143" s="169" t="s">
        <v>3121</v>
      </c>
      <c r="G143" s="170" t="s">
        <v>462</v>
      </c>
      <c r="H143" s="171">
        <v>3</v>
      </c>
      <c r="I143" s="172"/>
      <c r="J143" s="173">
        <f>ROUND(I143*H143,2)</f>
        <v>0</v>
      </c>
      <c r="K143" s="169" t="s">
        <v>248</v>
      </c>
      <c r="L143" s="41"/>
      <c r="M143" s="174" t="s">
        <v>32</v>
      </c>
      <c r="N143" s="175" t="s">
        <v>49</v>
      </c>
      <c r="O143" s="66"/>
      <c r="P143" s="176">
        <f>O143*H143</f>
        <v>0</v>
      </c>
      <c r="Q143" s="176">
        <v>1.6199999999999999E-3</v>
      </c>
      <c r="R143" s="176">
        <f>Q143*H143</f>
        <v>4.8599999999999997E-3</v>
      </c>
      <c r="S143" s="176">
        <v>0</v>
      </c>
      <c r="T143" s="177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78" t="s">
        <v>452</v>
      </c>
      <c r="AT143" s="178" t="s">
        <v>144</v>
      </c>
      <c r="AU143" s="178" t="s">
        <v>88</v>
      </c>
      <c r="AY143" s="18" t="s">
        <v>143</v>
      </c>
      <c r="BE143" s="179">
        <f>IF(N143="základní",J143,0)</f>
        <v>0</v>
      </c>
      <c r="BF143" s="179">
        <f>IF(N143="snížená",J143,0)</f>
        <v>0</v>
      </c>
      <c r="BG143" s="179">
        <f>IF(N143="zákl. přenesená",J143,0)</f>
        <v>0</v>
      </c>
      <c r="BH143" s="179">
        <f>IF(N143="sníž. přenesená",J143,0)</f>
        <v>0</v>
      </c>
      <c r="BI143" s="179">
        <f>IF(N143="nulová",J143,0)</f>
        <v>0</v>
      </c>
      <c r="BJ143" s="18" t="s">
        <v>86</v>
      </c>
      <c r="BK143" s="179">
        <f>ROUND(I143*H143,2)</f>
        <v>0</v>
      </c>
      <c r="BL143" s="18" t="s">
        <v>452</v>
      </c>
      <c r="BM143" s="178" t="s">
        <v>3122</v>
      </c>
    </row>
    <row r="144" spans="1:65" s="2" customFormat="1" ht="19.5">
      <c r="A144" s="36"/>
      <c r="B144" s="37"/>
      <c r="C144" s="38"/>
      <c r="D144" s="180" t="s">
        <v>149</v>
      </c>
      <c r="E144" s="38"/>
      <c r="F144" s="181" t="s">
        <v>3123</v>
      </c>
      <c r="G144" s="38"/>
      <c r="H144" s="38"/>
      <c r="I144" s="182"/>
      <c r="J144" s="38"/>
      <c r="K144" s="38"/>
      <c r="L144" s="41"/>
      <c r="M144" s="183"/>
      <c r="N144" s="184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8" t="s">
        <v>149</v>
      </c>
      <c r="AU144" s="18" t="s">
        <v>88</v>
      </c>
    </row>
    <row r="145" spans="1:65" s="2" customFormat="1" ht="11.25">
      <c r="A145" s="36"/>
      <c r="B145" s="37"/>
      <c r="C145" s="38"/>
      <c r="D145" s="198" t="s">
        <v>194</v>
      </c>
      <c r="E145" s="38"/>
      <c r="F145" s="199" t="s">
        <v>3124</v>
      </c>
      <c r="G145" s="38"/>
      <c r="H145" s="38"/>
      <c r="I145" s="182"/>
      <c r="J145" s="38"/>
      <c r="K145" s="38"/>
      <c r="L145" s="41"/>
      <c r="M145" s="183"/>
      <c r="N145" s="184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8" t="s">
        <v>194</v>
      </c>
      <c r="AU145" s="18" t="s">
        <v>88</v>
      </c>
    </row>
    <row r="146" spans="1:65" s="14" customFormat="1" ht="11.25">
      <c r="B146" s="210"/>
      <c r="C146" s="211"/>
      <c r="D146" s="180" t="s">
        <v>252</v>
      </c>
      <c r="E146" s="212" t="s">
        <v>32</v>
      </c>
      <c r="F146" s="213" t="s">
        <v>3125</v>
      </c>
      <c r="G146" s="211"/>
      <c r="H146" s="214">
        <v>3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252</v>
      </c>
      <c r="AU146" s="220" t="s">
        <v>88</v>
      </c>
      <c r="AV146" s="14" t="s">
        <v>88</v>
      </c>
      <c r="AW146" s="14" t="s">
        <v>39</v>
      </c>
      <c r="AX146" s="14" t="s">
        <v>86</v>
      </c>
      <c r="AY146" s="220" t="s">
        <v>143</v>
      </c>
    </row>
    <row r="147" spans="1:65" s="2" customFormat="1" ht="24.2" customHeight="1">
      <c r="A147" s="36"/>
      <c r="B147" s="37"/>
      <c r="C147" s="167" t="s">
        <v>467</v>
      </c>
      <c r="D147" s="167" t="s">
        <v>144</v>
      </c>
      <c r="E147" s="168" t="s">
        <v>3126</v>
      </c>
      <c r="F147" s="169" t="s">
        <v>3127</v>
      </c>
      <c r="G147" s="170" t="s">
        <v>462</v>
      </c>
      <c r="H147" s="171">
        <v>5</v>
      </c>
      <c r="I147" s="172"/>
      <c r="J147" s="173">
        <f>ROUND(I147*H147,2)</f>
        <v>0</v>
      </c>
      <c r="K147" s="169" t="s">
        <v>248</v>
      </c>
      <c r="L147" s="41"/>
      <c r="M147" s="174" t="s">
        <v>32</v>
      </c>
      <c r="N147" s="175" t="s">
        <v>49</v>
      </c>
      <c r="O147" s="66"/>
      <c r="P147" s="176">
        <f>O147*H147</f>
        <v>0</v>
      </c>
      <c r="Q147" s="176">
        <v>1.97E-3</v>
      </c>
      <c r="R147" s="176">
        <f>Q147*H147</f>
        <v>9.8499999999999994E-3</v>
      </c>
      <c r="S147" s="176">
        <v>0</v>
      </c>
      <c r="T147" s="177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78" t="s">
        <v>452</v>
      </c>
      <c r="AT147" s="178" t="s">
        <v>144</v>
      </c>
      <c r="AU147" s="178" t="s">
        <v>88</v>
      </c>
      <c r="AY147" s="18" t="s">
        <v>143</v>
      </c>
      <c r="BE147" s="179">
        <f>IF(N147="základní",J147,0)</f>
        <v>0</v>
      </c>
      <c r="BF147" s="179">
        <f>IF(N147="snížená",J147,0)</f>
        <v>0</v>
      </c>
      <c r="BG147" s="179">
        <f>IF(N147="zákl. přenesená",J147,0)</f>
        <v>0</v>
      </c>
      <c r="BH147" s="179">
        <f>IF(N147="sníž. přenesená",J147,0)</f>
        <v>0</v>
      </c>
      <c r="BI147" s="179">
        <f>IF(N147="nulová",J147,0)</f>
        <v>0</v>
      </c>
      <c r="BJ147" s="18" t="s">
        <v>86</v>
      </c>
      <c r="BK147" s="179">
        <f>ROUND(I147*H147,2)</f>
        <v>0</v>
      </c>
      <c r="BL147" s="18" t="s">
        <v>452</v>
      </c>
      <c r="BM147" s="178" t="s">
        <v>3128</v>
      </c>
    </row>
    <row r="148" spans="1:65" s="2" customFormat="1" ht="19.5">
      <c r="A148" s="36"/>
      <c r="B148" s="37"/>
      <c r="C148" s="38"/>
      <c r="D148" s="180" t="s">
        <v>149</v>
      </c>
      <c r="E148" s="38"/>
      <c r="F148" s="181" t="s">
        <v>3129</v>
      </c>
      <c r="G148" s="38"/>
      <c r="H148" s="38"/>
      <c r="I148" s="182"/>
      <c r="J148" s="38"/>
      <c r="K148" s="38"/>
      <c r="L148" s="41"/>
      <c r="M148" s="183"/>
      <c r="N148" s="184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8" t="s">
        <v>149</v>
      </c>
      <c r="AU148" s="18" t="s">
        <v>88</v>
      </c>
    </row>
    <row r="149" spans="1:65" s="2" customFormat="1" ht="11.25">
      <c r="A149" s="36"/>
      <c r="B149" s="37"/>
      <c r="C149" s="38"/>
      <c r="D149" s="198" t="s">
        <v>194</v>
      </c>
      <c r="E149" s="38"/>
      <c r="F149" s="199" t="s">
        <v>3130</v>
      </c>
      <c r="G149" s="38"/>
      <c r="H149" s="38"/>
      <c r="I149" s="182"/>
      <c r="J149" s="38"/>
      <c r="K149" s="38"/>
      <c r="L149" s="41"/>
      <c r="M149" s="183"/>
      <c r="N149" s="184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8" t="s">
        <v>194</v>
      </c>
      <c r="AU149" s="18" t="s">
        <v>88</v>
      </c>
    </row>
    <row r="150" spans="1:65" s="14" customFormat="1" ht="11.25">
      <c r="B150" s="210"/>
      <c r="C150" s="211"/>
      <c r="D150" s="180" t="s">
        <v>252</v>
      </c>
      <c r="E150" s="212" t="s">
        <v>32</v>
      </c>
      <c r="F150" s="213" t="s">
        <v>3131</v>
      </c>
      <c r="G150" s="211"/>
      <c r="H150" s="214">
        <v>5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252</v>
      </c>
      <c r="AU150" s="220" t="s">
        <v>88</v>
      </c>
      <c r="AV150" s="14" t="s">
        <v>88</v>
      </c>
      <c r="AW150" s="14" t="s">
        <v>39</v>
      </c>
      <c r="AX150" s="14" t="s">
        <v>86</v>
      </c>
      <c r="AY150" s="220" t="s">
        <v>143</v>
      </c>
    </row>
    <row r="151" spans="1:65" s="2" customFormat="1" ht="16.5" customHeight="1">
      <c r="A151" s="36"/>
      <c r="B151" s="37"/>
      <c r="C151" s="167" t="s">
        <v>474</v>
      </c>
      <c r="D151" s="167" t="s">
        <v>144</v>
      </c>
      <c r="E151" s="168" t="s">
        <v>3132</v>
      </c>
      <c r="F151" s="169" t="s">
        <v>3133</v>
      </c>
      <c r="G151" s="170" t="s">
        <v>462</v>
      </c>
      <c r="H151" s="171">
        <v>178</v>
      </c>
      <c r="I151" s="172"/>
      <c r="J151" s="173">
        <f>ROUND(I151*H151,2)</f>
        <v>0</v>
      </c>
      <c r="K151" s="169" t="s">
        <v>248</v>
      </c>
      <c r="L151" s="41"/>
      <c r="M151" s="174" t="s">
        <v>32</v>
      </c>
      <c r="N151" s="175" t="s">
        <v>49</v>
      </c>
      <c r="O151" s="66"/>
      <c r="P151" s="176">
        <f>O151*H151</f>
        <v>0</v>
      </c>
      <c r="Q151" s="176">
        <v>0</v>
      </c>
      <c r="R151" s="176">
        <f>Q151*H151</f>
        <v>0</v>
      </c>
      <c r="S151" s="176">
        <v>0</v>
      </c>
      <c r="T151" s="177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78" t="s">
        <v>452</v>
      </c>
      <c r="AT151" s="178" t="s">
        <v>144</v>
      </c>
      <c r="AU151" s="178" t="s">
        <v>88</v>
      </c>
      <c r="AY151" s="18" t="s">
        <v>143</v>
      </c>
      <c r="BE151" s="179">
        <f>IF(N151="základní",J151,0)</f>
        <v>0</v>
      </c>
      <c r="BF151" s="179">
        <f>IF(N151="snížená",J151,0)</f>
        <v>0</v>
      </c>
      <c r="BG151" s="179">
        <f>IF(N151="zákl. přenesená",J151,0)</f>
        <v>0</v>
      </c>
      <c r="BH151" s="179">
        <f>IF(N151="sníž. přenesená",J151,0)</f>
        <v>0</v>
      </c>
      <c r="BI151" s="179">
        <f>IF(N151="nulová",J151,0)</f>
        <v>0</v>
      </c>
      <c r="BJ151" s="18" t="s">
        <v>86</v>
      </c>
      <c r="BK151" s="179">
        <f>ROUND(I151*H151,2)</f>
        <v>0</v>
      </c>
      <c r="BL151" s="18" t="s">
        <v>452</v>
      </c>
      <c r="BM151" s="178" t="s">
        <v>3134</v>
      </c>
    </row>
    <row r="152" spans="1:65" s="2" customFormat="1" ht="11.25">
      <c r="A152" s="36"/>
      <c r="B152" s="37"/>
      <c r="C152" s="38"/>
      <c r="D152" s="180" t="s">
        <v>149</v>
      </c>
      <c r="E152" s="38"/>
      <c r="F152" s="181" t="s">
        <v>3135</v>
      </c>
      <c r="G152" s="38"/>
      <c r="H152" s="38"/>
      <c r="I152" s="182"/>
      <c r="J152" s="38"/>
      <c r="K152" s="38"/>
      <c r="L152" s="41"/>
      <c r="M152" s="183"/>
      <c r="N152" s="184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8" t="s">
        <v>149</v>
      </c>
      <c r="AU152" s="18" t="s">
        <v>88</v>
      </c>
    </row>
    <row r="153" spans="1:65" s="2" customFormat="1" ht="11.25">
      <c r="A153" s="36"/>
      <c r="B153" s="37"/>
      <c r="C153" s="38"/>
      <c r="D153" s="198" t="s">
        <v>194</v>
      </c>
      <c r="E153" s="38"/>
      <c r="F153" s="199" t="s">
        <v>3136</v>
      </c>
      <c r="G153" s="38"/>
      <c r="H153" s="38"/>
      <c r="I153" s="182"/>
      <c r="J153" s="38"/>
      <c r="K153" s="38"/>
      <c r="L153" s="41"/>
      <c r="M153" s="183"/>
      <c r="N153" s="184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8" t="s">
        <v>194</v>
      </c>
      <c r="AU153" s="18" t="s">
        <v>88</v>
      </c>
    </row>
    <row r="154" spans="1:65" s="14" customFormat="1" ht="11.25">
      <c r="B154" s="210"/>
      <c r="C154" s="211"/>
      <c r="D154" s="180" t="s">
        <v>252</v>
      </c>
      <c r="E154" s="212" t="s">
        <v>32</v>
      </c>
      <c r="F154" s="213" t="s">
        <v>3101</v>
      </c>
      <c r="G154" s="211"/>
      <c r="H154" s="214">
        <v>135</v>
      </c>
      <c r="I154" s="215"/>
      <c r="J154" s="211"/>
      <c r="K154" s="211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252</v>
      </c>
      <c r="AU154" s="220" t="s">
        <v>88</v>
      </c>
      <c r="AV154" s="14" t="s">
        <v>88</v>
      </c>
      <c r="AW154" s="14" t="s">
        <v>39</v>
      </c>
      <c r="AX154" s="14" t="s">
        <v>78</v>
      </c>
      <c r="AY154" s="220" t="s">
        <v>143</v>
      </c>
    </row>
    <row r="155" spans="1:65" s="14" customFormat="1" ht="11.25">
      <c r="B155" s="210"/>
      <c r="C155" s="211"/>
      <c r="D155" s="180" t="s">
        <v>252</v>
      </c>
      <c r="E155" s="212" t="s">
        <v>32</v>
      </c>
      <c r="F155" s="213" t="s">
        <v>3107</v>
      </c>
      <c r="G155" s="211"/>
      <c r="H155" s="214">
        <v>16</v>
      </c>
      <c r="I155" s="215"/>
      <c r="J155" s="211"/>
      <c r="K155" s="211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252</v>
      </c>
      <c r="AU155" s="220" t="s">
        <v>88</v>
      </c>
      <c r="AV155" s="14" t="s">
        <v>88</v>
      </c>
      <c r="AW155" s="14" t="s">
        <v>39</v>
      </c>
      <c r="AX155" s="14" t="s">
        <v>78</v>
      </c>
      <c r="AY155" s="220" t="s">
        <v>143</v>
      </c>
    </row>
    <row r="156" spans="1:65" s="14" customFormat="1" ht="11.25">
      <c r="B156" s="210"/>
      <c r="C156" s="211"/>
      <c r="D156" s="180" t="s">
        <v>252</v>
      </c>
      <c r="E156" s="212" t="s">
        <v>32</v>
      </c>
      <c r="F156" s="213" t="s">
        <v>3113</v>
      </c>
      <c r="G156" s="211"/>
      <c r="H156" s="214">
        <v>16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252</v>
      </c>
      <c r="AU156" s="220" t="s">
        <v>88</v>
      </c>
      <c r="AV156" s="14" t="s">
        <v>88</v>
      </c>
      <c r="AW156" s="14" t="s">
        <v>39</v>
      </c>
      <c r="AX156" s="14" t="s">
        <v>78</v>
      </c>
      <c r="AY156" s="220" t="s">
        <v>143</v>
      </c>
    </row>
    <row r="157" spans="1:65" s="14" customFormat="1" ht="11.25">
      <c r="B157" s="210"/>
      <c r="C157" s="211"/>
      <c r="D157" s="180" t="s">
        <v>252</v>
      </c>
      <c r="E157" s="212" t="s">
        <v>32</v>
      </c>
      <c r="F157" s="213" t="s">
        <v>3119</v>
      </c>
      <c r="G157" s="211"/>
      <c r="H157" s="214">
        <v>8</v>
      </c>
      <c r="I157" s="215"/>
      <c r="J157" s="211"/>
      <c r="K157" s="211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252</v>
      </c>
      <c r="AU157" s="220" t="s">
        <v>88</v>
      </c>
      <c r="AV157" s="14" t="s">
        <v>88</v>
      </c>
      <c r="AW157" s="14" t="s">
        <v>39</v>
      </c>
      <c r="AX157" s="14" t="s">
        <v>78</v>
      </c>
      <c r="AY157" s="220" t="s">
        <v>143</v>
      </c>
    </row>
    <row r="158" spans="1:65" s="14" customFormat="1" ht="11.25">
      <c r="B158" s="210"/>
      <c r="C158" s="211"/>
      <c r="D158" s="180" t="s">
        <v>252</v>
      </c>
      <c r="E158" s="212" t="s">
        <v>32</v>
      </c>
      <c r="F158" s="213" t="s">
        <v>3125</v>
      </c>
      <c r="G158" s="211"/>
      <c r="H158" s="214">
        <v>3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252</v>
      </c>
      <c r="AU158" s="220" t="s">
        <v>88</v>
      </c>
      <c r="AV158" s="14" t="s">
        <v>88</v>
      </c>
      <c r="AW158" s="14" t="s">
        <v>39</v>
      </c>
      <c r="AX158" s="14" t="s">
        <v>78</v>
      </c>
      <c r="AY158" s="220" t="s">
        <v>143</v>
      </c>
    </row>
    <row r="159" spans="1:65" s="15" customFormat="1" ht="11.25">
      <c r="B159" s="221"/>
      <c r="C159" s="222"/>
      <c r="D159" s="180" t="s">
        <v>252</v>
      </c>
      <c r="E159" s="223" t="s">
        <v>32</v>
      </c>
      <c r="F159" s="224" t="s">
        <v>256</v>
      </c>
      <c r="G159" s="222"/>
      <c r="H159" s="225">
        <v>178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252</v>
      </c>
      <c r="AU159" s="231" t="s">
        <v>88</v>
      </c>
      <c r="AV159" s="15" t="s">
        <v>142</v>
      </c>
      <c r="AW159" s="15" t="s">
        <v>39</v>
      </c>
      <c r="AX159" s="15" t="s">
        <v>86</v>
      </c>
      <c r="AY159" s="231" t="s">
        <v>143</v>
      </c>
    </row>
    <row r="160" spans="1:65" s="2" customFormat="1" ht="24.2" customHeight="1">
      <c r="A160" s="36"/>
      <c r="B160" s="37"/>
      <c r="C160" s="167" t="s">
        <v>480</v>
      </c>
      <c r="D160" s="167" t="s">
        <v>144</v>
      </c>
      <c r="E160" s="168" t="s">
        <v>3137</v>
      </c>
      <c r="F160" s="169" t="s">
        <v>3138</v>
      </c>
      <c r="G160" s="170" t="s">
        <v>462</v>
      </c>
      <c r="H160" s="171">
        <v>5</v>
      </c>
      <c r="I160" s="172"/>
      <c r="J160" s="173">
        <f>ROUND(I160*H160,2)</f>
        <v>0</v>
      </c>
      <c r="K160" s="169" t="s">
        <v>248</v>
      </c>
      <c r="L160" s="41"/>
      <c r="M160" s="174" t="s">
        <v>32</v>
      </c>
      <c r="N160" s="175" t="s">
        <v>49</v>
      </c>
      <c r="O160" s="66"/>
      <c r="P160" s="176">
        <f>O160*H160</f>
        <v>0</v>
      </c>
      <c r="Q160" s="176">
        <v>0</v>
      </c>
      <c r="R160" s="176">
        <f>Q160*H160</f>
        <v>0</v>
      </c>
      <c r="S160" s="176">
        <v>0</v>
      </c>
      <c r="T160" s="177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78" t="s">
        <v>452</v>
      </c>
      <c r="AT160" s="178" t="s">
        <v>144</v>
      </c>
      <c r="AU160" s="178" t="s">
        <v>88</v>
      </c>
      <c r="AY160" s="18" t="s">
        <v>143</v>
      </c>
      <c r="BE160" s="179">
        <f>IF(N160="základní",J160,0)</f>
        <v>0</v>
      </c>
      <c r="BF160" s="179">
        <f>IF(N160="snížená",J160,0)</f>
        <v>0</v>
      </c>
      <c r="BG160" s="179">
        <f>IF(N160="zákl. přenesená",J160,0)</f>
        <v>0</v>
      </c>
      <c r="BH160" s="179">
        <f>IF(N160="sníž. přenesená",J160,0)</f>
        <v>0</v>
      </c>
      <c r="BI160" s="179">
        <f>IF(N160="nulová",J160,0)</f>
        <v>0</v>
      </c>
      <c r="BJ160" s="18" t="s">
        <v>86</v>
      </c>
      <c r="BK160" s="179">
        <f>ROUND(I160*H160,2)</f>
        <v>0</v>
      </c>
      <c r="BL160" s="18" t="s">
        <v>452</v>
      </c>
      <c r="BM160" s="178" t="s">
        <v>3139</v>
      </c>
    </row>
    <row r="161" spans="1:65" s="2" customFormat="1" ht="19.5">
      <c r="A161" s="36"/>
      <c r="B161" s="37"/>
      <c r="C161" s="38"/>
      <c r="D161" s="180" t="s">
        <v>149</v>
      </c>
      <c r="E161" s="38"/>
      <c r="F161" s="181" t="s">
        <v>3140</v>
      </c>
      <c r="G161" s="38"/>
      <c r="H161" s="38"/>
      <c r="I161" s="182"/>
      <c r="J161" s="38"/>
      <c r="K161" s="38"/>
      <c r="L161" s="41"/>
      <c r="M161" s="183"/>
      <c r="N161" s="184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8" t="s">
        <v>149</v>
      </c>
      <c r="AU161" s="18" t="s">
        <v>88</v>
      </c>
    </row>
    <row r="162" spans="1:65" s="2" customFormat="1" ht="11.25">
      <c r="A162" s="36"/>
      <c r="B162" s="37"/>
      <c r="C162" s="38"/>
      <c r="D162" s="198" t="s">
        <v>194</v>
      </c>
      <c r="E162" s="38"/>
      <c r="F162" s="199" t="s">
        <v>3141</v>
      </c>
      <c r="G162" s="38"/>
      <c r="H162" s="38"/>
      <c r="I162" s="182"/>
      <c r="J162" s="38"/>
      <c r="K162" s="38"/>
      <c r="L162" s="41"/>
      <c r="M162" s="183"/>
      <c r="N162" s="184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8" t="s">
        <v>194</v>
      </c>
      <c r="AU162" s="18" t="s">
        <v>88</v>
      </c>
    </row>
    <row r="163" spans="1:65" s="14" customFormat="1" ht="11.25">
      <c r="B163" s="210"/>
      <c r="C163" s="211"/>
      <c r="D163" s="180" t="s">
        <v>252</v>
      </c>
      <c r="E163" s="212" t="s">
        <v>32</v>
      </c>
      <c r="F163" s="213" t="s">
        <v>3131</v>
      </c>
      <c r="G163" s="211"/>
      <c r="H163" s="214">
        <v>5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252</v>
      </c>
      <c r="AU163" s="220" t="s">
        <v>88</v>
      </c>
      <c r="AV163" s="14" t="s">
        <v>88</v>
      </c>
      <c r="AW163" s="14" t="s">
        <v>39</v>
      </c>
      <c r="AX163" s="14" t="s">
        <v>86</v>
      </c>
      <c r="AY163" s="220" t="s">
        <v>143</v>
      </c>
    </row>
    <row r="164" spans="1:65" s="2" customFormat="1" ht="24.2" customHeight="1">
      <c r="A164" s="36"/>
      <c r="B164" s="37"/>
      <c r="C164" s="167" t="s">
        <v>7</v>
      </c>
      <c r="D164" s="167" t="s">
        <v>144</v>
      </c>
      <c r="E164" s="168" t="s">
        <v>3142</v>
      </c>
      <c r="F164" s="169" t="s">
        <v>3143</v>
      </c>
      <c r="G164" s="170" t="s">
        <v>296</v>
      </c>
      <c r="H164" s="171">
        <v>0.107</v>
      </c>
      <c r="I164" s="172"/>
      <c r="J164" s="173">
        <f>ROUND(I164*H164,2)</f>
        <v>0</v>
      </c>
      <c r="K164" s="169" t="s">
        <v>248</v>
      </c>
      <c r="L164" s="41"/>
      <c r="M164" s="174" t="s">
        <v>32</v>
      </c>
      <c r="N164" s="175" t="s">
        <v>49</v>
      </c>
      <c r="O164" s="66"/>
      <c r="P164" s="176">
        <f>O164*H164</f>
        <v>0</v>
      </c>
      <c r="Q164" s="176">
        <v>0</v>
      </c>
      <c r="R164" s="176">
        <f>Q164*H164</f>
        <v>0</v>
      </c>
      <c r="S164" s="176">
        <v>0</v>
      </c>
      <c r="T164" s="177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78" t="s">
        <v>452</v>
      </c>
      <c r="AT164" s="178" t="s">
        <v>144</v>
      </c>
      <c r="AU164" s="178" t="s">
        <v>88</v>
      </c>
      <c r="AY164" s="18" t="s">
        <v>143</v>
      </c>
      <c r="BE164" s="179">
        <f>IF(N164="základní",J164,0)</f>
        <v>0</v>
      </c>
      <c r="BF164" s="179">
        <f>IF(N164="snížená",J164,0)</f>
        <v>0</v>
      </c>
      <c r="BG164" s="179">
        <f>IF(N164="zákl. přenesená",J164,0)</f>
        <v>0</v>
      </c>
      <c r="BH164" s="179">
        <f>IF(N164="sníž. přenesená",J164,0)</f>
        <v>0</v>
      </c>
      <c r="BI164" s="179">
        <f>IF(N164="nulová",J164,0)</f>
        <v>0</v>
      </c>
      <c r="BJ164" s="18" t="s">
        <v>86</v>
      </c>
      <c r="BK164" s="179">
        <f>ROUND(I164*H164,2)</f>
        <v>0</v>
      </c>
      <c r="BL164" s="18" t="s">
        <v>452</v>
      </c>
      <c r="BM164" s="178" t="s">
        <v>3144</v>
      </c>
    </row>
    <row r="165" spans="1:65" s="2" customFormat="1" ht="29.25">
      <c r="A165" s="36"/>
      <c r="B165" s="37"/>
      <c r="C165" s="38"/>
      <c r="D165" s="180" t="s">
        <v>149</v>
      </c>
      <c r="E165" s="38"/>
      <c r="F165" s="181" t="s">
        <v>3145</v>
      </c>
      <c r="G165" s="38"/>
      <c r="H165" s="38"/>
      <c r="I165" s="182"/>
      <c r="J165" s="38"/>
      <c r="K165" s="38"/>
      <c r="L165" s="41"/>
      <c r="M165" s="183"/>
      <c r="N165" s="184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8" t="s">
        <v>149</v>
      </c>
      <c r="AU165" s="18" t="s">
        <v>88</v>
      </c>
    </row>
    <row r="166" spans="1:65" s="2" customFormat="1" ht="11.25">
      <c r="A166" s="36"/>
      <c r="B166" s="37"/>
      <c r="C166" s="38"/>
      <c r="D166" s="198" t="s">
        <v>194</v>
      </c>
      <c r="E166" s="38"/>
      <c r="F166" s="199" t="s">
        <v>3146</v>
      </c>
      <c r="G166" s="38"/>
      <c r="H166" s="38"/>
      <c r="I166" s="182"/>
      <c r="J166" s="38"/>
      <c r="K166" s="38"/>
      <c r="L166" s="41"/>
      <c r="M166" s="183"/>
      <c r="N166" s="184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8" t="s">
        <v>194</v>
      </c>
      <c r="AU166" s="18" t="s">
        <v>88</v>
      </c>
    </row>
    <row r="167" spans="1:65" s="11" customFormat="1" ht="22.9" customHeight="1">
      <c r="B167" s="153"/>
      <c r="C167" s="154"/>
      <c r="D167" s="155" t="s">
        <v>77</v>
      </c>
      <c r="E167" s="196" t="s">
        <v>3147</v>
      </c>
      <c r="F167" s="196" t="s">
        <v>3148</v>
      </c>
      <c r="G167" s="154"/>
      <c r="H167" s="154"/>
      <c r="I167" s="157"/>
      <c r="J167" s="197">
        <f>BK167</f>
        <v>0</v>
      </c>
      <c r="K167" s="154"/>
      <c r="L167" s="159"/>
      <c r="M167" s="160"/>
      <c r="N167" s="161"/>
      <c r="O167" s="161"/>
      <c r="P167" s="162">
        <f>SUM(P168:P227)</f>
        <v>0</v>
      </c>
      <c r="Q167" s="161"/>
      <c r="R167" s="162">
        <f>SUM(R168:R227)</f>
        <v>2.5030000000000004E-2</v>
      </c>
      <c r="S167" s="161"/>
      <c r="T167" s="163">
        <f>SUM(T168:T227)</f>
        <v>0</v>
      </c>
      <c r="AR167" s="164" t="s">
        <v>88</v>
      </c>
      <c r="AT167" s="165" t="s">
        <v>77</v>
      </c>
      <c r="AU167" s="165" t="s">
        <v>86</v>
      </c>
      <c r="AY167" s="164" t="s">
        <v>143</v>
      </c>
      <c r="BK167" s="166">
        <f>SUM(BK168:BK227)</f>
        <v>0</v>
      </c>
    </row>
    <row r="168" spans="1:65" s="2" customFormat="1" ht="24.2" customHeight="1">
      <c r="A168" s="36"/>
      <c r="B168" s="37"/>
      <c r="C168" s="167" t="s">
        <v>495</v>
      </c>
      <c r="D168" s="167" t="s">
        <v>144</v>
      </c>
      <c r="E168" s="168" t="s">
        <v>3149</v>
      </c>
      <c r="F168" s="169" t="s">
        <v>3150</v>
      </c>
      <c r="G168" s="170" t="s">
        <v>470</v>
      </c>
      <c r="H168" s="171">
        <v>4</v>
      </c>
      <c r="I168" s="172"/>
      <c r="J168" s="173">
        <f>ROUND(I168*H168,2)</f>
        <v>0</v>
      </c>
      <c r="K168" s="169" t="s">
        <v>248</v>
      </c>
      <c r="L168" s="41"/>
      <c r="M168" s="174" t="s">
        <v>32</v>
      </c>
      <c r="N168" s="175" t="s">
        <v>49</v>
      </c>
      <c r="O168" s="66"/>
      <c r="P168" s="176">
        <f>O168*H168</f>
        <v>0</v>
      </c>
      <c r="Q168" s="176">
        <v>2.4000000000000001E-4</v>
      </c>
      <c r="R168" s="176">
        <f>Q168*H168</f>
        <v>9.6000000000000002E-4</v>
      </c>
      <c r="S168" s="176">
        <v>0</v>
      </c>
      <c r="T168" s="177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78" t="s">
        <v>452</v>
      </c>
      <c r="AT168" s="178" t="s">
        <v>144</v>
      </c>
      <c r="AU168" s="178" t="s">
        <v>88</v>
      </c>
      <c r="AY168" s="18" t="s">
        <v>143</v>
      </c>
      <c r="BE168" s="179">
        <f>IF(N168="základní",J168,0)</f>
        <v>0</v>
      </c>
      <c r="BF168" s="179">
        <f>IF(N168="snížená",J168,0)</f>
        <v>0</v>
      </c>
      <c r="BG168" s="179">
        <f>IF(N168="zákl. přenesená",J168,0)</f>
        <v>0</v>
      </c>
      <c r="BH168" s="179">
        <f>IF(N168="sníž. přenesená",J168,0)</f>
        <v>0</v>
      </c>
      <c r="BI168" s="179">
        <f>IF(N168="nulová",J168,0)</f>
        <v>0</v>
      </c>
      <c r="BJ168" s="18" t="s">
        <v>86</v>
      </c>
      <c r="BK168" s="179">
        <f>ROUND(I168*H168,2)</f>
        <v>0</v>
      </c>
      <c r="BL168" s="18" t="s">
        <v>452</v>
      </c>
      <c r="BM168" s="178" t="s">
        <v>3151</v>
      </c>
    </row>
    <row r="169" spans="1:65" s="2" customFormat="1" ht="11.25">
      <c r="A169" s="36"/>
      <c r="B169" s="37"/>
      <c r="C169" s="38"/>
      <c r="D169" s="180" t="s">
        <v>149</v>
      </c>
      <c r="E169" s="38"/>
      <c r="F169" s="181" t="s">
        <v>3152</v>
      </c>
      <c r="G169" s="38"/>
      <c r="H169" s="38"/>
      <c r="I169" s="182"/>
      <c r="J169" s="38"/>
      <c r="K169" s="38"/>
      <c r="L169" s="41"/>
      <c r="M169" s="183"/>
      <c r="N169" s="184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8" t="s">
        <v>149</v>
      </c>
      <c r="AU169" s="18" t="s">
        <v>88</v>
      </c>
    </row>
    <row r="170" spans="1:65" s="2" customFormat="1" ht="11.25">
      <c r="A170" s="36"/>
      <c r="B170" s="37"/>
      <c r="C170" s="38"/>
      <c r="D170" s="198" t="s">
        <v>194</v>
      </c>
      <c r="E170" s="38"/>
      <c r="F170" s="199" t="s">
        <v>3153</v>
      </c>
      <c r="G170" s="38"/>
      <c r="H170" s="38"/>
      <c r="I170" s="182"/>
      <c r="J170" s="38"/>
      <c r="K170" s="38"/>
      <c r="L170" s="41"/>
      <c r="M170" s="183"/>
      <c r="N170" s="184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8" t="s">
        <v>194</v>
      </c>
      <c r="AU170" s="18" t="s">
        <v>88</v>
      </c>
    </row>
    <row r="171" spans="1:65" s="2" customFormat="1" ht="19.5">
      <c r="A171" s="36"/>
      <c r="B171" s="37"/>
      <c r="C171" s="38"/>
      <c r="D171" s="180" t="s">
        <v>157</v>
      </c>
      <c r="E171" s="38"/>
      <c r="F171" s="185" t="s">
        <v>3154</v>
      </c>
      <c r="G171" s="38"/>
      <c r="H171" s="38"/>
      <c r="I171" s="182"/>
      <c r="J171" s="38"/>
      <c r="K171" s="38"/>
      <c r="L171" s="41"/>
      <c r="M171" s="183"/>
      <c r="N171" s="184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8" t="s">
        <v>157</v>
      </c>
      <c r="AU171" s="18" t="s">
        <v>88</v>
      </c>
    </row>
    <row r="172" spans="1:65" s="2" customFormat="1" ht="24.2" customHeight="1">
      <c r="A172" s="36"/>
      <c r="B172" s="37"/>
      <c r="C172" s="167" t="s">
        <v>502</v>
      </c>
      <c r="D172" s="167" t="s">
        <v>144</v>
      </c>
      <c r="E172" s="168" t="s">
        <v>3155</v>
      </c>
      <c r="F172" s="169" t="s">
        <v>3156</v>
      </c>
      <c r="G172" s="170" t="s">
        <v>470</v>
      </c>
      <c r="H172" s="171">
        <v>15</v>
      </c>
      <c r="I172" s="172"/>
      <c r="J172" s="173">
        <f>ROUND(I172*H172,2)</f>
        <v>0</v>
      </c>
      <c r="K172" s="169" t="s">
        <v>248</v>
      </c>
      <c r="L172" s="41"/>
      <c r="M172" s="174" t="s">
        <v>32</v>
      </c>
      <c r="N172" s="175" t="s">
        <v>49</v>
      </c>
      <c r="O172" s="66"/>
      <c r="P172" s="176">
        <f>O172*H172</f>
        <v>0</v>
      </c>
      <c r="Q172" s="176">
        <v>2.5999999999999998E-4</v>
      </c>
      <c r="R172" s="176">
        <f>Q172*H172</f>
        <v>3.8999999999999998E-3</v>
      </c>
      <c r="S172" s="176">
        <v>0</v>
      </c>
      <c r="T172" s="177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78" t="s">
        <v>452</v>
      </c>
      <c r="AT172" s="178" t="s">
        <v>144</v>
      </c>
      <c r="AU172" s="178" t="s">
        <v>88</v>
      </c>
      <c r="AY172" s="18" t="s">
        <v>143</v>
      </c>
      <c r="BE172" s="179">
        <f>IF(N172="základní",J172,0)</f>
        <v>0</v>
      </c>
      <c r="BF172" s="179">
        <f>IF(N172="snížená",J172,0)</f>
        <v>0</v>
      </c>
      <c r="BG172" s="179">
        <f>IF(N172="zákl. přenesená",J172,0)</f>
        <v>0</v>
      </c>
      <c r="BH172" s="179">
        <f>IF(N172="sníž. přenesená",J172,0)</f>
        <v>0</v>
      </c>
      <c r="BI172" s="179">
        <f>IF(N172="nulová",J172,0)</f>
        <v>0</v>
      </c>
      <c r="BJ172" s="18" t="s">
        <v>86</v>
      </c>
      <c r="BK172" s="179">
        <f>ROUND(I172*H172,2)</f>
        <v>0</v>
      </c>
      <c r="BL172" s="18" t="s">
        <v>452</v>
      </c>
      <c r="BM172" s="178" t="s">
        <v>3157</v>
      </c>
    </row>
    <row r="173" spans="1:65" s="2" customFormat="1" ht="19.5">
      <c r="A173" s="36"/>
      <c r="B173" s="37"/>
      <c r="C173" s="38"/>
      <c r="D173" s="180" t="s">
        <v>149</v>
      </c>
      <c r="E173" s="38"/>
      <c r="F173" s="181" t="s">
        <v>3158</v>
      </c>
      <c r="G173" s="38"/>
      <c r="H173" s="38"/>
      <c r="I173" s="182"/>
      <c r="J173" s="38"/>
      <c r="K173" s="38"/>
      <c r="L173" s="41"/>
      <c r="M173" s="183"/>
      <c r="N173" s="184"/>
      <c r="O173" s="66"/>
      <c r="P173" s="66"/>
      <c r="Q173" s="66"/>
      <c r="R173" s="66"/>
      <c r="S173" s="66"/>
      <c r="T173" s="67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8" t="s">
        <v>149</v>
      </c>
      <c r="AU173" s="18" t="s">
        <v>88</v>
      </c>
    </row>
    <row r="174" spans="1:65" s="2" customFormat="1" ht="11.25">
      <c r="A174" s="36"/>
      <c r="B174" s="37"/>
      <c r="C174" s="38"/>
      <c r="D174" s="198" t="s">
        <v>194</v>
      </c>
      <c r="E174" s="38"/>
      <c r="F174" s="199" t="s">
        <v>3159</v>
      </c>
      <c r="G174" s="38"/>
      <c r="H174" s="38"/>
      <c r="I174" s="182"/>
      <c r="J174" s="38"/>
      <c r="K174" s="38"/>
      <c r="L174" s="41"/>
      <c r="M174" s="183"/>
      <c r="N174" s="184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8" t="s">
        <v>194</v>
      </c>
      <c r="AU174" s="18" t="s">
        <v>88</v>
      </c>
    </row>
    <row r="175" spans="1:65" s="2" customFormat="1" ht="21.75" customHeight="1">
      <c r="A175" s="36"/>
      <c r="B175" s="37"/>
      <c r="C175" s="167" t="s">
        <v>509</v>
      </c>
      <c r="D175" s="167" t="s">
        <v>144</v>
      </c>
      <c r="E175" s="168" t="s">
        <v>3160</v>
      </c>
      <c r="F175" s="169" t="s">
        <v>3161</v>
      </c>
      <c r="G175" s="170" t="s">
        <v>470</v>
      </c>
      <c r="H175" s="171">
        <v>1</v>
      </c>
      <c r="I175" s="172"/>
      <c r="J175" s="173">
        <f>ROUND(I175*H175,2)</f>
        <v>0</v>
      </c>
      <c r="K175" s="169" t="s">
        <v>248</v>
      </c>
      <c r="L175" s="41"/>
      <c r="M175" s="174" t="s">
        <v>32</v>
      </c>
      <c r="N175" s="175" t="s">
        <v>49</v>
      </c>
      <c r="O175" s="66"/>
      <c r="P175" s="176">
        <f>O175*H175</f>
        <v>0</v>
      </c>
      <c r="Q175" s="176">
        <v>5.2999999999999998E-4</v>
      </c>
      <c r="R175" s="176">
        <f>Q175*H175</f>
        <v>5.2999999999999998E-4</v>
      </c>
      <c r="S175" s="176">
        <v>0</v>
      </c>
      <c r="T175" s="177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78" t="s">
        <v>452</v>
      </c>
      <c r="AT175" s="178" t="s">
        <v>144</v>
      </c>
      <c r="AU175" s="178" t="s">
        <v>88</v>
      </c>
      <c r="AY175" s="18" t="s">
        <v>143</v>
      </c>
      <c r="BE175" s="179">
        <f>IF(N175="základní",J175,0)</f>
        <v>0</v>
      </c>
      <c r="BF175" s="179">
        <f>IF(N175="snížená",J175,0)</f>
        <v>0</v>
      </c>
      <c r="BG175" s="179">
        <f>IF(N175="zákl. přenesená",J175,0)</f>
        <v>0</v>
      </c>
      <c r="BH175" s="179">
        <f>IF(N175="sníž. přenesená",J175,0)</f>
        <v>0</v>
      </c>
      <c r="BI175" s="179">
        <f>IF(N175="nulová",J175,0)</f>
        <v>0</v>
      </c>
      <c r="BJ175" s="18" t="s">
        <v>86</v>
      </c>
      <c r="BK175" s="179">
        <f>ROUND(I175*H175,2)</f>
        <v>0</v>
      </c>
      <c r="BL175" s="18" t="s">
        <v>452</v>
      </c>
      <c r="BM175" s="178" t="s">
        <v>3162</v>
      </c>
    </row>
    <row r="176" spans="1:65" s="2" customFormat="1" ht="11.25">
      <c r="A176" s="36"/>
      <c r="B176" s="37"/>
      <c r="C176" s="38"/>
      <c r="D176" s="180" t="s">
        <v>149</v>
      </c>
      <c r="E176" s="38"/>
      <c r="F176" s="181" t="s">
        <v>3163</v>
      </c>
      <c r="G176" s="38"/>
      <c r="H176" s="38"/>
      <c r="I176" s="182"/>
      <c r="J176" s="38"/>
      <c r="K176" s="38"/>
      <c r="L176" s="41"/>
      <c r="M176" s="183"/>
      <c r="N176" s="184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8" t="s">
        <v>149</v>
      </c>
      <c r="AU176" s="18" t="s">
        <v>88</v>
      </c>
    </row>
    <row r="177" spans="1:65" s="2" customFormat="1" ht="11.25">
      <c r="A177" s="36"/>
      <c r="B177" s="37"/>
      <c r="C177" s="38"/>
      <c r="D177" s="198" t="s">
        <v>194</v>
      </c>
      <c r="E177" s="38"/>
      <c r="F177" s="199" t="s">
        <v>3164</v>
      </c>
      <c r="G177" s="38"/>
      <c r="H177" s="38"/>
      <c r="I177" s="182"/>
      <c r="J177" s="38"/>
      <c r="K177" s="38"/>
      <c r="L177" s="41"/>
      <c r="M177" s="183"/>
      <c r="N177" s="184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8" t="s">
        <v>194</v>
      </c>
      <c r="AU177" s="18" t="s">
        <v>88</v>
      </c>
    </row>
    <row r="178" spans="1:65" s="2" customFormat="1" ht="21.75" customHeight="1">
      <c r="A178" s="36"/>
      <c r="B178" s="37"/>
      <c r="C178" s="167" t="s">
        <v>518</v>
      </c>
      <c r="D178" s="167" t="s">
        <v>144</v>
      </c>
      <c r="E178" s="168" t="s">
        <v>3165</v>
      </c>
      <c r="F178" s="169" t="s">
        <v>3166</v>
      </c>
      <c r="G178" s="170" t="s">
        <v>470</v>
      </c>
      <c r="H178" s="171">
        <v>1</v>
      </c>
      <c r="I178" s="172"/>
      <c r="J178" s="173">
        <f>ROUND(I178*H178,2)</f>
        <v>0</v>
      </c>
      <c r="K178" s="169" t="s">
        <v>248</v>
      </c>
      <c r="L178" s="41"/>
      <c r="M178" s="174" t="s">
        <v>32</v>
      </c>
      <c r="N178" s="175" t="s">
        <v>49</v>
      </c>
      <c r="O178" s="66"/>
      <c r="P178" s="176">
        <f>O178*H178</f>
        <v>0</v>
      </c>
      <c r="Q178" s="176">
        <v>8.4000000000000003E-4</v>
      </c>
      <c r="R178" s="176">
        <f>Q178*H178</f>
        <v>8.4000000000000003E-4</v>
      </c>
      <c r="S178" s="176">
        <v>0</v>
      </c>
      <c r="T178" s="177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78" t="s">
        <v>452</v>
      </c>
      <c r="AT178" s="178" t="s">
        <v>144</v>
      </c>
      <c r="AU178" s="178" t="s">
        <v>88</v>
      </c>
      <c r="AY178" s="18" t="s">
        <v>143</v>
      </c>
      <c r="BE178" s="179">
        <f>IF(N178="základní",J178,0)</f>
        <v>0</v>
      </c>
      <c r="BF178" s="179">
        <f>IF(N178="snížená",J178,0)</f>
        <v>0</v>
      </c>
      <c r="BG178" s="179">
        <f>IF(N178="zákl. přenesená",J178,0)</f>
        <v>0</v>
      </c>
      <c r="BH178" s="179">
        <f>IF(N178="sníž. přenesená",J178,0)</f>
        <v>0</v>
      </c>
      <c r="BI178" s="179">
        <f>IF(N178="nulová",J178,0)</f>
        <v>0</v>
      </c>
      <c r="BJ178" s="18" t="s">
        <v>86</v>
      </c>
      <c r="BK178" s="179">
        <f>ROUND(I178*H178,2)</f>
        <v>0</v>
      </c>
      <c r="BL178" s="18" t="s">
        <v>452</v>
      </c>
      <c r="BM178" s="178" t="s">
        <v>3167</v>
      </c>
    </row>
    <row r="179" spans="1:65" s="2" customFormat="1" ht="11.25">
      <c r="A179" s="36"/>
      <c r="B179" s="37"/>
      <c r="C179" s="38"/>
      <c r="D179" s="180" t="s">
        <v>149</v>
      </c>
      <c r="E179" s="38"/>
      <c r="F179" s="181" t="s">
        <v>3168</v>
      </c>
      <c r="G179" s="38"/>
      <c r="H179" s="38"/>
      <c r="I179" s="182"/>
      <c r="J179" s="38"/>
      <c r="K179" s="38"/>
      <c r="L179" s="41"/>
      <c r="M179" s="183"/>
      <c r="N179" s="184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8" t="s">
        <v>149</v>
      </c>
      <c r="AU179" s="18" t="s">
        <v>88</v>
      </c>
    </row>
    <row r="180" spans="1:65" s="2" customFormat="1" ht="11.25">
      <c r="A180" s="36"/>
      <c r="B180" s="37"/>
      <c r="C180" s="38"/>
      <c r="D180" s="198" t="s">
        <v>194</v>
      </c>
      <c r="E180" s="38"/>
      <c r="F180" s="199" t="s">
        <v>3169</v>
      </c>
      <c r="G180" s="38"/>
      <c r="H180" s="38"/>
      <c r="I180" s="182"/>
      <c r="J180" s="38"/>
      <c r="K180" s="38"/>
      <c r="L180" s="41"/>
      <c r="M180" s="183"/>
      <c r="N180" s="184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8" t="s">
        <v>194</v>
      </c>
      <c r="AU180" s="18" t="s">
        <v>88</v>
      </c>
    </row>
    <row r="181" spans="1:65" s="2" customFormat="1" ht="21.75" customHeight="1">
      <c r="A181" s="36"/>
      <c r="B181" s="37"/>
      <c r="C181" s="167" t="s">
        <v>524</v>
      </c>
      <c r="D181" s="167" t="s">
        <v>144</v>
      </c>
      <c r="E181" s="168" t="s">
        <v>3170</v>
      </c>
      <c r="F181" s="169" t="s">
        <v>3171</v>
      </c>
      <c r="G181" s="170" t="s">
        <v>470</v>
      </c>
      <c r="H181" s="171">
        <v>1</v>
      </c>
      <c r="I181" s="172"/>
      <c r="J181" s="173">
        <f>ROUND(I181*H181,2)</f>
        <v>0</v>
      </c>
      <c r="K181" s="169" t="s">
        <v>248</v>
      </c>
      <c r="L181" s="41"/>
      <c r="M181" s="174" t="s">
        <v>32</v>
      </c>
      <c r="N181" s="175" t="s">
        <v>49</v>
      </c>
      <c r="O181" s="66"/>
      <c r="P181" s="176">
        <f>O181*H181</f>
        <v>0</v>
      </c>
      <c r="Q181" s="176">
        <v>5.1999999999999995E-4</v>
      </c>
      <c r="R181" s="176">
        <f>Q181*H181</f>
        <v>5.1999999999999995E-4</v>
      </c>
      <c r="S181" s="176">
        <v>0</v>
      </c>
      <c r="T181" s="177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78" t="s">
        <v>452</v>
      </c>
      <c r="AT181" s="178" t="s">
        <v>144</v>
      </c>
      <c r="AU181" s="178" t="s">
        <v>88</v>
      </c>
      <c r="AY181" s="18" t="s">
        <v>143</v>
      </c>
      <c r="BE181" s="179">
        <f>IF(N181="základní",J181,0)</f>
        <v>0</v>
      </c>
      <c r="BF181" s="179">
        <f>IF(N181="snížená",J181,0)</f>
        <v>0</v>
      </c>
      <c r="BG181" s="179">
        <f>IF(N181="zákl. přenesená",J181,0)</f>
        <v>0</v>
      </c>
      <c r="BH181" s="179">
        <f>IF(N181="sníž. přenesená",J181,0)</f>
        <v>0</v>
      </c>
      <c r="BI181" s="179">
        <f>IF(N181="nulová",J181,0)</f>
        <v>0</v>
      </c>
      <c r="BJ181" s="18" t="s">
        <v>86</v>
      </c>
      <c r="BK181" s="179">
        <f>ROUND(I181*H181,2)</f>
        <v>0</v>
      </c>
      <c r="BL181" s="18" t="s">
        <v>452</v>
      </c>
      <c r="BM181" s="178" t="s">
        <v>3172</v>
      </c>
    </row>
    <row r="182" spans="1:65" s="2" customFormat="1" ht="11.25">
      <c r="A182" s="36"/>
      <c r="B182" s="37"/>
      <c r="C182" s="38"/>
      <c r="D182" s="180" t="s">
        <v>149</v>
      </c>
      <c r="E182" s="38"/>
      <c r="F182" s="181" t="s">
        <v>3173</v>
      </c>
      <c r="G182" s="38"/>
      <c r="H182" s="38"/>
      <c r="I182" s="182"/>
      <c r="J182" s="38"/>
      <c r="K182" s="38"/>
      <c r="L182" s="41"/>
      <c r="M182" s="183"/>
      <c r="N182" s="184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8" t="s">
        <v>149</v>
      </c>
      <c r="AU182" s="18" t="s">
        <v>88</v>
      </c>
    </row>
    <row r="183" spans="1:65" s="2" customFormat="1" ht="11.25">
      <c r="A183" s="36"/>
      <c r="B183" s="37"/>
      <c r="C183" s="38"/>
      <c r="D183" s="198" t="s">
        <v>194</v>
      </c>
      <c r="E183" s="38"/>
      <c r="F183" s="199" t="s">
        <v>3174</v>
      </c>
      <c r="G183" s="38"/>
      <c r="H183" s="38"/>
      <c r="I183" s="182"/>
      <c r="J183" s="38"/>
      <c r="K183" s="38"/>
      <c r="L183" s="41"/>
      <c r="M183" s="183"/>
      <c r="N183" s="184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8" t="s">
        <v>194</v>
      </c>
      <c r="AU183" s="18" t="s">
        <v>88</v>
      </c>
    </row>
    <row r="184" spans="1:65" s="2" customFormat="1" ht="24.2" customHeight="1">
      <c r="A184" s="36"/>
      <c r="B184" s="37"/>
      <c r="C184" s="167" t="s">
        <v>533</v>
      </c>
      <c r="D184" s="167" t="s">
        <v>144</v>
      </c>
      <c r="E184" s="168" t="s">
        <v>3175</v>
      </c>
      <c r="F184" s="169" t="s">
        <v>3176</v>
      </c>
      <c r="G184" s="170" t="s">
        <v>470</v>
      </c>
      <c r="H184" s="171">
        <v>15</v>
      </c>
      <c r="I184" s="172"/>
      <c r="J184" s="173">
        <f>ROUND(I184*H184,2)</f>
        <v>0</v>
      </c>
      <c r="K184" s="169" t="s">
        <v>248</v>
      </c>
      <c r="L184" s="41"/>
      <c r="M184" s="174" t="s">
        <v>32</v>
      </c>
      <c r="N184" s="175" t="s">
        <v>49</v>
      </c>
      <c r="O184" s="66"/>
      <c r="P184" s="176">
        <f>O184*H184</f>
        <v>0</v>
      </c>
      <c r="Q184" s="176">
        <v>6.9999999999999999E-4</v>
      </c>
      <c r="R184" s="176">
        <f>Q184*H184</f>
        <v>1.0500000000000001E-2</v>
      </c>
      <c r="S184" s="176">
        <v>0</v>
      </c>
      <c r="T184" s="177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78" t="s">
        <v>452</v>
      </c>
      <c r="AT184" s="178" t="s">
        <v>144</v>
      </c>
      <c r="AU184" s="178" t="s">
        <v>88</v>
      </c>
      <c r="AY184" s="18" t="s">
        <v>143</v>
      </c>
      <c r="BE184" s="179">
        <f>IF(N184="základní",J184,0)</f>
        <v>0</v>
      </c>
      <c r="BF184" s="179">
        <f>IF(N184="snížená",J184,0)</f>
        <v>0</v>
      </c>
      <c r="BG184" s="179">
        <f>IF(N184="zákl. přenesená",J184,0)</f>
        <v>0</v>
      </c>
      <c r="BH184" s="179">
        <f>IF(N184="sníž. přenesená",J184,0)</f>
        <v>0</v>
      </c>
      <c r="BI184" s="179">
        <f>IF(N184="nulová",J184,0)</f>
        <v>0</v>
      </c>
      <c r="BJ184" s="18" t="s">
        <v>86</v>
      </c>
      <c r="BK184" s="179">
        <f>ROUND(I184*H184,2)</f>
        <v>0</v>
      </c>
      <c r="BL184" s="18" t="s">
        <v>452</v>
      </c>
      <c r="BM184" s="178" t="s">
        <v>3177</v>
      </c>
    </row>
    <row r="185" spans="1:65" s="2" customFormat="1" ht="19.5">
      <c r="A185" s="36"/>
      <c r="B185" s="37"/>
      <c r="C185" s="38"/>
      <c r="D185" s="180" t="s">
        <v>149</v>
      </c>
      <c r="E185" s="38"/>
      <c r="F185" s="181" t="s">
        <v>3178</v>
      </c>
      <c r="G185" s="38"/>
      <c r="H185" s="38"/>
      <c r="I185" s="182"/>
      <c r="J185" s="38"/>
      <c r="K185" s="38"/>
      <c r="L185" s="41"/>
      <c r="M185" s="183"/>
      <c r="N185" s="184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8" t="s">
        <v>149</v>
      </c>
      <c r="AU185" s="18" t="s">
        <v>88</v>
      </c>
    </row>
    <row r="186" spans="1:65" s="2" customFormat="1" ht="11.25">
      <c r="A186" s="36"/>
      <c r="B186" s="37"/>
      <c r="C186" s="38"/>
      <c r="D186" s="198" t="s">
        <v>194</v>
      </c>
      <c r="E186" s="38"/>
      <c r="F186" s="199" t="s">
        <v>3179</v>
      </c>
      <c r="G186" s="38"/>
      <c r="H186" s="38"/>
      <c r="I186" s="182"/>
      <c r="J186" s="38"/>
      <c r="K186" s="38"/>
      <c r="L186" s="41"/>
      <c r="M186" s="183"/>
      <c r="N186" s="184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8" t="s">
        <v>194</v>
      </c>
      <c r="AU186" s="18" t="s">
        <v>88</v>
      </c>
    </row>
    <row r="187" spans="1:65" s="2" customFormat="1" ht="21.75" customHeight="1">
      <c r="A187" s="36"/>
      <c r="B187" s="37"/>
      <c r="C187" s="167" t="s">
        <v>538</v>
      </c>
      <c r="D187" s="167" t="s">
        <v>144</v>
      </c>
      <c r="E187" s="168" t="s">
        <v>3180</v>
      </c>
      <c r="F187" s="169" t="s">
        <v>3181</v>
      </c>
      <c r="G187" s="170" t="s">
        <v>470</v>
      </c>
      <c r="H187" s="171">
        <v>1</v>
      </c>
      <c r="I187" s="172"/>
      <c r="J187" s="173">
        <f>ROUND(I187*H187,2)</f>
        <v>0</v>
      </c>
      <c r="K187" s="169" t="s">
        <v>248</v>
      </c>
      <c r="L187" s="41"/>
      <c r="M187" s="174" t="s">
        <v>32</v>
      </c>
      <c r="N187" s="175" t="s">
        <v>49</v>
      </c>
      <c r="O187" s="66"/>
      <c r="P187" s="176">
        <f>O187*H187</f>
        <v>0</v>
      </c>
      <c r="Q187" s="176">
        <v>5.6999999999999998E-4</v>
      </c>
      <c r="R187" s="176">
        <f>Q187*H187</f>
        <v>5.6999999999999998E-4</v>
      </c>
      <c r="S187" s="176">
        <v>0</v>
      </c>
      <c r="T187" s="177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78" t="s">
        <v>452</v>
      </c>
      <c r="AT187" s="178" t="s">
        <v>144</v>
      </c>
      <c r="AU187" s="178" t="s">
        <v>88</v>
      </c>
      <c r="AY187" s="18" t="s">
        <v>143</v>
      </c>
      <c r="BE187" s="179">
        <f>IF(N187="základní",J187,0)</f>
        <v>0</v>
      </c>
      <c r="BF187" s="179">
        <f>IF(N187="snížená",J187,0)</f>
        <v>0</v>
      </c>
      <c r="BG187" s="179">
        <f>IF(N187="zákl. přenesená",J187,0)</f>
        <v>0</v>
      </c>
      <c r="BH187" s="179">
        <f>IF(N187="sníž. přenesená",J187,0)</f>
        <v>0</v>
      </c>
      <c r="BI187" s="179">
        <f>IF(N187="nulová",J187,0)</f>
        <v>0</v>
      </c>
      <c r="BJ187" s="18" t="s">
        <v>86</v>
      </c>
      <c r="BK187" s="179">
        <f>ROUND(I187*H187,2)</f>
        <v>0</v>
      </c>
      <c r="BL187" s="18" t="s">
        <v>452</v>
      </c>
      <c r="BM187" s="178" t="s">
        <v>3182</v>
      </c>
    </row>
    <row r="188" spans="1:65" s="2" customFormat="1" ht="19.5">
      <c r="A188" s="36"/>
      <c r="B188" s="37"/>
      <c r="C188" s="38"/>
      <c r="D188" s="180" t="s">
        <v>149</v>
      </c>
      <c r="E188" s="38"/>
      <c r="F188" s="181" t="s">
        <v>3183</v>
      </c>
      <c r="G188" s="38"/>
      <c r="H188" s="38"/>
      <c r="I188" s="182"/>
      <c r="J188" s="38"/>
      <c r="K188" s="38"/>
      <c r="L188" s="41"/>
      <c r="M188" s="183"/>
      <c r="N188" s="184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8" t="s">
        <v>149</v>
      </c>
      <c r="AU188" s="18" t="s">
        <v>88</v>
      </c>
    </row>
    <row r="189" spans="1:65" s="2" customFormat="1" ht="11.25">
      <c r="A189" s="36"/>
      <c r="B189" s="37"/>
      <c r="C189" s="38"/>
      <c r="D189" s="198" t="s">
        <v>194</v>
      </c>
      <c r="E189" s="38"/>
      <c r="F189" s="199" t="s">
        <v>3184</v>
      </c>
      <c r="G189" s="38"/>
      <c r="H189" s="38"/>
      <c r="I189" s="182"/>
      <c r="J189" s="38"/>
      <c r="K189" s="38"/>
      <c r="L189" s="41"/>
      <c r="M189" s="183"/>
      <c r="N189" s="184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8" t="s">
        <v>194</v>
      </c>
      <c r="AU189" s="18" t="s">
        <v>88</v>
      </c>
    </row>
    <row r="190" spans="1:65" s="2" customFormat="1" ht="21.75" customHeight="1">
      <c r="A190" s="36"/>
      <c r="B190" s="37"/>
      <c r="C190" s="167" t="s">
        <v>561</v>
      </c>
      <c r="D190" s="167" t="s">
        <v>144</v>
      </c>
      <c r="E190" s="168" t="s">
        <v>3185</v>
      </c>
      <c r="F190" s="169" t="s">
        <v>3186</v>
      </c>
      <c r="G190" s="170" t="s">
        <v>470</v>
      </c>
      <c r="H190" s="171">
        <v>4</v>
      </c>
      <c r="I190" s="172"/>
      <c r="J190" s="173">
        <f>ROUND(I190*H190,2)</f>
        <v>0</v>
      </c>
      <c r="K190" s="169" t="s">
        <v>248</v>
      </c>
      <c r="L190" s="41"/>
      <c r="M190" s="174" t="s">
        <v>32</v>
      </c>
      <c r="N190" s="175" t="s">
        <v>49</v>
      </c>
      <c r="O190" s="66"/>
      <c r="P190" s="176">
        <f>O190*H190</f>
        <v>0</v>
      </c>
      <c r="Q190" s="176">
        <v>5.0000000000000001E-4</v>
      </c>
      <c r="R190" s="176">
        <f>Q190*H190</f>
        <v>2E-3</v>
      </c>
      <c r="S190" s="176">
        <v>0</v>
      </c>
      <c r="T190" s="177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78" t="s">
        <v>452</v>
      </c>
      <c r="AT190" s="178" t="s">
        <v>144</v>
      </c>
      <c r="AU190" s="178" t="s">
        <v>88</v>
      </c>
      <c r="AY190" s="18" t="s">
        <v>143</v>
      </c>
      <c r="BE190" s="179">
        <f>IF(N190="základní",J190,0)</f>
        <v>0</v>
      </c>
      <c r="BF190" s="179">
        <f>IF(N190="snížená",J190,0)</f>
        <v>0</v>
      </c>
      <c r="BG190" s="179">
        <f>IF(N190="zákl. přenesená",J190,0)</f>
        <v>0</v>
      </c>
      <c r="BH190" s="179">
        <f>IF(N190="sníž. přenesená",J190,0)</f>
        <v>0</v>
      </c>
      <c r="BI190" s="179">
        <f>IF(N190="nulová",J190,0)</f>
        <v>0</v>
      </c>
      <c r="BJ190" s="18" t="s">
        <v>86</v>
      </c>
      <c r="BK190" s="179">
        <f>ROUND(I190*H190,2)</f>
        <v>0</v>
      </c>
      <c r="BL190" s="18" t="s">
        <v>452</v>
      </c>
      <c r="BM190" s="178" t="s">
        <v>3187</v>
      </c>
    </row>
    <row r="191" spans="1:65" s="2" customFormat="1" ht="19.5">
      <c r="A191" s="36"/>
      <c r="B191" s="37"/>
      <c r="C191" s="38"/>
      <c r="D191" s="180" t="s">
        <v>149</v>
      </c>
      <c r="E191" s="38"/>
      <c r="F191" s="181" t="s">
        <v>3188</v>
      </c>
      <c r="G191" s="38"/>
      <c r="H191" s="38"/>
      <c r="I191" s="182"/>
      <c r="J191" s="38"/>
      <c r="K191" s="38"/>
      <c r="L191" s="41"/>
      <c r="M191" s="183"/>
      <c r="N191" s="184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8" t="s">
        <v>149</v>
      </c>
      <c r="AU191" s="18" t="s">
        <v>88</v>
      </c>
    </row>
    <row r="192" spans="1:65" s="2" customFormat="1" ht="11.25">
      <c r="A192" s="36"/>
      <c r="B192" s="37"/>
      <c r="C192" s="38"/>
      <c r="D192" s="198" t="s">
        <v>194</v>
      </c>
      <c r="E192" s="38"/>
      <c r="F192" s="199" t="s">
        <v>3189</v>
      </c>
      <c r="G192" s="38"/>
      <c r="H192" s="38"/>
      <c r="I192" s="182"/>
      <c r="J192" s="38"/>
      <c r="K192" s="38"/>
      <c r="L192" s="41"/>
      <c r="M192" s="183"/>
      <c r="N192" s="184"/>
      <c r="O192" s="66"/>
      <c r="P192" s="66"/>
      <c r="Q192" s="66"/>
      <c r="R192" s="66"/>
      <c r="S192" s="66"/>
      <c r="T192" s="67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8" t="s">
        <v>194</v>
      </c>
      <c r="AU192" s="18" t="s">
        <v>88</v>
      </c>
    </row>
    <row r="193" spans="1:65" s="2" customFormat="1" ht="24.2" customHeight="1">
      <c r="A193" s="36"/>
      <c r="B193" s="37"/>
      <c r="C193" s="167" t="s">
        <v>566</v>
      </c>
      <c r="D193" s="167" t="s">
        <v>144</v>
      </c>
      <c r="E193" s="168" t="s">
        <v>3190</v>
      </c>
      <c r="F193" s="169" t="s">
        <v>3191</v>
      </c>
      <c r="G193" s="170" t="s">
        <v>470</v>
      </c>
      <c r="H193" s="171">
        <v>2</v>
      </c>
      <c r="I193" s="172"/>
      <c r="J193" s="173">
        <f>ROUND(I193*H193,2)</f>
        <v>0</v>
      </c>
      <c r="K193" s="169" t="s">
        <v>248</v>
      </c>
      <c r="L193" s="41"/>
      <c r="M193" s="174" t="s">
        <v>32</v>
      </c>
      <c r="N193" s="175" t="s">
        <v>49</v>
      </c>
      <c r="O193" s="66"/>
      <c r="P193" s="176">
        <f>O193*H193</f>
        <v>0</v>
      </c>
      <c r="Q193" s="176">
        <v>6.9999999999999999E-4</v>
      </c>
      <c r="R193" s="176">
        <f>Q193*H193</f>
        <v>1.4E-3</v>
      </c>
      <c r="S193" s="176">
        <v>0</v>
      </c>
      <c r="T193" s="177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78" t="s">
        <v>452</v>
      </c>
      <c r="AT193" s="178" t="s">
        <v>144</v>
      </c>
      <c r="AU193" s="178" t="s">
        <v>88</v>
      </c>
      <c r="AY193" s="18" t="s">
        <v>143</v>
      </c>
      <c r="BE193" s="179">
        <f>IF(N193="základní",J193,0)</f>
        <v>0</v>
      </c>
      <c r="BF193" s="179">
        <f>IF(N193="snížená",J193,0)</f>
        <v>0</v>
      </c>
      <c r="BG193" s="179">
        <f>IF(N193="zákl. přenesená",J193,0)</f>
        <v>0</v>
      </c>
      <c r="BH193" s="179">
        <f>IF(N193="sníž. přenesená",J193,0)</f>
        <v>0</v>
      </c>
      <c r="BI193" s="179">
        <f>IF(N193="nulová",J193,0)</f>
        <v>0</v>
      </c>
      <c r="BJ193" s="18" t="s">
        <v>86</v>
      </c>
      <c r="BK193" s="179">
        <f>ROUND(I193*H193,2)</f>
        <v>0</v>
      </c>
      <c r="BL193" s="18" t="s">
        <v>452</v>
      </c>
      <c r="BM193" s="178" t="s">
        <v>3192</v>
      </c>
    </row>
    <row r="194" spans="1:65" s="2" customFormat="1" ht="19.5">
      <c r="A194" s="36"/>
      <c r="B194" s="37"/>
      <c r="C194" s="38"/>
      <c r="D194" s="180" t="s">
        <v>149</v>
      </c>
      <c r="E194" s="38"/>
      <c r="F194" s="181" t="s">
        <v>3193</v>
      </c>
      <c r="G194" s="38"/>
      <c r="H194" s="38"/>
      <c r="I194" s="182"/>
      <c r="J194" s="38"/>
      <c r="K194" s="38"/>
      <c r="L194" s="41"/>
      <c r="M194" s="183"/>
      <c r="N194" s="184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8" t="s">
        <v>149</v>
      </c>
      <c r="AU194" s="18" t="s">
        <v>88</v>
      </c>
    </row>
    <row r="195" spans="1:65" s="2" customFormat="1" ht="11.25">
      <c r="A195" s="36"/>
      <c r="B195" s="37"/>
      <c r="C195" s="38"/>
      <c r="D195" s="198" t="s">
        <v>194</v>
      </c>
      <c r="E195" s="38"/>
      <c r="F195" s="199" t="s">
        <v>3194</v>
      </c>
      <c r="G195" s="38"/>
      <c r="H195" s="38"/>
      <c r="I195" s="182"/>
      <c r="J195" s="38"/>
      <c r="K195" s="38"/>
      <c r="L195" s="41"/>
      <c r="M195" s="183"/>
      <c r="N195" s="184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8" t="s">
        <v>194</v>
      </c>
      <c r="AU195" s="18" t="s">
        <v>88</v>
      </c>
    </row>
    <row r="196" spans="1:65" s="2" customFormat="1" ht="24.2" customHeight="1">
      <c r="A196" s="36"/>
      <c r="B196" s="37"/>
      <c r="C196" s="167" t="s">
        <v>576</v>
      </c>
      <c r="D196" s="167" t="s">
        <v>144</v>
      </c>
      <c r="E196" s="168" t="s">
        <v>3195</v>
      </c>
      <c r="F196" s="169" t="s">
        <v>3196</v>
      </c>
      <c r="G196" s="170" t="s">
        <v>470</v>
      </c>
      <c r="H196" s="171">
        <v>1</v>
      </c>
      <c r="I196" s="172"/>
      <c r="J196" s="173">
        <f>ROUND(I196*H196,2)</f>
        <v>0</v>
      </c>
      <c r="K196" s="169" t="s">
        <v>248</v>
      </c>
      <c r="L196" s="41"/>
      <c r="M196" s="174" t="s">
        <v>32</v>
      </c>
      <c r="N196" s="175" t="s">
        <v>49</v>
      </c>
      <c r="O196" s="66"/>
      <c r="P196" s="176">
        <f>O196*H196</f>
        <v>0</v>
      </c>
      <c r="Q196" s="176">
        <v>1.07E-3</v>
      </c>
      <c r="R196" s="176">
        <f>Q196*H196</f>
        <v>1.07E-3</v>
      </c>
      <c r="S196" s="176">
        <v>0</v>
      </c>
      <c r="T196" s="177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78" t="s">
        <v>452</v>
      </c>
      <c r="AT196" s="178" t="s">
        <v>144</v>
      </c>
      <c r="AU196" s="178" t="s">
        <v>88</v>
      </c>
      <c r="AY196" s="18" t="s">
        <v>143</v>
      </c>
      <c r="BE196" s="179">
        <f>IF(N196="základní",J196,0)</f>
        <v>0</v>
      </c>
      <c r="BF196" s="179">
        <f>IF(N196="snížená",J196,0)</f>
        <v>0</v>
      </c>
      <c r="BG196" s="179">
        <f>IF(N196="zákl. přenesená",J196,0)</f>
        <v>0</v>
      </c>
      <c r="BH196" s="179">
        <f>IF(N196="sníž. přenesená",J196,0)</f>
        <v>0</v>
      </c>
      <c r="BI196" s="179">
        <f>IF(N196="nulová",J196,0)</f>
        <v>0</v>
      </c>
      <c r="BJ196" s="18" t="s">
        <v>86</v>
      </c>
      <c r="BK196" s="179">
        <f>ROUND(I196*H196,2)</f>
        <v>0</v>
      </c>
      <c r="BL196" s="18" t="s">
        <v>452</v>
      </c>
      <c r="BM196" s="178" t="s">
        <v>3197</v>
      </c>
    </row>
    <row r="197" spans="1:65" s="2" customFormat="1" ht="19.5">
      <c r="A197" s="36"/>
      <c r="B197" s="37"/>
      <c r="C197" s="38"/>
      <c r="D197" s="180" t="s">
        <v>149</v>
      </c>
      <c r="E197" s="38"/>
      <c r="F197" s="181" t="s">
        <v>3198</v>
      </c>
      <c r="G197" s="38"/>
      <c r="H197" s="38"/>
      <c r="I197" s="182"/>
      <c r="J197" s="38"/>
      <c r="K197" s="38"/>
      <c r="L197" s="41"/>
      <c r="M197" s="183"/>
      <c r="N197" s="184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8" t="s">
        <v>149</v>
      </c>
      <c r="AU197" s="18" t="s">
        <v>88</v>
      </c>
    </row>
    <row r="198" spans="1:65" s="2" customFormat="1" ht="11.25">
      <c r="A198" s="36"/>
      <c r="B198" s="37"/>
      <c r="C198" s="38"/>
      <c r="D198" s="198" t="s">
        <v>194</v>
      </c>
      <c r="E198" s="38"/>
      <c r="F198" s="199" t="s">
        <v>3199</v>
      </c>
      <c r="G198" s="38"/>
      <c r="H198" s="38"/>
      <c r="I198" s="182"/>
      <c r="J198" s="38"/>
      <c r="K198" s="38"/>
      <c r="L198" s="41"/>
      <c r="M198" s="183"/>
      <c r="N198" s="184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8" t="s">
        <v>194</v>
      </c>
      <c r="AU198" s="18" t="s">
        <v>88</v>
      </c>
    </row>
    <row r="199" spans="1:65" s="2" customFormat="1" ht="24.2" customHeight="1">
      <c r="A199" s="36"/>
      <c r="B199" s="37"/>
      <c r="C199" s="167" t="s">
        <v>586</v>
      </c>
      <c r="D199" s="167" t="s">
        <v>144</v>
      </c>
      <c r="E199" s="168" t="s">
        <v>3200</v>
      </c>
      <c r="F199" s="169" t="s">
        <v>3201</v>
      </c>
      <c r="G199" s="170" t="s">
        <v>470</v>
      </c>
      <c r="H199" s="171">
        <v>1</v>
      </c>
      <c r="I199" s="172"/>
      <c r="J199" s="173">
        <f>ROUND(I199*H199,2)</f>
        <v>0</v>
      </c>
      <c r="K199" s="169" t="s">
        <v>248</v>
      </c>
      <c r="L199" s="41"/>
      <c r="M199" s="174" t="s">
        <v>32</v>
      </c>
      <c r="N199" s="175" t="s">
        <v>49</v>
      </c>
      <c r="O199" s="66"/>
      <c r="P199" s="176">
        <f>O199*H199</f>
        <v>0</v>
      </c>
      <c r="Q199" s="176">
        <v>4.0000000000000002E-4</v>
      </c>
      <c r="R199" s="176">
        <f>Q199*H199</f>
        <v>4.0000000000000002E-4</v>
      </c>
      <c r="S199" s="176">
        <v>0</v>
      </c>
      <c r="T199" s="177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78" t="s">
        <v>452</v>
      </c>
      <c r="AT199" s="178" t="s">
        <v>144</v>
      </c>
      <c r="AU199" s="178" t="s">
        <v>88</v>
      </c>
      <c r="AY199" s="18" t="s">
        <v>143</v>
      </c>
      <c r="BE199" s="179">
        <f>IF(N199="základní",J199,0)</f>
        <v>0</v>
      </c>
      <c r="BF199" s="179">
        <f>IF(N199="snížená",J199,0)</f>
        <v>0</v>
      </c>
      <c r="BG199" s="179">
        <f>IF(N199="zákl. přenesená",J199,0)</f>
        <v>0</v>
      </c>
      <c r="BH199" s="179">
        <f>IF(N199="sníž. přenesená",J199,0)</f>
        <v>0</v>
      </c>
      <c r="BI199" s="179">
        <f>IF(N199="nulová",J199,0)</f>
        <v>0</v>
      </c>
      <c r="BJ199" s="18" t="s">
        <v>86</v>
      </c>
      <c r="BK199" s="179">
        <f>ROUND(I199*H199,2)</f>
        <v>0</v>
      </c>
      <c r="BL199" s="18" t="s">
        <v>452</v>
      </c>
      <c r="BM199" s="178" t="s">
        <v>3202</v>
      </c>
    </row>
    <row r="200" spans="1:65" s="2" customFormat="1" ht="19.5">
      <c r="A200" s="36"/>
      <c r="B200" s="37"/>
      <c r="C200" s="38"/>
      <c r="D200" s="180" t="s">
        <v>149</v>
      </c>
      <c r="E200" s="38"/>
      <c r="F200" s="181" t="s">
        <v>3203</v>
      </c>
      <c r="G200" s="38"/>
      <c r="H200" s="38"/>
      <c r="I200" s="182"/>
      <c r="J200" s="38"/>
      <c r="K200" s="38"/>
      <c r="L200" s="41"/>
      <c r="M200" s="183"/>
      <c r="N200" s="184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8" t="s">
        <v>149</v>
      </c>
      <c r="AU200" s="18" t="s">
        <v>88</v>
      </c>
    </row>
    <row r="201" spans="1:65" s="2" customFormat="1" ht="11.25">
      <c r="A201" s="36"/>
      <c r="B201" s="37"/>
      <c r="C201" s="38"/>
      <c r="D201" s="198" t="s">
        <v>194</v>
      </c>
      <c r="E201" s="38"/>
      <c r="F201" s="199" t="s">
        <v>3204</v>
      </c>
      <c r="G201" s="38"/>
      <c r="H201" s="38"/>
      <c r="I201" s="182"/>
      <c r="J201" s="38"/>
      <c r="K201" s="38"/>
      <c r="L201" s="41"/>
      <c r="M201" s="183"/>
      <c r="N201" s="184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8" t="s">
        <v>194</v>
      </c>
      <c r="AU201" s="18" t="s">
        <v>88</v>
      </c>
    </row>
    <row r="202" spans="1:65" s="2" customFormat="1" ht="24.2" customHeight="1">
      <c r="A202" s="36"/>
      <c r="B202" s="37"/>
      <c r="C202" s="167" t="s">
        <v>594</v>
      </c>
      <c r="D202" s="167" t="s">
        <v>144</v>
      </c>
      <c r="E202" s="168" t="s">
        <v>3205</v>
      </c>
      <c r="F202" s="169" t="s">
        <v>3206</v>
      </c>
      <c r="G202" s="170" t="s">
        <v>470</v>
      </c>
      <c r="H202" s="171">
        <v>1</v>
      </c>
      <c r="I202" s="172"/>
      <c r="J202" s="173">
        <f>ROUND(I202*H202,2)</f>
        <v>0</v>
      </c>
      <c r="K202" s="169" t="s">
        <v>248</v>
      </c>
      <c r="L202" s="41"/>
      <c r="M202" s="174" t="s">
        <v>32</v>
      </c>
      <c r="N202" s="175" t="s">
        <v>49</v>
      </c>
      <c r="O202" s="66"/>
      <c r="P202" s="176">
        <f>O202*H202</f>
        <v>0</v>
      </c>
      <c r="Q202" s="176">
        <v>1.4599999999999999E-3</v>
      </c>
      <c r="R202" s="176">
        <f>Q202*H202</f>
        <v>1.4599999999999999E-3</v>
      </c>
      <c r="S202" s="176">
        <v>0</v>
      </c>
      <c r="T202" s="177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78" t="s">
        <v>452</v>
      </c>
      <c r="AT202" s="178" t="s">
        <v>144</v>
      </c>
      <c r="AU202" s="178" t="s">
        <v>88</v>
      </c>
      <c r="AY202" s="18" t="s">
        <v>143</v>
      </c>
      <c r="BE202" s="179">
        <f>IF(N202="základní",J202,0)</f>
        <v>0</v>
      </c>
      <c r="BF202" s="179">
        <f>IF(N202="snížená",J202,0)</f>
        <v>0</v>
      </c>
      <c r="BG202" s="179">
        <f>IF(N202="zákl. přenesená",J202,0)</f>
        <v>0</v>
      </c>
      <c r="BH202" s="179">
        <f>IF(N202="sníž. přenesená",J202,0)</f>
        <v>0</v>
      </c>
      <c r="BI202" s="179">
        <f>IF(N202="nulová",J202,0)</f>
        <v>0</v>
      </c>
      <c r="BJ202" s="18" t="s">
        <v>86</v>
      </c>
      <c r="BK202" s="179">
        <f>ROUND(I202*H202,2)</f>
        <v>0</v>
      </c>
      <c r="BL202" s="18" t="s">
        <v>452</v>
      </c>
      <c r="BM202" s="178" t="s">
        <v>3207</v>
      </c>
    </row>
    <row r="203" spans="1:65" s="2" customFormat="1" ht="19.5">
      <c r="A203" s="36"/>
      <c r="B203" s="37"/>
      <c r="C203" s="38"/>
      <c r="D203" s="180" t="s">
        <v>149</v>
      </c>
      <c r="E203" s="38"/>
      <c r="F203" s="181" t="s">
        <v>3208</v>
      </c>
      <c r="G203" s="38"/>
      <c r="H203" s="38"/>
      <c r="I203" s="182"/>
      <c r="J203" s="38"/>
      <c r="K203" s="38"/>
      <c r="L203" s="41"/>
      <c r="M203" s="183"/>
      <c r="N203" s="184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8" t="s">
        <v>149</v>
      </c>
      <c r="AU203" s="18" t="s">
        <v>88</v>
      </c>
    </row>
    <row r="204" spans="1:65" s="2" customFormat="1" ht="11.25">
      <c r="A204" s="36"/>
      <c r="B204" s="37"/>
      <c r="C204" s="38"/>
      <c r="D204" s="198" t="s">
        <v>194</v>
      </c>
      <c r="E204" s="38"/>
      <c r="F204" s="199" t="s">
        <v>3209</v>
      </c>
      <c r="G204" s="38"/>
      <c r="H204" s="38"/>
      <c r="I204" s="182"/>
      <c r="J204" s="38"/>
      <c r="K204" s="38"/>
      <c r="L204" s="41"/>
      <c r="M204" s="183"/>
      <c r="N204" s="184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8" t="s">
        <v>194</v>
      </c>
      <c r="AU204" s="18" t="s">
        <v>88</v>
      </c>
    </row>
    <row r="205" spans="1:65" s="2" customFormat="1" ht="16.5" customHeight="1">
      <c r="A205" s="36"/>
      <c r="B205" s="37"/>
      <c r="C205" s="167" t="s">
        <v>619</v>
      </c>
      <c r="D205" s="167" t="s">
        <v>144</v>
      </c>
      <c r="E205" s="168" t="s">
        <v>3210</v>
      </c>
      <c r="F205" s="169" t="s">
        <v>3211</v>
      </c>
      <c r="G205" s="170" t="s">
        <v>1925</v>
      </c>
      <c r="H205" s="171">
        <v>1</v>
      </c>
      <c r="I205" s="172"/>
      <c r="J205" s="173">
        <f>ROUND(I205*H205,2)</f>
        <v>0</v>
      </c>
      <c r="K205" s="169" t="s">
        <v>32</v>
      </c>
      <c r="L205" s="41"/>
      <c r="M205" s="174" t="s">
        <v>32</v>
      </c>
      <c r="N205" s="175" t="s">
        <v>49</v>
      </c>
      <c r="O205" s="66"/>
      <c r="P205" s="176">
        <f>O205*H205</f>
        <v>0</v>
      </c>
      <c r="Q205" s="176">
        <v>0</v>
      </c>
      <c r="R205" s="176">
        <f>Q205*H205</f>
        <v>0</v>
      </c>
      <c r="S205" s="176">
        <v>0</v>
      </c>
      <c r="T205" s="177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78" t="s">
        <v>452</v>
      </c>
      <c r="AT205" s="178" t="s">
        <v>144</v>
      </c>
      <c r="AU205" s="178" t="s">
        <v>88</v>
      </c>
      <c r="AY205" s="18" t="s">
        <v>143</v>
      </c>
      <c r="BE205" s="179">
        <f>IF(N205="základní",J205,0)</f>
        <v>0</v>
      </c>
      <c r="BF205" s="179">
        <f>IF(N205="snížená",J205,0)</f>
        <v>0</v>
      </c>
      <c r="BG205" s="179">
        <f>IF(N205="zákl. přenesená",J205,0)</f>
        <v>0</v>
      </c>
      <c r="BH205" s="179">
        <f>IF(N205="sníž. přenesená",J205,0)</f>
        <v>0</v>
      </c>
      <c r="BI205" s="179">
        <f>IF(N205="nulová",J205,0)</f>
        <v>0</v>
      </c>
      <c r="BJ205" s="18" t="s">
        <v>86</v>
      </c>
      <c r="BK205" s="179">
        <f>ROUND(I205*H205,2)</f>
        <v>0</v>
      </c>
      <c r="BL205" s="18" t="s">
        <v>452</v>
      </c>
      <c r="BM205" s="178" t="s">
        <v>3212</v>
      </c>
    </row>
    <row r="206" spans="1:65" s="2" customFormat="1" ht="11.25">
      <c r="A206" s="36"/>
      <c r="B206" s="37"/>
      <c r="C206" s="38"/>
      <c r="D206" s="180" t="s">
        <v>149</v>
      </c>
      <c r="E206" s="38"/>
      <c r="F206" s="181" t="s">
        <v>3211</v>
      </c>
      <c r="G206" s="38"/>
      <c r="H206" s="38"/>
      <c r="I206" s="182"/>
      <c r="J206" s="38"/>
      <c r="K206" s="38"/>
      <c r="L206" s="41"/>
      <c r="M206" s="183"/>
      <c r="N206" s="184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8" t="s">
        <v>149</v>
      </c>
      <c r="AU206" s="18" t="s">
        <v>88</v>
      </c>
    </row>
    <row r="207" spans="1:65" s="2" customFormat="1" ht="24.2" customHeight="1">
      <c r="A207" s="36"/>
      <c r="B207" s="37"/>
      <c r="C207" s="232" t="s">
        <v>637</v>
      </c>
      <c r="D207" s="232" t="s">
        <v>519</v>
      </c>
      <c r="E207" s="233" t="s">
        <v>3213</v>
      </c>
      <c r="F207" s="234" t="s">
        <v>3214</v>
      </c>
      <c r="G207" s="235" t="s">
        <v>470</v>
      </c>
      <c r="H207" s="236">
        <v>1</v>
      </c>
      <c r="I207" s="237"/>
      <c r="J207" s="238">
        <f>ROUND(I207*H207,2)</f>
        <v>0</v>
      </c>
      <c r="K207" s="234" t="s">
        <v>32</v>
      </c>
      <c r="L207" s="239"/>
      <c r="M207" s="240" t="s">
        <v>32</v>
      </c>
      <c r="N207" s="241" t="s">
        <v>49</v>
      </c>
      <c r="O207" s="66"/>
      <c r="P207" s="176">
        <f>O207*H207</f>
        <v>0</v>
      </c>
      <c r="Q207" s="176">
        <v>0</v>
      </c>
      <c r="R207" s="176">
        <f>Q207*H207</f>
        <v>0</v>
      </c>
      <c r="S207" s="176">
        <v>0</v>
      </c>
      <c r="T207" s="177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78" t="s">
        <v>586</v>
      </c>
      <c r="AT207" s="178" t="s">
        <v>519</v>
      </c>
      <c r="AU207" s="178" t="s">
        <v>88</v>
      </c>
      <c r="AY207" s="18" t="s">
        <v>143</v>
      </c>
      <c r="BE207" s="179">
        <f>IF(N207="základní",J207,0)</f>
        <v>0</v>
      </c>
      <c r="BF207" s="179">
        <f>IF(N207="snížená",J207,0)</f>
        <v>0</v>
      </c>
      <c r="BG207" s="179">
        <f>IF(N207="zákl. přenesená",J207,0)</f>
        <v>0</v>
      </c>
      <c r="BH207" s="179">
        <f>IF(N207="sníž. přenesená",J207,0)</f>
        <v>0</v>
      </c>
      <c r="BI207" s="179">
        <f>IF(N207="nulová",J207,0)</f>
        <v>0</v>
      </c>
      <c r="BJ207" s="18" t="s">
        <v>86</v>
      </c>
      <c r="BK207" s="179">
        <f>ROUND(I207*H207,2)</f>
        <v>0</v>
      </c>
      <c r="BL207" s="18" t="s">
        <v>452</v>
      </c>
      <c r="BM207" s="178" t="s">
        <v>3215</v>
      </c>
    </row>
    <row r="208" spans="1:65" s="2" customFormat="1" ht="11.25">
      <c r="A208" s="36"/>
      <c r="B208" s="37"/>
      <c r="C208" s="38"/>
      <c r="D208" s="180" t="s">
        <v>149</v>
      </c>
      <c r="E208" s="38"/>
      <c r="F208" s="181" t="s">
        <v>3214</v>
      </c>
      <c r="G208" s="38"/>
      <c r="H208" s="38"/>
      <c r="I208" s="182"/>
      <c r="J208" s="38"/>
      <c r="K208" s="38"/>
      <c r="L208" s="41"/>
      <c r="M208" s="183"/>
      <c r="N208" s="184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8" t="s">
        <v>149</v>
      </c>
      <c r="AU208" s="18" t="s">
        <v>88</v>
      </c>
    </row>
    <row r="209" spans="1:65" s="2" customFormat="1" ht="19.5">
      <c r="A209" s="36"/>
      <c r="B209" s="37"/>
      <c r="C209" s="38"/>
      <c r="D209" s="180" t="s">
        <v>157</v>
      </c>
      <c r="E209" s="38"/>
      <c r="F209" s="185" t="s">
        <v>3216</v>
      </c>
      <c r="G209" s="38"/>
      <c r="H209" s="38"/>
      <c r="I209" s="182"/>
      <c r="J209" s="38"/>
      <c r="K209" s="38"/>
      <c r="L209" s="41"/>
      <c r="M209" s="183"/>
      <c r="N209" s="184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8" t="s">
        <v>157</v>
      </c>
      <c r="AU209" s="18" t="s">
        <v>88</v>
      </c>
    </row>
    <row r="210" spans="1:65" s="2" customFormat="1" ht="16.5" customHeight="1">
      <c r="A210" s="36"/>
      <c r="B210" s="37"/>
      <c r="C210" s="167" t="s">
        <v>494</v>
      </c>
      <c r="D210" s="167" t="s">
        <v>144</v>
      </c>
      <c r="E210" s="168" t="s">
        <v>3217</v>
      </c>
      <c r="F210" s="169" t="s">
        <v>3218</v>
      </c>
      <c r="G210" s="170" t="s">
        <v>1925</v>
      </c>
      <c r="H210" s="171">
        <v>1</v>
      </c>
      <c r="I210" s="172"/>
      <c r="J210" s="173">
        <f>ROUND(I210*H210,2)</f>
        <v>0</v>
      </c>
      <c r="K210" s="169" t="s">
        <v>32</v>
      </c>
      <c r="L210" s="41"/>
      <c r="M210" s="174" t="s">
        <v>32</v>
      </c>
      <c r="N210" s="175" t="s">
        <v>49</v>
      </c>
      <c r="O210" s="66"/>
      <c r="P210" s="176">
        <f>O210*H210</f>
        <v>0</v>
      </c>
      <c r="Q210" s="176">
        <v>0</v>
      </c>
      <c r="R210" s="176">
        <f>Q210*H210</f>
        <v>0</v>
      </c>
      <c r="S210" s="176">
        <v>0</v>
      </c>
      <c r="T210" s="177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78" t="s">
        <v>452</v>
      </c>
      <c r="AT210" s="178" t="s">
        <v>144</v>
      </c>
      <c r="AU210" s="178" t="s">
        <v>88</v>
      </c>
      <c r="AY210" s="18" t="s">
        <v>143</v>
      </c>
      <c r="BE210" s="179">
        <f>IF(N210="základní",J210,0)</f>
        <v>0</v>
      </c>
      <c r="BF210" s="179">
        <f>IF(N210="snížená",J210,0)</f>
        <v>0</v>
      </c>
      <c r="BG210" s="179">
        <f>IF(N210="zákl. přenesená",J210,0)</f>
        <v>0</v>
      </c>
      <c r="BH210" s="179">
        <f>IF(N210="sníž. přenesená",J210,0)</f>
        <v>0</v>
      </c>
      <c r="BI210" s="179">
        <f>IF(N210="nulová",J210,0)</f>
        <v>0</v>
      </c>
      <c r="BJ210" s="18" t="s">
        <v>86</v>
      </c>
      <c r="BK210" s="179">
        <f>ROUND(I210*H210,2)</f>
        <v>0</v>
      </c>
      <c r="BL210" s="18" t="s">
        <v>452</v>
      </c>
      <c r="BM210" s="178" t="s">
        <v>3219</v>
      </c>
    </row>
    <row r="211" spans="1:65" s="2" customFormat="1" ht="11.25">
      <c r="A211" s="36"/>
      <c r="B211" s="37"/>
      <c r="C211" s="38"/>
      <c r="D211" s="180" t="s">
        <v>149</v>
      </c>
      <c r="E211" s="38"/>
      <c r="F211" s="181" t="s">
        <v>3218</v>
      </c>
      <c r="G211" s="38"/>
      <c r="H211" s="38"/>
      <c r="I211" s="182"/>
      <c r="J211" s="38"/>
      <c r="K211" s="38"/>
      <c r="L211" s="41"/>
      <c r="M211" s="183"/>
      <c r="N211" s="184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8" t="s">
        <v>149</v>
      </c>
      <c r="AU211" s="18" t="s">
        <v>88</v>
      </c>
    </row>
    <row r="212" spans="1:65" s="2" customFormat="1" ht="24.2" customHeight="1">
      <c r="A212" s="36"/>
      <c r="B212" s="37"/>
      <c r="C212" s="232" t="s">
        <v>653</v>
      </c>
      <c r="D212" s="232" t="s">
        <v>519</v>
      </c>
      <c r="E212" s="233" t="s">
        <v>3220</v>
      </c>
      <c r="F212" s="234" t="s">
        <v>3221</v>
      </c>
      <c r="G212" s="235" t="s">
        <v>470</v>
      </c>
      <c r="H212" s="236">
        <v>1</v>
      </c>
      <c r="I212" s="237"/>
      <c r="J212" s="238">
        <f>ROUND(I212*H212,2)</f>
        <v>0</v>
      </c>
      <c r="K212" s="234" t="s">
        <v>32</v>
      </c>
      <c r="L212" s="239"/>
      <c r="M212" s="240" t="s">
        <v>32</v>
      </c>
      <c r="N212" s="241" t="s">
        <v>49</v>
      </c>
      <c r="O212" s="66"/>
      <c r="P212" s="176">
        <f>O212*H212</f>
        <v>0</v>
      </c>
      <c r="Q212" s="176">
        <v>0</v>
      </c>
      <c r="R212" s="176">
        <f>Q212*H212</f>
        <v>0</v>
      </c>
      <c r="S212" s="176">
        <v>0</v>
      </c>
      <c r="T212" s="177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78" t="s">
        <v>586</v>
      </c>
      <c r="AT212" s="178" t="s">
        <v>519</v>
      </c>
      <c r="AU212" s="178" t="s">
        <v>88</v>
      </c>
      <c r="AY212" s="18" t="s">
        <v>143</v>
      </c>
      <c r="BE212" s="179">
        <f>IF(N212="základní",J212,0)</f>
        <v>0</v>
      </c>
      <c r="BF212" s="179">
        <f>IF(N212="snížená",J212,0)</f>
        <v>0</v>
      </c>
      <c r="BG212" s="179">
        <f>IF(N212="zákl. přenesená",J212,0)</f>
        <v>0</v>
      </c>
      <c r="BH212" s="179">
        <f>IF(N212="sníž. přenesená",J212,0)</f>
        <v>0</v>
      </c>
      <c r="BI212" s="179">
        <f>IF(N212="nulová",J212,0)</f>
        <v>0</v>
      </c>
      <c r="BJ212" s="18" t="s">
        <v>86</v>
      </c>
      <c r="BK212" s="179">
        <f>ROUND(I212*H212,2)</f>
        <v>0</v>
      </c>
      <c r="BL212" s="18" t="s">
        <v>452</v>
      </c>
      <c r="BM212" s="178" t="s">
        <v>3222</v>
      </c>
    </row>
    <row r="213" spans="1:65" s="2" customFormat="1" ht="11.25">
      <c r="A213" s="36"/>
      <c r="B213" s="37"/>
      <c r="C213" s="38"/>
      <c r="D213" s="180" t="s">
        <v>149</v>
      </c>
      <c r="E213" s="38"/>
      <c r="F213" s="181" t="s">
        <v>3221</v>
      </c>
      <c r="G213" s="38"/>
      <c r="H213" s="38"/>
      <c r="I213" s="182"/>
      <c r="J213" s="38"/>
      <c r="K213" s="38"/>
      <c r="L213" s="41"/>
      <c r="M213" s="183"/>
      <c r="N213" s="184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8" t="s">
        <v>149</v>
      </c>
      <c r="AU213" s="18" t="s">
        <v>88</v>
      </c>
    </row>
    <row r="214" spans="1:65" s="2" customFormat="1" ht="19.5">
      <c r="A214" s="36"/>
      <c r="B214" s="37"/>
      <c r="C214" s="38"/>
      <c r="D214" s="180" t="s">
        <v>157</v>
      </c>
      <c r="E214" s="38"/>
      <c r="F214" s="185" t="s">
        <v>3216</v>
      </c>
      <c r="G214" s="38"/>
      <c r="H214" s="38"/>
      <c r="I214" s="182"/>
      <c r="J214" s="38"/>
      <c r="K214" s="38"/>
      <c r="L214" s="41"/>
      <c r="M214" s="183"/>
      <c r="N214" s="184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8" t="s">
        <v>157</v>
      </c>
      <c r="AU214" s="18" t="s">
        <v>88</v>
      </c>
    </row>
    <row r="215" spans="1:65" s="2" customFormat="1" ht="16.5" customHeight="1">
      <c r="A215" s="36"/>
      <c r="B215" s="37"/>
      <c r="C215" s="167" t="s">
        <v>669</v>
      </c>
      <c r="D215" s="167" t="s">
        <v>144</v>
      </c>
      <c r="E215" s="168" t="s">
        <v>3223</v>
      </c>
      <c r="F215" s="169" t="s">
        <v>3224</v>
      </c>
      <c r="G215" s="170" t="s">
        <v>470</v>
      </c>
      <c r="H215" s="171">
        <v>1</v>
      </c>
      <c r="I215" s="172"/>
      <c r="J215" s="173">
        <f>ROUND(I215*H215,2)</f>
        <v>0</v>
      </c>
      <c r="K215" s="169" t="s">
        <v>248</v>
      </c>
      <c r="L215" s="41"/>
      <c r="M215" s="174" t="s">
        <v>32</v>
      </c>
      <c r="N215" s="175" t="s">
        <v>49</v>
      </c>
      <c r="O215" s="66"/>
      <c r="P215" s="176">
        <f>O215*H215</f>
        <v>0</v>
      </c>
      <c r="Q215" s="176">
        <v>0</v>
      </c>
      <c r="R215" s="176">
        <f>Q215*H215</f>
        <v>0</v>
      </c>
      <c r="S215" s="176">
        <v>0</v>
      </c>
      <c r="T215" s="177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78" t="s">
        <v>910</v>
      </c>
      <c r="AT215" s="178" t="s">
        <v>144</v>
      </c>
      <c r="AU215" s="178" t="s">
        <v>88</v>
      </c>
      <c r="AY215" s="18" t="s">
        <v>143</v>
      </c>
      <c r="BE215" s="179">
        <f>IF(N215="základní",J215,0)</f>
        <v>0</v>
      </c>
      <c r="BF215" s="179">
        <f>IF(N215="snížená",J215,0)</f>
        <v>0</v>
      </c>
      <c r="BG215" s="179">
        <f>IF(N215="zákl. přenesená",J215,0)</f>
        <v>0</v>
      </c>
      <c r="BH215" s="179">
        <f>IF(N215="sníž. přenesená",J215,0)</f>
        <v>0</v>
      </c>
      <c r="BI215" s="179">
        <f>IF(N215="nulová",J215,0)</f>
        <v>0</v>
      </c>
      <c r="BJ215" s="18" t="s">
        <v>86</v>
      </c>
      <c r="BK215" s="179">
        <f>ROUND(I215*H215,2)</f>
        <v>0</v>
      </c>
      <c r="BL215" s="18" t="s">
        <v>910</v>
      </c>
      <c r="BM215" s="178" t="s">
        <v>3225</v>
      </c>
    </row>
    <row r="216" spans="1:65" s="2" customFormat="1" ht="19.5">
      <c r="A216" s="36"/>
      <c r="B216" s="37"/>
      <c r="C216" s="38"/>
      <c r="D216" s="180" t="s">
        <v>149</v>
      </c>
      <c r="E216" s="38"/>
      <c r="F216" s="181" t="s">
        <v>3226</v>
      </c>
      <c r="G216" s="38"/>
      <c r="H216" s="38"/>
      <c r="I216" s="182"/>
      <c r="J216" s="38"/>
      <c r="K216" s="38"/>
      <c r="L216" s="41"/>
      <c r="M216" s="183"/>
      <c r="N216" s="184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8" t="s">
        <v>149</v>
      </c>
      <c r="AU216" s="18" t="s">
        <v>88</v>
      </c>
    </row>
    <row r="217" spans="1:65" s="2" customFormat="1" ht="11.25">
      <c r="A217" s="36"/>
      <c r="B217" s="37"/>
      <c r="C217" s="38"/>
      <c r="D217" s="198" t="s">
        <v>194</v>
      </c>
      <c r="E217" s="38"/>
      <c r="F217" s="199" t="s">
        <v>3227</v>
      </c>
      <c r="G217" s="38"/>
      <c r="H217" s="38"/>
      <c r="I217" s="182"/>
      <c r="J217" s="38"/>
      <c r="K217" s="38"/>
      <c r="L217" s="41"/>
      <c r="M217" s="183"/>
      <c r="N217" s="184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8" t="s">
        <v>194</v>
      </c>
      <c r="AU217" s="18" t="s">
        <v>88</v>
      </c>
    </row>
    <row r="218" spans="1:65" s="2" customFormat="1" ht="21.75" customHeight="1">
      <c r="A218" s="36"/>
      <c r="B218" s="37"/>
      <c r="C218" s="232" t="s">
        <v>677</v>
      </c>
      <c r="D218" s="232" t="s">
        <v>519</v>
      </c>
      <c r="E218" s="233" t="s">
        <v>3228</v>
      </c>
      <c r="F218" s="234" t="s">
        <v>3229</v>
      </c>
      <c r="G218" s="235" t="s">
        <v>470</v>
      </c>
      <c r="H218" s="236">
        <v>1</v>
      </c>
      <c r="I218" s="237"/>
      <c r="J218" s="238">
        <f>ROUND(I218*H218,2)</f>
        <v>0</v>
      </c>
      <c r="K218" s="234" t="s">
        <v>32</v>
      </c>
      <c r="L218" s="239"/>
      <c r="M218" s="240" t="s">
        <v>32</v>
      </c>
      <c r="N218" s="241" t="s">
        <v>49</v>
      </c>
      <c r="O218" s="66"/>
      <c r="P218" s="176">
        <f>O218*H218</f>
        <v>0</v>
      </c>
      <c r="Q218" s="176">
        <v>0</v>
      </c>
      <c r="R218" s="176">
        <f>Q218*H218</f>
        <v>0</v>
      </c>
      <c r="S218" s="176">
        <v>0</v>
      </c>
      <c r="T218" s="177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78" t="s">
        <v>2235</v>
      </c>
      <c r="AT218" s="178" t="s">
        <v>519</v>
      </c>
      <c r="AU218" s="178" t="s">
        <v>88</v>
      </c>
      <c r="AY218" s="18" t="s">
        <v>143</v>
      </c>
      <c r="BE218" s="179">
        <f>IF(N218="základní",J218,0)</f>
        <v>0</v>
      </c>
      <c r="BF218" s="179">
        <f>IF(N218="snížená",J218,0)</f>
        <v>0</v>
      </c>
      <c r="BG218" s="179">
        <f>IF(N218="zákl. přenesená",J218,0)</f>
        <v>0</v>
      </c>
      <c r="BH218" s="179">
        <f>IF(N218="sníž. přenesená",J218,0)</f>
        <v>0</v>
      </c>
      <c r="BI218" s="179">
        <f>IF(N218="nulová",J218,0)</f>
        <v>0</v>
      </c>
      <c r="BJ218" s="18" t="s">
        <v>86</v>
      </c>
      <c r="BK218" s="179">
        <f>ROUND(I218*H218,2)</f>
        <v>0</v>
      </c>
      <c r="BL218" s="18" t="s">
        <v>910</v>
      </c>
      <c r="BM218" s="178" t="s">
        <v>3230</v>
      </c>
    </row>
    <row r="219" spans="1:65" s="2" customFormat="1" ht="11.25">
      <c r="A219" s="36"/>
      <c r="B219" s="37"/>
      <c r="C219" s="38"/>
      <c r="D219" s="180" t="s">
        <v>149</v>
      </c>
      <c r="E219" s="38"/>
      <c r="F219" s="181" t="s">
        <v>3229</v>
      </c>
      <c r="G219" s="38"/>
      <c r="H219" s="38"/>
      <c r="I219" s="182"/>
      <c r="J219" s="38"/>
      <c r="K219" s="38"/>
      <c r="L219" s="41"/>
      <c r="M219" s="183"/>
      <c r="N219" s="184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8" t="s">
        <v>149</v>
      </c>
      <c r="AU219" s="18" t="s">
        <v>88</v>
      </c>
    </row>
    <row r="220" spans="1:65" s="2" customFormat="1" ht="29.25">
      <c r="A220" s="36"/>
      <c r="B220" s="37"/>
      <c r="C220" s="38"/>
      <c r="D220" s="180" t="s">
        <v>157</v>
      </c>
      <c r="E220" s="38"/>
      <c r="F220" s="185" t="s">
        <v>3231</v>
      </c>
      <c r="G220" s="38"/>
      <c r="H220" s="38"/>
      <c r="I220" s="182"/>
      <c r="J220" s="38"/>
      <c r="K220" s="38"/>
      <c r="L220" s="41"/>
      <c r="M220" s="183"/>
      <c r="N220" s="184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8" t="s">
        <v>157</v>
      </c>
      <c r="AU220" s="18" t="s">
        <v>88</v>
      </c>
    </row>
    <row r="221" spans="1:65" s="2" customFormat="1" ht="24.2" customHeight="1">
      <c r="A221" s="36"/>
      <c r="B221" s="37"/>
      <c r="C221" s="167" t="s">
        <v>684</v>
      </c>
      <c r="D221" s="167" t="s">
        <v>144</v>
      </c>
      <c r="E221" s="168" t="s">
        <v>3232</v>
      </c>
      <c r="F221" s="169" t="s">
        <v>3233</v>
      </c>
      <c r="G221" s="170" t="s">
        <v>470</v>
      </c>
      <c r="H221" s="171">
        <v>4</v>
      </c>
      <c r="I221" s="172"/>
      <c r="J221" s="173">
        <f>ROUND(I221*H221,2)</f>
        <v>0</v>
      </c>
      <c r="K221" s="169" t="s">
        <v>248</v>
      </c>
      <c r="L221" s="41"/>
      <c r="M221" s="174" t="s">
        <v>32</v>
      </c>
      <c r="N221" s="175" t="s">
        <v>49</v>
      </c>
      <c r="O221" s="66"/>
      <c r="P221" s="176">
        <f>O221*H221</f>
        <v>0</v>
      </c>
      <c r="Q221" s="176">
        <v>2.2000000000000001E-4</v>
      </c>
      <c r="R221" s="176">
        <f>Q221*H221</f>
        <v>8.8000000000000003E-4</v>
      </c>
      <c r="S221" s="176">
        <v>0</v>
      </c>
      <c r="T221" s="177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78" t="s">
        <v>452</v>
      </c>
      <c r="AT221" s="178" t="s">
        <v>144</v>
      </c>
      <c r="AU221" s="178" t="s">
        <v>88</v>
      </c>
      <c r="AY221" s="18" t="s">
        <v>143</v>
      </c>
      <c r="BE221" s="179">
        <f>IF(N221="základní",J221,0)</f>
        <v>0</v>
      </c>
      <c r="BF221" s="179">
        <f>IF(N221="snížená",J221,0)</f>
        <v>0</v>
      </c>
      <c r="BG221" s="179">
        <f>IF(N221="zákl. přenesená",J221,0)</f>
        <v>0</v>
      </c>
      <c r="BH221" s="179">
        <f>IF(N221="sníž. přenesená",J221,0)</f>
        <v>0</v>
      </c>
      <c r="BI221" s="179">
        <f>IF(N221="nulová",J221,0)</f>
        <v>0</v>
      </c>
      <c r="BJ221" s="18" t="s">
        <v>86</v>
      </c>
      <c r="BK221" s="179">
        <f>ROUND(I221*H221,2)</f>
        <v>0</v>
      </c>
      <c r="BL221" s="18" t="s">
        <v>452</v>
      </c>
      <c r="BM221" s="178" t="s">
        <v>3234</v>
      </c>
    </row>
    <row r="222" spans="1:65" s="2" customFormat="1" ht="19.5">
      <c r="A222" s="36"/>
      <c r="B222" s="37"/>
      <c r="C222" s="38"/>
      <c r="D222" s="180" t="s">
        <v>149</v>
      </c>
      <c r="E222" s="38"/>
      <c r="F222" s="181" t="s">
        <v>3235</v>
      </c>
      <c r="G222" s="38"/>
      <c r="H222" s="38"/>
      <c r="I222" s="182"/>
      <c r="J222" s="38"/>
      <c r="K222" s="38"/>
      <c r="L222" s="41"/>
      <c r="M222" s="183"/>
      <c r="N222" s="184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8" t="s">
        <v>149</v>
      </c>
      <c r="AU222" s="18" t="s">
        <v>88</v>
      </c>
    </row>
    <row r="223" spans="1:65" s="2" customFormat="1" ht="11.25">
      <c r="A223" s="36"/>
      <c r="B223" s="37"/>
      <c r="C223" s="38"/>
      <c r="D223" s="198" t="s">
        <v>194</v>
      </c>
      <c r="E223" s="38"/>
      <c r="F223" s="199" t="s">
        <v>3236</v>
      </c>
      <c r="G223" s="38"/>
      <c r="H223" s="38"/>
      <c r="I223" s="182"/>
      <c r="J223" s="38"/>
      <c r="K223" s="38"/>
      <c r="L223" s="41"/>
      <c r="M223" s="183"/>
      <c r="N223" s="184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8" t="s">
        <v>194</v>
      </c>
      <c r="AU223" s="18" t="s">
        <v>88</v>
      </c>
    </row>
    <row r="224" spans="1:65" s="2" customFormat="1" ht="19.5">
      <c r="A224" s="36"/>
      <c r="B224" s="37"/>
      <c r="C224" s="38"/>
      <c r="D224" s="180" t="s">
        <v>157</v>
      </c>
      <c r="E224" s="38"/>
      <c r="F224" s="185" t="s">
        <v>3154</v>
      </c>
      <c r="G224" s="38"/>
      <c r="H224" s="38"/>
      <c r="I224" s="182"/>
      <c r="J224" s="38"/>
      <c r="K224" s="38"/>
      <c r="L224" s="41"/>
      <c r="M224" s="183"/>
      <c r="N224" s="184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8" t="s">
        <v>157</v>
      </c>
      <c r="AU224" s="18" t="s">
        <v>88</v>
      </c>
    </row>
    <row r="225" spans="1:65" s="2" customFormat="1" ht="24.2" customHeight="1">
      <c r="A225" s="36"/>
      <c r="B225" s="37"/>
      <c r="C225" s="167" t="s">
        <v>690</v>
      </c>
      <c r="D225" s="167" t="s">
        <v>144</v>
      </c>
      <c r="E225" s="168" t="s">
        <v>3237</v>
      </c>
      <c r="F225" s="169" t="s">
        <v>3238</v>
      </c>
      <c r="G225" s="170" t="s">
        <v>296</v>
      </c>
      <c r="H225" s="171">
        <v>2.5000000000000001E-2</v>
      </c>
      <c r="I225" s="172"/>
      <c r="J225" s="173">
        <f>ROUND(I225*H225,2)</f>
        <v>0</v>
      </c>
      <c r="K225" s="169" t="s">
        <v>248</v>
      </c>
      <c r="L225" s="41"/>
      <c r="M225" s="174" t="s">
        <v>32</v>
      </c>
      <c r="N225" s="175" t="s">
        <v>49</v>
      </c>
      <c r="O225" s="66"/>
      <c r="P225" s="176">
        <f>O225*H225</f>
        <v>0</v>
      </c>
      <c r="Q225" s="176">
        <v>0</v>
      </c>
      <c r="R225" s="176">
        <f>Q225*H225</f>
        <v>0</v>
      </c>
      <c r="S225" s="176">
        <v>0</v>
      </c>
      <c r="T225" s="177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78" t="s">
        <v>452</v>
      </c>
      <c r="AT225" s="178" t="s">
        <v>144</v>
      </c>
      <c r="AU225" s="178" t="s">
        <v>88</v>
      </c>
      <c r="AY225" s="18" t="s">
        <v>143</v>
      </c>
      <c r="BE225" s="179">
        <f>IF(N225="základní",J225,0)</f>
        <v>0</v>
      </c>
      <c r="BF225" s="179">
        <f>IF(N225="snížená",J225,0)</f>
        <v>0</v>
      </c>
      <c r="BG225" s="179">
        <f>IF(N225="zákl. přenesená",J225,0)</f>
        <v>0</v>
      </c>
      <c r="BH225" s="179">
        <f>IF(N225="sníž. přenesená",J225,0)</f>
        <v>0</v>
      </c>
      <c r="BI225" s="179">
        <f>IF(N225="nulová",J225,0)</f>
        <v>0</v>
      </c>
      <c r="BJ225" s="18" t="s">
        <v>86</v>
      </c>
      <c r="BK225" s="179">
        <f>ROUND(I225*H225,2)</f>
        <v>0</v>
      </c>
      <c r="BL225" s="18" t="s">
        <v>452</v>
      </c>
      <c r="BM225" s="178" t="s">
        <v>3239</v>
      </c>
    </row>
    <row r="226" spans="1:65" s="2" customFormat="1" ht="29.25">
      <c r="A226" s="36"/>
      <c r="B226" s="37"/>
      <c r="C226" s="38"/>
      <c r="D226" s="180" t="s">
        <v>149</v>
      </c>
      <c r="E226" s="38"/>
      <c r="F226" s="181" t="s">
        <v>3240</v>
      </c>
      <c r="G226" s="38"/>
      <c r="H226" s="38"/>
      <c r="I226" s="182"/>
      <c r="J226" s="38"/>
      <c r="K226" s="38"/>
      <c r="L226" s="41"/>
      <c r="M226" s="183"/>
      <c r="N226" s="184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8" t="s">
        <v>149</v>
      </c>
      <c r="AU226" s="18" t="s">
        <v>88</v>
      </c>
    </row>
    <row r="227" spans="1:65" s="2" customFormat="1" ht="11.25">
      <c r="A227" s="36"/>
      <c r="B227" s="37"/>
      <c r="C227" s="38"/>
      <c r="D227" s="198" t="s">
        <v>194</v>
      </c>
      <c r="E227" s="38"/>
      <c r="F227" s="199" t="s">
        <v>3241</v>
      </c>
      <c r="G227" s="38"/>
      <c r="H227" s="38"/>
      <c r="I227" s="182"/>
      <c r="J227" s="38"/>
      <c r="K227" s="38"/>
      <c r="L227" s="41"/>
      <c r="M227" s="183"/>
      <c r="N227" s="184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8" t="s">
        <v>194</v>
      </c>
      <c r="AU227" s="18" t="s">
        <v>88</v>
      </c>
    </row>
    <row r="228" spans="1:65" s="11" customFormat="1" ht="22.9" customHeight="1">
      <c r="B228" s="153"/>
      <c r="C228" s="154"/>
      <c r="D228" s="155" t="s">
        <v>77</v>
      </c>
      <c r="E228" s="196" t="s">
        <v>3242</v>
      </c>
      <c r="F228" s="196" t="s">
        <v>3243</v>
      </c>
      <c r="G228" s="154"/>
      <c r="H228" s="154"/>
      <c r="I228" s="157"/>
      <c r="J228" s="197">
        <f>BK228</f>
        <v>0</v>
      </c>
      <c r="K228" s="154"/>
      <c r="L228" s="159"/>
      <c r="M228" s="160"/>
      <c r="N228" s="161"/>
      <c r="O228" s="161"/>
      <c r="P228" s="162">
        <f>SUM(P229:P257)</f>
        <v>0</v>
      </c>
      <c r="Q228" s="161"/>
      <c r="R228" s="162">
        <f>SUM(R229:R257)</f>
        <v>0.46397000000000005</v>
      </c>
      <c r="S228" s="161"/>
      <c r="T228" s="163">
        <f>SUM(T229:T257)</f>
        <v>0</v>
      </c>
      <c r="AR228" s="164" t="s">
        <v>88</v>
      </c>
      <c r="AT228" s="165" t="s">
        <v>77</v>
      </c>
      <c r="AU228" s="165" t="s">
        <v>86</v>
      </c>
      <c r="AY228" s="164" t="s">
        <v>143</v>
      </c>
      <c r="BK228" s="166">
        <f>SUM(BK229:BK257)</f>
        <v>0</v>
      </c>
    </row>
    <row r="229" spans="1:65" s="2" customFormat="1" ht="37.9" customHeight="1">
      <c r="A229" s="36"/>
      <c r="B229" s="37"/>
      <c r="C229" s="167" t="s">
        <v>699</v>
      </c>
      <c r="D229" s="167" t="s">
        <v>144</v>
      </c>
      <c r="E229" s="168" t="s">
        <v>3244</v>
      </c>
      <c r="F229" s="169" t="s">
        <v>3245</v>
      </c>
      <c r="G229" s="170" t="s">
        <v>470</v>
      </c>
      <c r="H229" s="171">
        <v>1</v>
      </c>
      <c r="I229" s="172"/>
      <c r="J229" s="173">
        <f>ROUND(I229*H229,2)</f>
        <v>0</v>
      </c>
      <c r="K229" s="169" t="s">
        <v>248</v>
      </c>
      <c r="L229" s="41"/>
      <c r="M229" s="174" t="s">
        <v>32</v>
      </c>
      <c r="N229" s="175" t="s">
        <v>49</v>
      </c>
      <c r="O229" s="66"/>
      <c r="P229" s="176">
        <f>O229*H229</f>
        <v>0</v>
      </c>
      <c r="Q229" s="176">
        <v>1.34E-2</v>
      </c>
      <c r="R229" s="176">
        <f>Q229*H229</f>
        <v>1.34E-2</v>
      </c>
      <c r="S229" s="176">
        <v>0</v>
      </c>
      <c r="T229" s="177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78" t="s">
        <v>452</v>
      </c>
      <c r="AT229" s="178" t="s">
        <v>144</v>
      </c>
      <c r="AU229" s="178" t="s">
        <v>88</v>
      </c>
      <c r="AY229" s="18" t="s">
        <v>143</v>
      </c>
      <c r="BE229" s="179">
        <f>IF(N229="základní",J229,0)</f>
        <v>0</v>
      </c>
      <c r="BF229" s="179">
        <f>IF(N229="snížená",J229,0)</f>
        <v>0</v>
      </c>
      <c r="BG229" s="179">
        <f>IF(N229="zákl. přenesená",J229,0)</f>
        <v>0</v>
      </c>
      <c r="BH229" s="179">
        <f>IF(N229="sníž. přenesená",J229,0)</f>
        <v>0</v>
      </c>
      <c r="BI229" s="179">
        <f>IF(N229="nulová",J229,0)</f>
        <v>0</v>
      </c>
      <c r="BJ229" s="18" t="s">
        <v>86</v>
      </c>
      <c r="BK229" s="179">
        <f>ROUND(I229*H229,2)</f>
        <v>0</v>
      </c>
      <c r="BL229" s="18" t="s">
        <v>452</v>
      </c>
      <c r="BM229" s="178" t="s">
        <v>3246</v>
      </c>
    </row>
    <row r="230" spans="1:65" s="2" customFormat="1" ht="29.25">
      <c r="A230" s="36"/>
      <c r="B230" s="37"/>
      <c r="C230" s="38"/>
      <c r="D230" s="180" t="s">
        <v>149</v>
      </c>
      <c r="E230" s="38"/>
      <c r="F230" s="181" t="s">
        <v>3247</v>
      </c>
      <c r="G230" s="38"/>
      <c r="H230" s="38"/>
      <c r="I230" s="182"/>
      <c r="J230" s="38"/>
      <c r="K230" s="38"/>
      <c r="L230" s="41"/>
      <c r="M230" s="183"/>
      <c r="N230" s="184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8" t="s">
        <v>149</v>
      </c>
      <c r="AU230" s="18" t="s">
        <v>88</v>
      </c>
    </row>
    <row r="231" spans="1:65" s="2" customFormat="1" ht="11.25">
      <c r="A231" s="36"/>
      <c r="B231" s="37"/>
      <c r="C231" s="38"/>
      <c r="D231" s="198" t="s">
        <v>194</v>
      </c>
      <c r="E231" s="38"/>
      <c r="F231" s="199" t="s">
        <v>3248</v>
      </c>
      <c r="G231" s="38"/>
      <c r="H231" s="38"/>
      <c r="I231" s="182"/>
      <c r="J231" s="38"/>
      <c r="K231" s="38"/>
      <c r="L231" s="41"/>
      <c r="M231" s="183"/>
      <c r="N231" s="184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8" t="s">
        <v>194</v>
      </c>
      <c r="AU231" s="18" t="s">
        <v>88</v>
      </c>
    </row>
    <row r="232" spans="1:65" s="2" customFormat="1" ht="37.9" customHeight="1">
      <c r="A232" s="36"/>
      <c r="B232" s="37"/>
      <c r="C232" s="167" t="s">
        <v>706</v>
      </c>
      <c r="D232" s="167" t="s">
        <v>144</v>
      </c>
      <c r="E232" s="168" t="s">
        <v>3249</v>
      </c>
      <c r="F232" s="169" t="s">
        <v>3250</v>
      </c>
      <c r="G232" s="170" t="s">
        <v>470</v>
      </c>
      <c r="H232" s="171">
        <v>2</v>
      </c>
      <c r="I232" s="172"/>
      <c r="J232" s="173">
        <f>ROUND(I232*H232,2)</f>
        <v>0</v>
      </c>
      <c r="K232" s="169" t="s">
        <v>248</v>
      </c>
      <c r="L232" s="41"/>
      <c r="M232" s="174" t="s">
        <v>32</v>
      </c>
      <c r="N232" s="175" t="s">
        <v>49</v>
      </c>
      <c r="O232" s="66"/>
      <c r="P232" s="176">
        <f>O232*H232</f>
        <v>0</v>
      </c>
      <c r="Q232" s="176">
        <v>1.6549999999999999E-2</v>
      </c>
      <c r="R232" s="176">
        <f>Q232*H232</f>
        <v>3.3099999999999997E-2</v>
      </c>
      <c r="S232" s="176">
        <v>0</v>
      </c>
      <c r="T232" s="177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78" t="s">
        <v>452</v>
      </c>
      <c r="AT232" s="178" t="s">
        <v>144</v>
      </c>
      <c r="AU232" s="178" t="s">
        <v>88</v>
      </c>
      <c r="AY232" s="18" t="s">
        <v>143</v>
      </c>
      <c r="BE232" s="179">
        <f>IF(N232="základní",J232,0)</f>
        <v>0</v>
      </c>
      <c r="BF232" s="179">
        <f>IF(N232="snížená",J232,0)</f>
        <v>0</v>
      </c>
      <c r="BG232" s="179">
        <f>IF(N232="zákl. přenesená",J232,0)</f>
        <v>0</v>
      </c>
      <c r="BH232" s="179">
        <f>IF(N232="sníž. přenesená",J232,0)</f>
        <v>0</v>
      </c>
      <c r="BI232" s="179">
        <f>IF(N232="nulová",J232,0)</f>
        <v>0</v>
      </c>
      <c r="BJ232" s="18" t="s">
        <v>86</v>
      </c>
      <c r="BK232" s="179">
        <f>ROUND(I232*H232,2)</f>
        <v>0</v>
      </c>
      <c r="BL232" s="18" t="s">
        <v>452</v>
      </c>
      <c r="BM232" s="178" t="s">
        <v>3251</v>
      </c>
    </row>
    <row r="233" spans="1:65" s="2" customFormat="1" ht="29.25">
      <c r="A233" s="36"/>
      <c r="B233" s="37"/>
      <c r="C233" s="38"/>
      <c r="D233" s="180" t="s">
        <v>149</v>
      </c>
      <c r="E233" s="38"/>
      <c r="F233" s="181" t="s">
        <v>3252</v>
      </c>
      <c r="G233" s="38"/>
      <c r="H233" s="38"/>
      <c r="I233" s="182"/>
      <c r="J233" s="38"/>
      <c r="K233" s="38"/>
      <c r="L233" s="41"/>
      <c r="M233" s="183"/>
      <c r="N233" s="184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8" t="s">
        <v>149</v>
      </c>
      <c r="AU233" s="18" t="s">
        <v>88</v>
      </c>
    </row>
    <row r="234" spans="1:65" s="2" customFormat="1" ht="11.25">
      <c r="A234" s="36"/>
      <c r="B234" s="37"/>
      <c r="C234" s="38"/>
      <c r="D234" s="198" t="s">
        <v>194</v>
      </c>
      <c r="E234" s="38"/>
      <c r="F234" s="199" t="s">
        <v>3253</v>
      </c>
      <c r="G234" s="38"/>
      <c r="H234" s="38"/>
      <c r="I234" s="182"/>
      <c r="J234" s="38"/>
      <c r="K234" s="38"/>
      <c r="L234" s="41"/>
      <c r="M234" s="183"/>
      <c r="N234" s="184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8" t="s">
        <v>194</v>
      </c>
      <c r="AU234" s="18" t="s">
        <v>88</v>
      </c>
    </row>
    <row r="235" spans="1:65" s="2" customFormat="1" ht="37.9" customHeight="1">
      <c r="A235" s="36"/>
      <c r="B235" s="37"/>
      <c r="C235" s="167" t="s">
        <v>712</v>
      </c>
      <c r="D235" s="167" t="s">
        <v>144</v>
      </c>
      <c r="E235" s="168" t="s">
        <v>3254</v>
      </c>
      <c r="F235" s="169" t="s">
        <v>3255</v>
      </c>
      <c r="G235" s="170" t="s">
        <v>470</v>
      </c>
      <c r="H235" s="171">
        <v>2</v>
      </c>
      <c r="I235" s="172"/>
      <c r="J235" s="173">
        <f>ROUND(I235*H235,2)</f>
        <v>0</v>
      </c>
      <c r="K235" s="169" t="s">
        <v>248</v>
      </c>
      <c r="L235" s="41"/>
      <c r="M235" s="174" t="s">
        <v>32</v>
      </c>
      <c r="N235" s="175" t="s">
        <v>49</v>
      </c>
      <c r="O235" s="66"/>
      <c r="P235" s="176">
        <f>O235*H235</f>
        <v>0</v>
      </c>
      <c r="Q235" s="176">
        <v>1.942E-2</v>
      </c>
      <c r="R235" s="176">
        <f>Q235*H235</f>
        <v>3.884E-2</v>
      </c>
      <c r="S235" s="176">
        <v>0</v>
      </c>
      <c r="T235" s="177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78" t="s">
        <v>452</v>
      </c>
      <c r="AT235" s="178" t="s">
        <v>144</v>
      </c>
      <c r="AU235" s="178" t="s">
        <v>88</v>
      </c>
      <c r="AY235" s="18" t="s">
        <v>143</v>
      </c>
      <c r="BE235" s="179">
        <f>IF(N235="základní",J235,0)</f>
        <v>0</v>
      </c>
      <c r="BF235" s="179">
        <f>IF(N235="snížená",J235,0)</f>
        <v>0</v>
      </c>
      <c r="BG235" s="179">
        <f>IF(N235="zákl. přenesená",J235,0)</f>
        <v>0</v>
      </c>
      <c r="BH235" s="179">
        <f>IF(N235="sníž. přenesená",J235,0)</f>
        <v>0</v>
      </c>
      <c r="BI235" s="179">
        <f>IF(N235="nulová",J235,0)</f>
        <v>0</v>
      </c>
      <c r="BJ235" s="18" t="s">
        <v>86</v>
      </c>
      <c r="BK235" s="179">
        <f>ROUND(I235*H235,2)</f>
        <v>0</v>
      </c>
      <c r="BL235" s="18" t="s">
        <v>452</v>
      </c>
      <c r="BM235" s="178" t="s">
        <v>3256</v>
      </c>
    </row>
    <row r="236" spans="1:65" s="2" customFormat="1" ht="29.25">
      <c r="A236" s="36"/>
      <c r="B236" s="37"/>
      <c r="C236" s="38"/>
      <c r="D236" s="180" t="s">
        <v>149</v>
      </c>
      <c r="E236" s="38"/>
      <c r="F236" s="181" t="s">
        <v>3257</v>
      </c>
      <c r="G236" s="38"/>
      <c r="H236" s="38"/>
      <c r="I236" s="182"/>
      <c r="J236" s="38"/>
      <c r="K236" s="38"/>
      <c r="L236" s="41"/>
      <c r="M236" s="183"/>
      <c r="N236" s="184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8" t="s">
        <v>149</v>
      </c>
      <c r="AU236" s="18" t="s">
        <v>88</v>
      </c>
    </row>
    <row r="237" spans="1:65" s="2" customFormat="1" ht="11.25">
      <c r="A237" s="36"/>
      <c r="B237" s="37"/>
      <c r="C237" s="38"/>
      <c r="D237" s="198" t="s">
        <v>194</v>
      </c>
      <c r="E237" s="38"/>
      <c r="F237" s="199" t="s">
        <v>3258</v>
      </c>
      <c r="G237" s="38"/>
      <c r="H237" s="38"/>
      <c r="I237" s="182"/>
      <c r="J237" s="38"/>
      <c r="K237" s="38"/>
      <c r="L237" s="41"/>
      <c r="M237" s="183"/>
      <c r="N237" s="184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8" t="s">
        <v>194</v>
      </c>
      <c r="AU237" s="18" t="s">
        <v>88</v>
      </c>
    </row>
    <row r="238" spans="1:65" s="2" customFormat="1" ht="37.9" customHeight="1">
      <c r="A238" s="36"/>
      <c r="B238" s="37"/>
      <c r="C238" s="167" t="s">
        <v>725</v>
      </c>
      <c r="D238" s="167" t="s">
        <v>144</v>
      </c>
      <c r="E238" s="168" t="s">
        <v>3259</v>
      </c>
      <c r="F238" s="169" t="s">
        <v>3260</v>
      </c>
      <c r="G238" s="170" t="s">
        <v>470</v>
      </c>
      <c r="H238" s="171">
        <v>2</v>
      </c>
      <c r="I238" s="172"/>
      <c r="J238" s="173">
        <f>ROUND(I238*H238,2)</f>
        <v>0</v>
      </c>
      <c r="K238" s="169" t="s">
        <v>248</v>
      </c>
      <c r="L238" s="41"/>
      <c r="M238" s="174" t="s">
        <v>32</v>
      </c>
      <c r="N238" s="175" t="s">
        <v>49</v>
      </c>
      <c r="O238" s="66"/>
      <c r="P238" s="176">
        <f>O238*H238</f>
        <v>0</v>
      </c>
      <c r="Q238" s="176">
        <v>2.2290000000000001E-2</v>
      </c>
      <c r="R238" s="176">
        <f>Q238*H238</f>
        <v>4.4580000000000002E-2</v>
      </c>
      <c r="S238" s="176">
        <v>0</v>
      </c>
      <c r="T238" s="177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78" t="s">
        <v>452</v>
      </c>
      <c r="AT238" s="178" t="s">
        <v>144</v>
      </c>
      <c r="AU238" s="178" t="s">
        <v>88</v>
      </c>
      <c r="AY238" s="18" t="s">
        <v>143</v>
      </c>
      <c r="BE238" s="179">
        <f>IF(N238="základní",J238,0)</f>
        <v>0</v>
      </c>
      <c r="BF238" s="179">
        <f>IF(N238="snížená",J238,0)</f>
        <v>0</v>
      </c>
      <c r="BG238" s="179">
        <f>IF(N238="zákl. přenesená",J238,0)</f>
        <v>0</v>
      </c>
      <c r="BH238" s="179">
        <f>IF(N238="sníž. přenesená",J238,0)</f>
        <v>0</v>
      </c>
      <c r="BI238" s="179">
        <f>IF(N238="nulová",J238,0)</f>
        <v>0</v>
      </c>
      <c r="BJ238" s="18" t="s">
        <v>86</v>
      </c>
      <c r="BK238" s="179">
        <f>ROUND(I238*H238,2)</f>
        <v>0</v>
      </c>
      <c r="BL238" s="18" t="s">
        <v>452</v>
      </c>
      <c r="BM238" s="178" t="s">
        <v>3261</v>
      </c>
    </row>
    <row r="239" spans="1:65" s="2" customFormat="1" ht="29.25">
      <c r="A239" s="36"/>
      <c r="B239" s="37"/>
      <c r="C239" s="38"/>
      <c r="D239" s="180" t="s">
        <v>149</v>
      </c>
      <c r="E239" s="38"/>
      <c r="F239" s="181" t="s">
        <v>3262</v>
      </c>
      <c r="G239" s="38"/>
      <c r="H239" s="38"/>
      <c r="I239" s="182"/>
      <c r="J239" s="38"/>
      <c r="K239" s="38"/>
      <c r="L239" s="41"/>
      <c r="M239" s="183"/>
      <c r="N239" s="184"/>
      <c r="O239" s="66"/>
      <c r="P239" s="66"/>
      <c r="Q239" s="66"/>
      <c r="R239" s="66"/>
      <c r="S239" s="66"/>
      <c r="T239" s="67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8" t="s">
        <v>149</v>
      </c>
      <c r="AU239" s="18" t="s">
        <v>88</v>
      </c>
    </row>
    <row r="240" spans="1:65" s="2" customFormat="1" ht="11.25">
      <c r="A240" s="36"/>
      <c r="B240" s="37"/>
      <c r="C240" s="38"/>
      <c r="D240" s="198" t="s">
        <v>194</v>
      </c>
      <c r="E240" s="38"/>
      <c r="F240" s="199" t="s">
        <v>3263</v>
      </c>
      <c r="G240" s="38"/>
      <c r="H240" s="38"/>
      <c r="I240" s="182"/>
      <c r="J240" s="38"/>
      <c r="K240" s="38"/>
      <c r="L240" s="41"/>
      <c r="M240" s="183"/>
      <c r="N240" s="184"/>
      <c r="O240" s="66"/>
      <c r="P240" s="66"/>
      <c r="Q240" s="66"/>
      <c r="R240" s="66"/>
      <c r="S240" s="66"/>
      <c r="T240" s="67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8" t="s">
        <v>194</v>
      </c>
      <c r="AU240" s="18" t="s">
        <v>88</v>
      </c>
    </row>
    <row r="241" spans="1:65" s="2" customFormat="1" ht="37.9" customHeight="1">
      <c r="A241" s="36"/>
      <c r="B241" s="37"/>
      <c r="C241" s="167" t="s">
        <v>762</v>
      </c>
      <c r="D241" s="167" t="s">
        <v>144</v>
      </c>
      <c r="E241" s="168" t="s">
        <v>3264</v>
      </c>
      <c r="F241" s="169" t="s">
        <v>3265</v>
      </c>
      <c r="G241" s="170" t="s">
        <v>470</v>
      </c>
      <c r="H241" s="171">
        <v>7</v>
      </c>
      <c r="I241" s="172"/>
      <c r="J241" s="173">
        <f>ROUND(I241*H241,2)</f>
        <v>0</v>
      </c>
      <c r="K241" s="169" t="s">
        <v>248</v>
      </c>
      <c r="L241" s="41"/>
      <c r="M241" s="174" t="s">
        <v>32</v>
      </c>
      <c r="N241" s="175" t="s">
        <v>49</v>
      </c>
      <c r="O241" s="66"/>
      <c r="P241" s="176">
        <f>O241*H241</f>
        <v>0</v>
      </c>
      <c r="Q241" s="176">
        <v>2.8029999999999999E-2</v>
      </c>
      <c r="R241" s="176">
        <f>Q241*H241</f>
        <v>0.19621</v>
      </c>
      <c r="S241" s="176">
        <v>0</v>
      </c>
      <c r="T241" s="177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78" t="s">
        <v>452</v>
      </c>
      <c r="AT241" s="178" t="s">
        <v>144</v>
      </c>
      <c r="AU241" s="178" t="s">
        <v>88</v>
      </c>
      <c r="AY241" s="18" t="s">
        <v>143</v>
      </c>
      <c r="BE241" s="179">
        <f>IF(N241="základní",J241,0)</f>
        <v>0</v>
      </c>
      <c r="BF241" s="179">
        <f>IF(N241="snížená",J241,0)</f>
        <v>0</v>
      </c>
      <c r="BG241" s="179">
        <f>IF(N241="zákl. přenesená",J241,0)</f>
        <v>0</v>
      </c>
      <c r="BH241" s="179">
        <f>IF(N241="sníž. přenesená",J241,0)</f>
        <v>0</v>
      </c>
      <c r="BI241" s="179">
        <f>IF(N241="nulová",J241,0)</f>
        <v>0</v>
      </c>
      <c r="BJ241" s="18" t="s">
        <v>86</v>
      </c>
      <c r="BK241" s="179">
        <f>ROUND(I241*H241,2)</f>
        <v>0</v>
      </c>
      <c r="BL241" s="18" t="s">
        <v>452</v>
      </c>
      <c r="BM241" s="178" t="s">
        <v>3266</v>
      </c>
    </row>
    <row r="242" spans="1:65" s="2" customFormat="1" ht="29.25">
      <c r="A242" s="36"/>
      <c r="B242" s="37"/>
      <c r="C242" s="38"/>
      <c r="D242" s="180" t="s">
        <v>149</v>
      </c>
      <c r="E242" s="38"/>
      <c r="F242" s="181" t="s">
        <v>3267</v>
      </c>
      <c r="G242" s="38"/>
      <c r="H242" s="38"/>
      <c r="I242" s="182"/>
      <c r="J242" s="38"/>
      <c r="K242" s="38"/>
      <c r="L242" s="41"/>
      <c r="M242" s="183"/>
      <c r="N242" s="184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8" t="s">
        <v>149</v>
      </c>
      <c r="AU242" s="18" t="s">
        <v>88</v>
      </c>
    </row>
    <row r="243" spans="1:65" s="2" customFormat="1" ht="11.25">
      <c r="A243" s="36"/>
      <c r="B243" s="37"/>
      <c r="C243" s="38"/>
      <c r="D243" s="198" t="s">
        <v>194</v>
      </c>
      <c r="E243" s="38"/>
      <c r="F243" s="199" t="s">
        <v>3268</v>
      </c>
      <c r="G243" s="38"/>
      <c r="H243" s="38"/>
      <c r="I243" s="182"/>
      <c r="J243" s="38"/>
      <c r="K243" s="38"/>
      <c r="L243" s="41"/>
      <c r="M243" s="183"/>
      <c r="N243" s="184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8" t="s">
        <v>194</v>
      </c>
      <c r="AU243" s="18" t="s">
        <v>88</v>
      </c>
    </row>
    <row r="244" spans="1:65" s="2" customFormat="1" ht="37.9" customHeight="1">
      <c r="A244" s="36"/>
      <c r="B244" s="37"/>
      <c r="C244" s="167" t="s">
        <v>773</v>
      </c>
      <c r="D244" s="167" t="s">
        <v>144</v>
      </c>
      <c r="E244" s="168" t="s">
        <v>3269</v>
      </c>
      <c r="F244" s="169" t="s">
        <v>3270</v>
      </c>
      <c r="G244" s="170" t="s">
        <v>470</v>
      </c>
      <c r="H244" s="171">
        <v>1</v>
      </c>
      <c r="I244" s="172"/>
      <c r="J244" s="173">
        <f>ROUND(I244*H244,2)</f>
        <v>0</v>
      </c>
      <c r="K244" s="169" t="s">
        <v>248</v>
      </c>
      <c r="L244" s="41"/>
      <c r="M244" s="174" t="s">
        <v>32</v>
      </c>
      <c r="N244" s="175" t="s">
        <v>49</v>
      </c>
      <c r="O244" s="66"/>
      <c r="P244" s="176">
        <f>O244*H244</f>
        <v>0</v>
      </c>
      <c r="Q244" s="176">
        <v>3.6639999999999999E-2</v>
      </c>
      <c r="R244" s="176">
        <f>Q244*H244</f>
        <v>3.6639999999999999E-2</v>
      </c>
      <c r="S244" s="176">
        <v>0</v>
      </c>
      <c r="T244" s="177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78" t="s">
        <v>452</v>
      </c>
      <c r="AT244" s="178" t="s">
        <v>144</v>
      </c>
      <c r="AU244" s="178" t="s">
        <v>88</v>
      </c>
      <c r="AY244" s="18" t="s">
        <v>143</v>
      </c>
      <c r="BE244" s="179">
        <f>IF(N244="základní",J244,0)</f>
        <v>0</v>
      </c>
      <c r="BF244" s="179">
        <f>IF(N244="snížená",J244,0)</f>
        <v>0</v>
      </c>
      <c r="BG244" s="179">
        <f>IF(N244="zákl. přenesená",J244,0)</f>
        <v>0</v>
      </c>
      <c r="BH244" s="179">
        <f>IF(N244="sníž. přenesená",J244,0)</f>
        <v>0</v>
      </c>
      <c r="BI244" s="179">
        <f>IF(N244="nulová",J244,0)</f>
        <v>0</v>
      </c>
      <c r="BJ244" s="18" t="s">
        <v>86</v>
      </c>
      <c r="BK244" s="179">
        <f>ROUND(I244*H244,2)</f>
        <v>0</v>
      </c>
      <c r="BL244" s="18" t="s">
        <v>452</v>
      </c>
      <c r="BM244" s="178" t="s">
        <v>3271</v>
      </c>
    </row>
    <row r="245" spans="1:65" s="2" customFormat="1" ht="29.25">
      <c r="A245" s="36"/>
      <c r="B245" s="37"/>
      <c r="C245" s="38"/>
      <c r="D245" s="180" t="s">
        <v>149</v>
      </c>
      <c r="E245" s="38"/>
      <c r="F245" s="181" t="s">
        <v>3272</v>
      </c>
      <c r="G245" s="38"/>
      <c r="H245" s="38"/>
      <c r="I245" s="182"/>
      <c r="J245" s="38"/>
      <c r="K245" s="38"/>
      <c r="L245" s="41"/>
      <c r="M245" s="183"/>
      <c r="N245" s="184"/>
      <c r="O245" s="66"/>
      <c r="P245" s="66"/>
      <c r="Q245" s="66"/>
      <c r="R245" s="66"/>
      <c r="S245" s="66"/>
      <c r="T245" s="67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8" t="s">
        <v>149</v>
      </c>
      <c r="AU245" s="18" t="s">
        <v>88</v>
      </c>
    </row>
    <row r="246" spans="1:65" s="2" customFormat="1" ht="11.25">
      <c r="A246" s="36"/>
      <c r="B246" s="37"/>
      <c r="C246" s="38"/>
      <c r="D246" s="198" t="s">
        <v>194</v>
      </c>
      <c r="E246" s="38"/>
      <c r="F246" s="199" t="s">
        <v>3273</v>
      </c>
      <c r="G246" s="38"/>
      <c r="H246" s="38"/>
      <c r="I246" s="182"/>
      <c r="J246" s="38"/>
      <c r="K246" s="38"/>
      <c r="L246" s="41"/>
      <c r="M246" s="183"/>
      <c r="N246" s="184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8" t="s">
        <v>194</v>
      </c>
      <c r="AU246" s="18" t="s">
        <v>88</v>
      </c>
    </row>
    <row r="247" spans="1:65" s="2" customFormat="1" ht="24.2" customHeight="1">
      <c r="A247" s="36"/>
      <c r="B247" s="37"/>
      <c r="C247" s="167" t="s">
        <v>781</v>
      </c>
      <c r="D247" s="167" t="s">
        <v>144</v>
      </c>
      <c r="E247" s="168" t="s">
        <v>3274</v>
      </c>
      <c r="F247" s="169" t="s">
        <v>3275</v>
      </c>
      <c r="G247" s="170" t="s">
        <v>470</v>
      </c>
      <c r="H247" s="171">
        <v>2</v>
      </c>
      <c r="I247" s="172"/>
      <c r="J247" s="173">
        <f>ROUND(I247*H247,2)</f>
        <v>0</v>
      </c>
      <c r="K247" s="169" t="s">
        <v>32</v>
      </c>
      <c r="L247" s="41"/>
      <c r="M247" s="174" t="s">
        <v>32</v>
      </c>
      <c r="N247" s="175" t="s">
        <v>49</v>
      </c>
      <c r="O247" s="66"/>
      <c r="P247" s="176">
        <f>O247*H247</f>
        <v>0</v>
      </c>
      <c r="Q247" s="176">
        <v>1.5599999999999999E-2</v>
      </c>
      <c r="R247" s="176">
        <f>Q247*H247</f>
        <v>3.1199999999999999E-2</v>
      </c>
      <c r="S247" s="176">
        <v>0</v>
      </c>
      <c r="T247" s="177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78" t="s">
        <v>452</v>
      </c>
      <c r="AT247" s="178" t="s">
        <v>144</v>
      </c>
      <c r="AU247" s="178" t="s">
        <v>88</v>
      </c>
      <c r="AY247" s="18" t="s">
        <v>143</v>
      </c>
      <c r="BE247" s="179">
        <f>IF(N247="základní",J247,0)</f>
        <v>0</v>
      </c>
      <c r="BF247" s="179">
        <f>IF(N247="snížená",J247,0)</f>
        <v>0</v>
      </c>
      <c r="BG247" s="179">
        <f>IF(N247="zákl. přenesená",J247,0)</f>
        <v>0</v>
      </c>
      <c r="BH247" s="179">
        <f>IF(N247="sníž. přenesená",J247,0)</f>
        <v>0</v>
      </c>
      <c r="BI247" s="179">
        <f>IF(N247="nulová",J247,0)</f>
        <v>0</v>
      </c>
      <c r="BJ247" s="18" t="s">
        <v>86</v>
      </c>
      <c r="BK247" s="179">
        <f>ROUND(I247*H247,2)</f>
        <v>0</v>
      </c>
      <c r="BL247" s="18" t="s">
        <v>452</v>
      </c>
      <c r="BM247" s="178" t="s">
        <v>3276</v>
      </c>
    </row>
    <row r="248" spans="1:65" s="2" customFormat="1" ht="19.5">
      <c r="A248" s="36"/>
      <c r="B248" s="37"/>
      <c r="C248" s="38"/>
      <c r="D248" s="180" t="s">
        <v>149</v>
      </c>
      <c r="E248" s="38"/>
      <c r="F248" s="181" t="s">
        <v>3275</v>
      </c>
      <c r="G248" s="38"/>
      <c r="H248" s="38"/>
      <c r="I248" s="182"/>
      <c r="J248" s="38"/>
      <c r="K248" s="38"/>
      <c r="L248" s="41"/>
      <c r="M248" s="183"/>
      <c r="N248" s="184"/>
      <c r="O248" s="66"/>
      <c r="P248" s="66"/>
      <c r="Q248" s="66"/>
      <c r="R248" s="66"/>
      <c r="S248" s="66"/>
      <c r="T248" s="67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8" t="s">
        <v>149</v>
      </c>
      <c r="AU248" s="18" t="s">
        <v>88</v>
      </c>
    </row>
    <row r="249" spans="1:65" s="2" customFormat="1" ht="24.2" customHeight="1">
      <c r="A249" s="36"/>
      <c r="B249" s="37"/>
      <c r="C249" s="167" t="s">
        <v>786</v>
      </c>
      <c r="D249" s="167" t="s">
        <v>144</v>
      </c>
      <c r="E249" s="168" t="s">
        <v>3277</v>
      </c>
      <c r="F249" s="169" t="s">
        <v>3278</v>
      </c>
      <c r="G249" s="170" t="s">
        <v>470</v>
      </c>
      <c r="H249" s="171">
        <v>1</v>
      </c>
      <c r="I249" s="172"/>
      <c r="J249" s="173">
        <f>ROUND(I249*H249,2)</f>
        <v>0</v>
      </c>
      <c r="K249" s="169" t="s">
        <v>32</v>
      </c>
      <c r="L249" s="41"/>
      <c r="M249" s="174" t="s">
        <v>32</v>
      </c>
      <c r="N249" s="175" t="s">
        <v>49</v>
      </c>
      <c r="O249" s="66"/>
      <c r="P249" s="176">
        <f>O249*H249</f>
        <v>0</v>
      </c>
      <c r="Q249" s="176">
        <v>1.9099999999999999E-2</v>
      </c>
      <c r="R249" s="176">
        <f>Q249*H249</f>
        <v>1.9099999999999999E-2</v>
      </c>
      <c r="S249" s="176">
        <v>0</v>
      </c>
      <c r="T249" s="177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78" t="s">
        <v>452</v>
      </c>
      <c r="AT249" s="178" t="s">
        <v>144</v>
      </c>
      <c r="AU249" s="178" t="s">
        <v>88</v>
      </c>
      <c r="AY249" s="18" t="s">
        <v>143</v>
      </c>
      <c r="BE249" s="179">
        <f>IF(N249="základní",J249,0)</f>
        <v>0</v>
      </c>
      <c r="BF249" s="179">
        <f>IF(N249="snížená",J249,0)</f>
        <v>0</v>
      </c>
      <c r="BG249" s="179">
        <f>IF(N249="zákl. přenesená",J249,0)</f>
        <v>0</v>
      </c>
      <c r="BH249" s="179">
        <f>IF(N249="sníž. přenesená",J249,0)</f>
        <v>0</v>
      </c>
      <c r="BI249" s="179">
        <f>IF(N249="nulová",J249,0)</f>
        <v>0</v>
      </c>
      <c r="BJ249" s="18" t="s">
        <v>86</v>
      </c>
      <c r="BK249" s="179">
        <f>ROUND(I249*H249,2)</f>
        <v>0</v>
      </c>
      <c r="BL249" s="18" t="s">
        <v>452</v>
      </c>
      <c r="BM249" s="178" t="s">
        <v>3279</v>
      </c>
    </row>
    <row r="250" spans="1:65" s="2" customFormat="1" ht="19.5">
      <c r="A250" s="36"/>
      <c r="B250" s="37"/>
      <c r="C250" s="38"/>
      <c r="D250" s="180" t="s">
        <v>149</v>
      </c>
      <c r="E250" s="38"/>
      <c r="F250" s="181" t="s">
        <v>3278</v>
      </c>
      <c r="G250" s="38"/>
      <c r="H250" s="38"/>
      <c r="I250" s="182"/>
      <c r="J250" s="38"/>
      <c r="K250" s="38"/>
      <c r="L250" s="41"/>
      <c r="M250" s="183"/>
      <c r="N250" s="184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8" t="s">
        <v>149</v>
      </c>
      <c r="AU250" s="18" t="s">
        <v>88</v>
      </c>
    </row>
    <row r="251" spans="1:65" s="2" customFormat="1" ht="24.2" customHeight="1">
      <c r="A251" s="36"/>
      <c r="B251" s="37"/>
      <c r="C251" s="167" t="s">
        <v>793</v>
      </c>
      <c r="D251" s="167" t="s">
        <v>144</v>
      </c>
      <c r="E251" s="168" t="s">
        <v>3280</v>
      </c>
      <c r="F251" s="169" t="s">
        <v>3281</v>
      </c>
      <c r="G251" s="170" t="s">
        <v>470</v>
      </c>
      <c r="H251" s="171">
        <v>1</v>
      </c>
      <c r="I251" s="172"/>
      <c r="J251" s="173">
        <f>ROUND(I251*H251,2)</f>
        <v>0</v>
      </c>
      <c r="K251" s="169" t="s">
        <v>32</v>
      </c>
      <c r="L251" s="41"/>
      <c r="M251" s="174" t="s">
        <v>32</v>
      </c>
      <c r="N251" s="175" t="s">
        <v>49</v>
      </c>
      <c r="O251" s="66"/>
      <c r="P251" s="176">
        <f>O251*H251</f>
        <v>0</v>
      </c>
      <c r="Q251" s="176">
        <v>2.58E-2</v>
      </c>
      <c r="R251" s="176">
        <f>Q251*H251</f>
        <v>2.58E-2</v>
      </c>
      <c r="S251" s="176">
        <v>0</v>
      </c>
      <c r="T251" s="177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78" t="s">
        <v>452</v>
      </c>
      <c r="AT251" s="178" t="s">
        <v>144</v>
      </c>
      <c r="AU251" s="178" t="s">
        <v>88</v>
      </c>
      <c r="AY251" s="18" t="s">
        <v>143</v>
      </c>
      <c r="BE251" s="179">
        <f>IF(N251="základní",J251,0)</f>
        <v>0</v>
      </c>
      <c r="BF251" s="179">
        <f>IF(N251="snížená",J251,0)</f>
        <v>0</v>
      </c>
      <c r="BG251" s="179">
        <f>IF(N251="zákl. přenesená",J251,0)</f>
        <v>0</v>
      </c>
      <c r="BH251" s="179">
        <f>IF(N251="sníž. přenesená",J251,0)</f>
        <v>0</v>
      </c>
      <c r="BI251" s="179">
        <f>IF(N251="nulová",J251,0)</f>
        <v>0</v>
      </c>
      <c r="BJ251" s="18" t="s">
        <v>86</v>
      </c>
      <c r="BK251" s="179">
        <f>ROUND(I251*H251,2)</f>
        <v>0</v>
      </c>
      <c r="BL251" s="18" t="s">
        <v>452</v>
      </c>
      <c r="BM251" s="178" t="s">
        <v>3282</v>
      </c>
    </row>
    <row r="252" spans="1:65" s="2" customFormat="1" ht="19.5">
      <c r="A252" s="36"/>
      <c r="B252" s="37"/>
      <c r="C252" s="38"/>
      <c r="D252" s="180" t="s">
        <v>149</v>
      </c>
      <c r="E252" s="38"/>
      <c r="F252" s="181" t="s">
        <v>3281</v>
      </c>
      <c r="G252" s="38"/>
      <c r="H252" s="38"/>
      <c r="I252" s="182"/>
      <c r="J252" s="38"/>
      <c r="K252" s="38"/>
      <c r="L252" s="41"/>
      <c r="M252" s="183"/>
      <c r="N252" s="184"/>
      <c r="O252" s="66"/>
      <c r="P252" s="66"/>
      <c r="Q252" s="66"/>
      <c r="R252" s="66"/>
      <c r="S252" s="66"/>
      <c r="T252" s="67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8" t="s">
        <v>149</v>
      </c>
      <c r="AU252" s="18" t="s">
        <v>88</v>
      </c>
    </row>
    <row r="253" spans="1:65" s="2" customFormat="1" ht="24.2" customHeight="1">
      <c r="A253" s="36"/>
      <c r="B253" s="37"/>
      <c r="C253" s="167" t="s">
        <v>798</v>
      </c>
      <c r="D253" s="167" t="s">
        <v>144</v>
      </c>
      <c r="E253" s="168" t="s">
        <v>3283</v>
      </c>
      <c r="F253" s="169" t="s">
        <v>3284</v>
      </c>
      <c r="G253" s="170" t="s">
        <v>470</v>
      </c>
      <c r="H253" s="171">
        <v>1</v>
      </c>
      <c r="I253" s="172"/>
      <c r="J253" s="173">
        <f>ROUND(I253*H253,2)</f>
        <v>0</v>
      </c>
      <c r="K253" s="169" t="s">
        <v>32</v>
      </c>
      <c r="L253" s="41"/>
      <c r="M253" s="174" t="s">
        <v>32</v>
      </c>
      <c r="N253" s="175" t="s">
        <v>49</v>
      </c>
      <c r="O253" s="66"/>
      <c r="P253" s="176">
        <f>O253*H253</f>
        <v>0</v>
      </c>
      <c r="Q253" s="176">
        <v>2.5100000000000001E-2</v>
      </c>
      <c r="R253" s="176">
        <f>Q253*H253</f>
        <v>2.5100000000000001E-2</v>
      </c>
      <c r="S253" s="176">
        <v>0</v>
      </c>
      <c r="T253" s="177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78" t="s">
        <v>452</v>
      </c>
      <c r="AT253" s="178" t="s">
        <v>144</v>
      </c>
      <c r="AU253" s="178" t="s">
        <v>88</v>
      </c>
      <c r="AY253" s="18" t="s">
        <v>143</v>
      </c>
      <c r="BE253" s="179">
        <f>IF(N253="základní",J253,0)</f>
        <v>0</v>
      </c>
      <c r="BF253" s="179">
        <f>IF(N253="snížená",J253,0)</f>
        <v>0</v>
      </c>
      <c r="BG253" s="179">
        <f>IF(N253="zákl. přenesená",J253,0)</f>
        <v>0</v>
      </c>
      <c r="BH253" s="179">
        <f>IF(N253="sníž. přenesená",J253,0)</f>
        <v>0</v>
      </c>
      <c r="BI253" s="179">
        <f>IF(N253="nulová",J253,0)</f>
        <v>0</v>
      </c>
      <c r="BJ253" s="18" t="s">
        <v>86</v>
      </c>
      <c r="BK253" s="179">
        <f>ROUND(I253*H253,2)</f>
        <v>0</v>
      </c>
      <c r="BL253" s="18" t="s">
        <v>452</v>
      </c>
      <c r="BM253" s="178" t="s">
        <v>3285</v>
      </c>
    </row>
    <row r="254" spans="1:65" s="2" customFormat="1" ht="19.5">
      <c r="A254" s="36"/>
      <c r="B254" s="37"/>
      <c r="C254" s="38"/>
      <c r="D254" s="180" t="s">
        <v>149</v>
      </c>
      <c r="E254" s="38"/>
      <c r="F254" s="181" t="s">
        <v>3284</v>
      </c>
      <c r="G254" s="38"/>
      <c r="H254" s="38"/>
      <c r="I254" s="182"/>
      <c r="J254" s="38"/>
      <c r="K254" s="38"/>
      <c r="L254" s="41"/>
      <c r="M254" s="183"/>
      <c r="N254" s="184"/>
      <c r="O254" s="66"/>
      <c r="P254" s="66"/>
      <c r="Q254" s="66"/>
      <c r="R254" s="66"/>
      <c r="S254" s="66"/>
      <c r="T254" s="67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8" t="s">
        <v>149</v>
      </c>
      <c r="AU254" s="18" t="s">
        <v>88</v>
      </c>
    </row>
    <row r="255" spans="1:65" s="2" customFormat="1" ht="24.2" customHeight="1">
      <c r="A255" s="36"/>
      <c r="B255" s="37"/>
      <c r="C255" s="167" t="s">
        <v>803</v>
      </c>
      <c r="D255" s="167" t="s">
        <v>144</v>
      </c>
      <c r="E255" s="168" t="s">
        <v>3286</v>
      </c>
      <c r="F255" s="169" t="s">
        <v>3287</v>
      </c>
      <c r="G255" s="170" t="s">
        <v>296</v>
      </c>
      <c r="H255" s="171">
        <v>0.46400000000000002</v>
      </c>
      <c r="I255" s="172"/>
      <c r="J255" s="173">
        <f>ROUND(I255*H255,2)</f>
        <v>0</v>
      </c>
      <c r="K255" s="169" t="s">
        <v>248</v>
      </c>
      <c r="L255" s="41"/>
      <c r="M255" s="174" t="s">
        <v>32</v>
      </c>
      <c r="N255" s="175" t="s">
        <v>49</v>
      </c>
      <c r="O255" s="66"/>
      <c r="P255" s="176">
        <f>O255*H255</f>
        <v>0</v>
      </c>
      <c r="Q255" s="176">
        <v>0</v>
      </c>
      <c r="R255" s="176">
        <f>Q255*H255</f>
        <v>0</v>
      </c>
      <c r="S255" s="176">
        <v>0</v>
      </c>
      <c r="T255" s="177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78" t="s">
        <v>452</v>
      </c>
      <c r="AT255" s="178" t="s">
        <v>144</v>
      </c>
      <c r="AU255" s="178" t="s">
        <v>88</v>
      </c>
      <c r="AY255" s="18" t="s">
        <v>143</v>
      </c>
      <c r="BE255" s="179">
        <f>IF(N255="základní",J255,0)</f>
        <v>0</v>
      </c>
      <c r="BF255" s="179">
        <f>IF(N255="snížená",J255,0)</f>
        <v>0</v>
      </c>
      <c r="BG255" s="179">
        <f>IF(N255="zákl. přenesená",J255,0)</f>
        <v>0</v>
      </c>
      <c r="BH255" s="179">
        <f>IF(N255="sníž. přenesená",J255,0)</f>
        <v>0</v>
      </c>
      <c r="BI255" s="179">
        <f>IF(N255="nulová",J255,0)</f>
        <v>0</v>
      </c>
      <c r="BJ255" s="18" t="s">
        <v>86</v>
      </c>
      <c r="BK255" s="179">
        <f>ROUND(I255*H255,2)</f>
        <v>0</v>
      </c>
      <c r="BL255" s="18" t="s">
        <v>452</v>
      </c>
      <c r="BM255" s="178" t="s">
        <v>3288</v>
      </c>
    </row>
    <row r="256" spans="1:65" s="2" customFormat="1" ht="29.25">
      <c r="A256" s="36"/>
      <c r="B256" s="37"/>
      <c r="C256" s="38"/>
      <c r="D256" s="180" t="s">
        <v>149</v>
      </c>
      <c r="E256" s="38"/>
      <c r="F256" s="181" t="s">
        <v>3289</v>
      </c>
      <c r="G256" s="38"/>
      <c r="H256" s="38"/>
      <c r="I256" s="182"/>
      <c r="J256" s="38"/>
      <c r="K256" s="38"/>
      <c r="L256" s="41"/>
      <c r="M256" s="183"/>
      <c r="N256" s="184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8" t="s">
        <v>149</v>
      </c>
      <c r="AU256" s="18" t="s">
        <v>88</v>
      </c>
    </row>
    <row r="257" spans="1:65" s="2" customFormat="1" ht="11.25">
      <c r="A257" s="36"/>
      <c r="B257" s="37"/>
      <c r="C257" s="38"/>
      <c r="D257" s="198" t="s">
        <v>194</v>
      </c>
      <c r="E257" s="38"/>
      <c r="F257" s="199" t="s">
        <v>3290</v>
      </c>
      <c r="G257" s="38"/>
      <c r="H257" s="38"/>
      <c r="I257" s="182"/>
      <c r="J257" s="38"/>
      <c r="K257" s="38"/>
      <c r="L257" s="41"/>
      <c r="M257" s="183"/>
      <c r="N257" s="184"/>
      <c r="O257" s="66"/>
      <c r="P257" s="66"/>
      <c r="Q257" s="66"/>
      <c r="R257" s="66"/>
      <c r="S257" s="66"/>
      <c r="T257" s="67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T257" s="18" t="s">
        <v>194</v>
      </c>
      <c r="AU257" s="18" t="s">
        <v>88</v>
      </c>
    </row>
    <row r="258" spans="1:65" s="11" customFormat="1" ht="25.9" customHeight="1">
      <c r="B258" s="153"/>
      <c r="C258" s="154"/>
      <c r="D258" s="155" t="s">
        <v>77</v>
      </c>
      <c r="E258" s="156" t="s">
        <v>1810</v>
      </c>
      <c r="F258" s="156" t="s">
        <v>1811</v>
      </c>
      <c r="G258" s="154"/>
      <c r="H258" s="154"/>
      <c r="I258" s="157"/>
      <c r="J258" s="158">
        <f>BK258</f>
        <v>0</v>
      </c>
      <c r="K258" s="154"/>
      <c r="L258" s="159"/>
      <c r="M258" s="160"/>
      <c r="N258" s="161"/>
      <c r="O258" s="161"/>
      <c r="P258" s="162">
        <f>SUM(P259:P264)</f>
        <v>0</v>
      </c>
      <c r="Q258" s="161"/>
      <c r="R258" s="162">
        <f>SUM(R259:R264)</f>
        <v>0</v>
      </c>
      <c r="S258" s="161"/>
      <c r="T258" s="163">
        <f>SUM(T259:T264)</f>
        <v>0</v>
      </c>
      <c r="AR258" s="164" t="s">
        <v>142</v>
      </c>
      <c r="AT258" s="165" t="s">
        <v>77</v>
      </c>
      <c r="AU258" s="165" t="s">
        <v>78</v>
      </c>
      <c r="AY258" s="164" t="s">
        <v>143</v>
      </c>
      <c r="BK258" s="166">
        <f>SUM(BK259:BK264)</f>
        <v>0</v>
      </c>
    </row>
    <row r="259" spans="1:65" s="2" customFormat="1" ht="21.75" customHeight="1">
      <c r="A259" s="36"/>
      <c r="B259" s="37"/>
      <c r="C259" s="167" t="s">
        <v>808</v>
      </c>
      <c r="D259" s="167" t="s">
        <v>144</v>
      </c>
      <c r="E259" s="168" t="s">
        <v>1813</v>
      </c>
      <c r="F259" s="169" t="s">
        <v>1814</v>
      </c>
      <c r="G259" s="170" t="s">
        <v>1815</v>
      </c>
      <c r="H259" s="171">
        <v>17</v>
      </c>
      <c r="I259" s="172"/>
      <c r="J259" s="173">
        <f>ROUND(I259*H259,2)</f>
        <v>0</v>
      </c>
      <c r="K259" s="169" t="s">
        <v>248</v>
      </c>
      <c r="L259" s="41"/>
      <c r="M259" s="174" t="s">
        <v>32</v>
      </c>
      <c r="N259" s="175" t="s">
        <v>49</v>
      </c>
      <c r="O259" s="66"/>
      <c r="P259" s="176">
        <f>O259*H259</f>
        <v>0</v>
      </c>
      <c r="Q259" s="176">
        <v>0</v>
      </c>
      <c r="R259" s="176">
        <f>Q259*H259</f>
        <v>0</v>
      </c>
      <c r="S259" s="176">
        <v>0</v>
      </c>
      <c r="T259" s="177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78" t="s">
        <v>147</v>
      </c>
      <c r="AT259" s="178" t="s">
        <v>144</v>
      </c>
      <c r="AU259" s="178" t="s">
        <v>86</v>
      </c>
      <c r="AY259" s="18" t="s">
        <v>143</v>
      </c>
      <c r="BE259" s="179">
        <f>IF(N259="základní",J259,0)</f>
        <v>0</v>
      </c>
      <c r="BF259" s="179">
        <f>IF(N259="snížená",J259,0)</f>
        <v>0</v>
      </c>
      <c r="BG259" s="179">
        <f>IF(N259="zákl. přenesená",J259,0)</f>
        <v>0</v>
      </c>
      <c r="BH259" s="179">
        <f>IF(N259="sníž. přenesená",J259,0)</f>
        <v>0</v>
      </c>
      <c r="BI259" s="179">
        <f>IF(N259="nulová",J259,0)</f>
        <v>0</v>
      </c>
      <c r="BJ259" s="18" t="s">
        <v>86</v>
      </c>
      <c r="BK259" s="179">
        <f>ROUND(I259*H259,2)</f>
        <v>0</v>
      </c>
      <c r="BL259" s="18" t="s">
        <v>147</v>
      </c>
      <c r="BM259" s="178" t="s">
        <v>3291</v>
      </c>
    </row>
    <row r="260" spans="1:65" s="2" customFormat="1" ht="19.5">
      <c r="A260" s="36"/>
      <c r="B260" s="37"/>
      <c r="C260" s="38"/>
      <c r="D260" s="180" t="s">
        <v>149</v>
      </c>
      <c r="E260" s="38"/>
      <c r="F260" s="181" t="s">
        <v>1817</v>
      </c>
      <c r="G260" s="38"/>
      <c r="H260" s="38"/>
      <c r="I260" s="182"/>
      <c r="J260" s="38"/>
      <c r="K260" s="38"/>
      <c r="L260" s="41"/>
      <c r="M260" s="183"/>
      <c r="N260" s="184"/>
      <c r="O260" s="66"/>
      <c r="P260" s="66"/>
      <c r="Q260" s="66"/>
      <c r="R260" s="66"/>
      <c r="S260" s="66"/>
      <c r="T260" s="67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8" t="s">
        <v>149</v>
      </c>
      <c r="AU260" s="18" t="s">
        <v>86</v>
      </c>
    </row>
    <row r="261" spans="1:65" s="2" customFormat="1" ht="11.25">
      <c r="A261" s="36"/>
      <c r="B261" s="37"/>
      <c r="C261" s="38"/>
      <c r="D261" s="198" t="s">
        <v>194</v>
      </c>
      <c r="E261" s="38"/>
      <c r="F261" s="199" t="s">
        <v>1818</v>
      </c>
      <c r="G261" s="38"/>
      <c r="H261" s="38"/>
      <c r="I261" s="182"/>
      <c r="J261" s="38"/>
      <c r="K261" s="38"/>
      <c r="L261" s="41"/>
      <c r="M261" s="183"/>
      <c r="N261" s="184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8" t="s">
        <v>194</v>
      </c>
      <c r="AU261" s="18" t="s">
        <v>86</v>
      </c>
    </row>
    <row r="262" spans="1:65" s="13" customFormat="1" ht="11.25">
      <c r="B262" s="200"/>
      <c r="C262" s="201"/>
      <c r="D262" s="180" t="s">
        <v>252</v>
      </c>
      <c r="E262" s="202" t="s">
        <v>32</v>
      </c>
      <c r="F262" s="203" t="s">
        <v>3292</v>
      </c>
      <c r="G262" s="201"/>
      <c r="H262" s="202" t="s">
        <v>32</v>
      </c>
      <c r="I262" s="204"/>
      <c r="J262" s="201"/>
      <c r="K262" s="201"/>
      <c r="L262" s="205"/>
      <c r="M262" s="206"/>
      <c r="N262" s="207"/>
      <c r="O262" s="207"/>
      <c r="P262" s="207"/>
      <c r="Q262" s="207"/>
      <c r="R262" s="207"/>
      <c r="S262" s="207"/>
      <c r="T262" s="208"/>
      <c r="AT262" s="209" t="s">
        <v>252</v>
      </c>
      <c r="AU262" s="209" t="s">
        <v>86</v>
      </c>
      <c r="AV262" s="13" t="s">
        <v>86</v>
      </c>
      <c r="AW262" s="13" t="s">
        <v>39</v>
      </c>
      <c r="AX262" s="13" t="s">
        <v>78</v>
      </c>
      <c r="AY262" s="209" t="s">
        <v>143</v>
      </c>
    </row>
    <row r="263" spans="1:65" s="13" customFormat="1" ht="11.25">
      <c r="B263" s="200"/>
      <c r="C263" s="201"/>
      <c r="D263" s="180" t="s">
        <v>252</v>
      </c>
      <c r="E263" s="202" t="s">
        <v>32</v>
      </c>
      <c r="F263" s="203" t="s">
        <v>3293</v>
      </c>
      <c r="G263" s="201"/>
      <c r="H263" s="202" t="s">
        <v>32</v>
      </c>
      <c r="I263" s="204"/>
      <c r="J263" s="201"/>
      <c r="K263" s="201"/>
      <c r="L263" s="205"/>
      <c r="M263" s="206"/>
      <c r="N263" s="207"/>
      <c r="O263" s="207"/>
      <c r="P263" s="207"/>
      <c r="Q263" s="207"/>
      <c r="R263" s="207"/>
      <c r="S263" s="207"/>
      <c r="T263" s="208"/>
      <c r="AT263" s="209" t="s">
        <v>252</v>
      </c>
      <c r="AU263" s="209" t="s">
        <v>86</v>
      </c>
      <c r="AV263" s="13" t="s">
        <v>86</v>
      </c>
      <c r="AW263" s="13" t="s">
        <v>39</v>
      </c>
      <c r="AX263" s="13" t="s">
        <v>78</v>
      </c>
      <c r="AY263" s="209" t="s">
        <v>143</v>
      </c>
    </row>
    <row r="264" spans="1:65" s="14" customFormat="1" ht="11.25">
      <c r="B264" s="210"/>
      <c r="C264" s="211"/>
      <c r="D264" s="180" t="s">
        <v>252</v>
      </c>
      <c r="E264" s="212" t="s">
        <v>32</v>
      </c>
      <c r="F264" s="213" t="s">
        <v>3294</v>
      </c>
      <c r="G264" s="211"/>
      <c r="H264" s="214">
        <v>17</v>
      </c>
      <c r="I264" s="215"/>
      <c r="J264" s="211"/>
      <c r="K264" s="211"/>
      <c r="L264" s="216"/>
      <c r="M264" s="242"/>
      <c r="N264" s="243"/>
      <c r="O264" s="243"/>
      <c r="P264" s="243"/>
      <c r="Q264" s="243"/>
      <c r="R264" s="243"/>
      <c r="S264" s="243"/>
      <c r="T264" s="244"/>
      <c r="AT264" s="220" t="s">
        <v>252</v>
      </c>
      <c r="AU264" s="220" t="s">
        <v>86</v>
      </c>
      <c r="AV264" s="14" t="s">
        <v>88</v>
      </c>
      <c r="AW264" s="14" t="s">
        <v>39</v>
      </c>
      <c r="AX264" s="14" t="s">
        <v>86</v>
      </c>
      <c r="AY264" s="220" t="s">
        <v>143</v>
      </c>
    </row>
    <row r="265" spans="1:65" s="2" customFormat="1" ht="6.95" customHeight="1">
      <c r="A265" s="36"/>
      <c r="B265" s="49"/>
      <c r="C265" s="50"/>
      <c r="D265" s="50"/>
      <c r="E265" s="50"/>
      <c r="F265" s="50"/>
      <c r="G265" s="50"/>
      <c r="H265" s="50"/>
      <c r="I265" s="50"/>
      <c r="J265" s="50"/>
      <c r="K265" s="50"/>
      <c r="L265" s="41"/>
      <c r="M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</row>
  </sheetData>
  <sheetProtection algorithmName="SHA-512" hashValue="9Rn67KzA8JjjRAxf9qX750nnjg8arezPK0BuyBM75N/bcn0ENQX9W30tndzb1wTiCEGsem9KGaRLNsCAwUXEbw==" saltValue="jiCIpvbOgmc0DLjm9lVrvAR5k5NlXd1iMSQ4CvCG3KiDwwN5+MG41u+JdA0NG5/g3/ajT4P6PEKZlBmMLMz+5w==" spinCount="100000" sheet="1" objects="1" scenarios="1" formatColumns="0" formatRows="0" autoFilter="0"/>
  <autoFilter ref="C85:K264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1" r:id="rId1"/>
    <hyperlink ref="F106" r:id="rId2"/>
    <hyperlink ref="F109" r:id="rId3"/>
    <hyperlink ref="F113" r:id="rId4"/>
    <hyperlink ref="F116" r:id="rId5"/>
    <hyperlink ref="F119" r:id="rId6"/>
    <hyperlink ref="F122" r:id="rId7"/>
    <hyperlink ref="F125" r:id="rId8"/>
    <hyperlink ref="F129" r:id="rId9"/>
    <hyperlink ref="F133" r:id="rId10"/>
    <hyperlink ref="F137" r:id="rId11"/>
    <hyperlink ref="F141" r:id="rId12"/>
    <hyperlink ref="F145" r:id="rId13"/>
    <hyperlink ref="F149" r:id="rId14"/>
    <hyperlink ref="F153" r:id="rId15"/>
    <hyperlink ref="F162" r:id="rId16"/>
    <hyperlink ref="F166" r:id="rId17"/>
    <hyperlink ref="F170" r:id="rId18"/>
    <hyperlink ref="F174" r:id="rId19"/>
    <hyperlink ref="F177" r:id="rId20"/>
    <hyperlink ref="F180" r:id="rId21"/>
    <hyperlink ref="F183" r:id="rId22"/>
    <hyperlink ref="F186" r:id="rId23"/>
    <hyperlink ref="F189" r:id="rId24"/>
    <hyperlink ref="F192" r:id="rId25"/>
    <hyperlink ref="F195" r:id="rId26"/>
    <hyperlink ref="F198" r:id="rId27"/>
    <hyperlink ref="F201" r:id="rId28"/>
    <hyperlink ref="F204" r:id="rId29"/>
    <hyperlink ref="F217" r:id="rId30"/>
    <hyperlink ref="F223" r:id="rId31"/>
    <hyperlink ref="F227" r:id="rId32"/>
    <hyperlink ref="F231" r:id="rId33"/>
    <hyperlink ref="F234" r:id="rId34"/>
    <hyperlink ref="F237" r:id="rId35"/>
    <hyperlink ref="F240" r:id="rId36"/>
    <hyperlink ref="F243" r:id="rId37"/>
    <hyperlink ref="F246" r:id="rId38"/>
    <hyperlink ref="F257" r:id="rId39"/>
    <hyperlink ref="F261" r:id="rId40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4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8" t="s">
        <v>115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88</v>
      </c>
    </row>
    <row r="4" spans="1:46" s="1" customFormat="1" ht="24.95" customHeight="1">
      <c r="B4" s="21"/>
      <c r="D4" s="105" t="s">
        <v>119</v>
      </c>
      <c r="L4" s="21"/>
      <c r="M4" s="10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7" t="s">
        <v>16</v>
      </c>
      <c r="L6" s="21"/>
    </row>
    <row r="7" spans="1:46" s="1" customFormat="1" ht="16.5" customHeight="1">
      <c r="B7" s="21"/>
      <c r="E7" s="381" t="str">
        <f>'Rekapitulace stavby'!K6</f>
        <v>Objekt zázemí a šaten sport. organizace</v>
      </c>
      <c r="F7" s="382"/>
      <c r="G7" s="382"/>
      <c r="H7" s="382"/>
      <c r="L7" s="21"/>
    </row>
    <row r="8" spans="1:46" s="2" customFormat="1" ht="12" customHeight="1">
      <c r="A8" s="36"/>
      <c r="B8" s="41"/>
      <c r="C8" s="36"/>
      <c r="D8" s="107" t="s">
        <v>120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3" t="s">
        <v>3295</v>
      </c>
      <c r="F9" s="384"/>
      <c r="G9" s="384"/>
      <c r="H9" s="384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32</v>
      </c>
      <c r="G11" s="36"/>
      <c r="H11" s="36"/>
      <c r="I11" s="107" t="s">
        <v>20</v>
      </c>
      <c r="J11" s="109" t="s">
        <v>32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9. 5. 2022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">
        <v>32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33</v>
      </c>
      <c r="F15" s="36"/>
      <c r="G15" s="36"/>
      <c r="H15" s="36"/>
      <c r="I15" s="107" t="s">
        <v>34</v>
      </c>
      <c r="J15" s="109" t="s">
        <v>32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35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37</v>
      </c>
      <c r="E20" s="36"/>
      <c r="F20" s="36"/>
      <c r="G20" s="36"/>
      <c r="H20" s="36"/>
      <c r="I20" s="107" t="s">
        <v>31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38</v>
      </c>
      <c r="F21" s="36"/>
      <c r="G21" s="36"/>
      <c r="H21" s="36"/>
      <c r="I21" s="107" t="s">
        <v>34</v>
      </c>
      <c r="J21" s="109" t="s">
        <v>32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40</v>
      </c>
      <c r="E23" s="36"/>
      <c r="F23" s="36"/>
      <c r="G23" s="36"/>
      <c r="H23" s="36"/>
      <c r="I23" s="107" t="s">
        <v>31</v>
      </c>
      <c r="J23" s="109" t="s">
        <v>32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41</v>
      </c>
      <c r="F24" s="36"/>
      <c r="G24" s="36"/>
      <c r="H24" s="36"/>
      <c r="I24" s="107" t="s">
        <v>34</v>
      </c>
      <c r="J24" s="109" t="s">
        <v>32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1"/>
      <c r="B27" s="112"/>
      <c r="C27" s="111"/>
      <c r="D27" s="111"/>
      <c r="E27" s="387" t="s">
        <v>43</v>
      </c>
      <c r="F27" s="387"/>
      <c r="G27" s="387"/>
      <c r="H27" s="387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44</v>
      </c>
      <c r="E30" s="36"/>
      <c r="F30" s="36"/>
      <c r="G30" s="36"/>
      <c r="H30" s="36"/>
      <c r="I30" s="36"/>
      <c r="J30" s="116">
        <f>ROUND(J83,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46</v>
      </c>
      <c r="G32" s="36"/>
      <c r="H32" s="36"/>
      <c r="I32" s="117" t="s">
        <v>45</v>
      </c>
      <c r="J32" s="117" t="s">
        <v>47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48</v>
      </c>
      <c r="E33" s="107" t="s">
        <v>49</v>
      </c>
      <c r="F33" s="119">
        <f>ROUND((SUM(BE83:BE239)),  2)</f>
        <v>0</v>
      </c>
      <c r="G33" s="36"/>
      <c r="H33" s="36"/>
      <c r="I33" s="120">
        <v>0.21</v>
      </c>
      <c r="J33" s="119">
        <f>ROUND(((SUM(BE83:BE239))*I33),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50</v>
      </c>
      <c r="F34" s="119">
        <f>ROUND((SUM(BF83:BF239)),  2)</f>
        <v>0</v>
      </c>
      <c r="G34" s="36"/>
      <c r="H34" s="36"/>
      <c r="I34" s="120">
        <v>0.15</v>
      </c>
      <c r="J34" s="119">
        <f>ROUND(((SUM(BF83:BF239))*I34),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51</v>
      </c>
      <c r="F35" s="119">
        <f>ROUND((SUM(BG83:BG239)),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52</v>
      </c>
      <c r="F36" s="119">
        <f>ROUND((SUM(BH83:BH239)),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53</v>
      </c>
      <c r="F37" s="119">
        <f>ROUND((SUM(BI83:BI239)),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54</v>
      </c>
      <c r="E39" s="123"/>
      <c r="F39" s="123"/>
      <c r="G39" s="124" t="s">
        <v>55</v>
      </c>
      <c r="H39" s="125" t="s">
        <v>56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122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Objekt zázemí a šaten sport. organizace</v>
      </c>
      <c r="F48" s="389"/>
      <c r="G48" s="389"/>
      <c r="H48" s="389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120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ZTI - Stavební rozpočet</v>
      </c>
      <c r="F50" s="390"/>
      <c r="G50" s="390"/>
      <c r="H50" s="390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Štěnovický Borek </v>
      </c>
      <c r="G52" s="38"/>
      <c r="H52" s="38"/>
      <c r="I52" s="30" t="s">
        <v>24</v>
      </c>
      <c r="J52" s="61" t="str">
        <f>IF(J12="","",J12)</f>
        <v>9. 5. 2022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0" t="s">
        <v>30</v>
      </c>
      <c r="D54" s="38"/>
      <c r="E54" s="38"/>
      <c r="F54" s="28" t="str">
        <f>E15</f>
        <v>Obec Štěnovický Borek, Štěnovický Borek 28, 33209</v>
      </c>
      <c r="G54" s="38"/>
      <c r="H54" s="38"/>
      <c r="I54" s="30" t="s">
        <v>37</v>
      </c>
      <c r="J54" s="34" t="str">
        <f>E21</f>
        <v>Dipl. tech. Josef Špeta, autorizovaný stavitel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40</v>
      </c>
      <c r="J55" s="34" t="str">
        <f>E24</f>
        <v>Jakub Vilingr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123</v>
      </c>
      <c r="D57" s="133"/>
      <c r="E57" s="133"/>
      <c r="F57" s="133"/>
      <c r="G57" s="133"/>
      <c r="H57" s="133"/>
      <c r="I57" s="133"/>
      <c r="J57" s="134" t="s">
        <v>124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76</v>
      </c>
      <c r="D59" s="38"/>
      <c r="E59" s="38"/>
      <c r="F59" s="38"/>
      <c r="G59" s="38"/>
      <c r="H59" s="38"/>
      <c r="I59" s="38"/>
      <c r="J59" s="79">
        <f>J83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125</v>
      </c>
    </row>
    <row r="60" spans="1:47" s="9" customFormat="1" ht="24.95" customHeight="1">
      <c r="B60" s="136"/>
      <c r="C60" s="137"/>
      <c r="D60" s="138" t="s">
        <v>226</v>
      </c>
      <c r="E60" s="139"/>
      <c r="F60" s="139"/>
      <c r="G60" s="139"/>
      <c r="H60" s="139"/>
      <c r="I60" s="139"/>
      <c r="J60" s="140">
        <f>J84</f>
        <v>0</v>
      </c>
      <c r="K60" s="137"/>
      <c r="L60" s="141"/>
    </row>
    <row r="61" spans="1:47" s="12" customFormat="1" ht="19.899999999999999" customHeight="1">
      <c r="B61" s="190"/>
      <c r="C61" s="191"/>
      <c r="D61" s="192" t="s">
        <v>3296</v>
      </c>
      <c r="E61" s="193"/>
      <c r="F61" s="193"/>
      <c r="G61" s="193"/>
      <c r="H61" s="193"/>
      <c r="I61" s="193"/>
      <c r="J61" s="194">
        <f>J85</f>
        <v>0</v>
      </c>
      <c r="K61" s="191"/>
      <c r="L61" s="195"/>
    </row>
    <row r="62" spans="1:47" s="12" customFormat="1" ht="19.899999999999999" customHeight="1">
      <c r="B62" s="190"/>
      <c r="C62" s="191"/>
      <c r="D62" s="192" t="s">
        <v>3297</v>
      </c>
      <c r="E62" s="193"/>
      <c r="F62" s="193"/>
      <c r="G62" s="193"/>
      <c r="H62" s="193"/>
      <c r="I62" s="193"/>
      <c r="J62" s="194">
        <f>J140</f>
        <v>0</v>
      </c>
      <c r="K62" s="191"/>
      <c r="L62" s="195"/>
    </row>
    <row r="63" spans="1:47" s="12" customFormat="1" ht="19.899999999999999" customHeight="1">
      <c r="B63" s="190"/>
      <c r="C63" s="191"/>
      <c r="D63" s="192" t="s">
        <v>3298</v>
      </c>
      <c r="E63" s="193"/>
      <c r="F63" s="193"/>
      <c r="G63" s="193"/>
      <c r="H63" s="193"/>
      <c r="I63" s="193"/>
      <c r="J63" s="194">
        <f>J189</f>
        <v>0</v>
      </c>
      <c r="K63" s="191"/>
      <c r="L63" s="195"/>
    </row>
    <row r="64" spans="1:47" s="2" customFormat="1" ht="21.7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08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31" s="2" customFormat="1" ht="6.95" customHeight="1">
      <c r="A65" s="36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pans="1:31" s="2" customFormat="1" ht="6.95" customHeight="1">
      <c r="A69" s="36"/>
      <c r="B69" s="51"/>
      <c r="C69" s="52"/>
      <c r="D69" s="52"/>
      <c r="E69" s="52"/>
      <c r="F69" s="52"/>
      <c r="G69" s="52"/>
      <c r="H69" s="52"/>
      <c r="I69" s="52"/>
      <c r="J69" s="52"/>
      <c r="K69" s="52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24.95" customHeight="1">
      <c r="A70" s="36"/>
      <c r="B70" s="37"/>
      <c r="C70" s="24" t="s">
        <v>127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0" t="s">
        <v>16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388" t="str">
        <f>E7</f>
        <v>Objekt zázemí a šaten sport. organizace</v>
      </c>
      <c r="F73" s="389"/>
      <c r="G73" s="389"/>
      <c r="H73" s="389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0" t="s">
        <v>120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45" t="str">
        <f>E9</f>
        <v>ZTI - Stavební rozpočet</v>
      </c>
      <c r="F75" s="390"/>
      <c r="G75" s="390"/>
      <c r="H75" s="390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0" t="s">
        <v>22</v>
      </c>
      <c r="D77" s="38"/>
      <c r="E77" s="38"/>
      <c r="F77" s="28" t="str">
        <f>F12</f>
        <v xml:space="preserve">Štěnovický Borek </v>
      </c>
      <c r="G77" s="38"/>
      <c r="H77" s="38"/>
      <c r="I77" s="30" t="s">
        <v>24</v>
      </c>
      <c r="J77" s="61" t="str">
        <f>IF(J12="","",J12)</f>
        <v>9. 5. 2022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40.15" customHeight="1">
      <c r="A79" s="36"/>
      <c r="B79" s="37"/>
      <c r="C79" s="30" t="s">
        <v>30</v>
      </c>
      <c r="D79" s="38"/>
      <c r="E79" s="38"/>
      <c r="F79" s="28" t="str">
        <f>E15</f>
        <v>Obec Štěnovický Borek, Štěnovický Borek 28, 33209</v>
      </c>
      <c r="G79" s="38"/>
      <c r="H79" s="38"/>
      <c r="I79" s="30" t="s">
        <v>37</v>
      </c>
      <c r="J79" s="34" t="str">
        <f>E21</f>
        <v>Dipl. tech. Josef Špeta, autorizovaný stavitel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2" customHeight="1">
      <c r="A80" s="36"/>
      <c r="B80" s="37"/>
      <c r="C80" s="30" t="s">
        <v>35</v>
      </c>
      <c r="D80" s="38"/>
      <c r="E80" s="38"/>
      <c r="F80" s="28" t="str">
        <f>IF(E18="","",E18)</f>
        <v>Vyplň údaj</v>
      </c>
      <c r="G80" s="38"/>
      <c r="H80" s="38"/>
      <c r="I80" s="30" t="s">
        <v>40</v>
      </c>
      <c r="J80" s="34" t="str">
        <f>E24</f>
        <v>Jakub Vilingr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0.3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10" customFormat="1" ht="29.25" customHeight="1">
      <c r="A82" s="142"/>
      <c r="B82" s="143"/>
      <c r="C82" s="144" t="s">
        <v>128</v>
      </c>
      <c r="D82" s="145" t="s">
        <v>63</v>
      </c>
      <c r="E82" s="145" t="s">
        <v>59</v>
      </c>
      <c r="F82" s="145" t="s">
        <v>60</v>
      </c>
      <c r="G82" s="145" t="s">
        <v>129</v>
      </c>
      <c r="H82" s="145" t="s">
        <v>130</v>
      </c>
      <c r="I82" s="145" t="s">
        <v>131</v>
      </c>
      <c r="J82" s="145" t="s">
        <v>124</v>
      </c>
      <c r="K82" s="146" t="s">
        <v>132</v>
      </c>
      <c r="L82" s="147"/>
      <c r="M82" s="70" t="s">
        <v>32</v>
      </c>
      <c r="N82" s="71" t="s">
        <v>48</v>
      </c>
      <c r="O82" s="71" t="s">
        <v>133</v>
      </c>
      <c r="P82" s="71" t="s">
        <v>134</v>
      </c>
      <c r="Q82" s="71" t="s">
        <v>135</v>
      </c>
      <c r="R82" s="71" t="s">
        <v>136</v>
      </c>
      <c r="S82" s="71" t="s">
        <v>137</v>
      </c>
      <c r="T82" s="72" t="s">
        <v>138</v>
      </c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</row>
    <row r="83" spans="1:65" s="2" customFormat="1" ht="22.9" customHeight="1">
      <c r="A83" s="36"/>
      <c r="B83" s="37"/>
      <c r="C83" s="77" t="s">
        <v>139</v>
      </c>
      <c r="D83" s="38"/>
      <c r="E83" s="38"/>
      <c r="F83" s="38"/>
      <c r="G83" s="38"/>
      <c r="H83" s="38"/>
      <c r="I83" s="38"/>
      <c r="J83" s="148">
        <f>BK83</f>
        <v>0</v>
      </c>
      <c r="K83" s="38"/>
      <c r="L83" s="41"/>
      <c r="M83" s="73"/>
      <c r="N83" s="149"/>
      <c r="O83" s="74"/>
      <c r="P83" s="150">
        <f>P84</f>
        <v>0</v>
      </c>
      <c r="Q83" s="74"/>
      <c r="R83" s="150">
        <f>R84</f>
        <v>0</v>
      </c>
      <c r="S83" s="74"/>
      <c r="T83" s="151">
        <f>T84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8" t="s">
        <v>77</v>
      </c>
      <c r="AU83" s="18" t="s">
        <v>125</v>
      </c>
      <c r="BK83" s="152">
        <f>BK84</f>
        <v>0</v>
      </c>
    </row>
    <row r="84" spans="1:65" s="11" customFormat="1" ht="25.9" customHeight="1">
      <c r="B84" s="153"/>
      <c r="C84" s="154"/>
      <c r="D84" s="155" t="s">
        <v>77</v>
      </c>
      <c r="E84" s="156" t="s">
        <v>1014</v>
      </c>
      <c r="F84" s="156" t="s">
        <v>1015</v>
      </c>
      <c r="G84" s="154"/>
      <c r="H84" s="154"/>
      <c r="I84" s="157"/>
      <c r="J84" s="158">
        <f>BK84</f>
        <v>0</v>
      </c>
      <c r="K84" s="154"/>
      <c r="L84" s="159"/>
      <c r="M84" s="160"/>
      <c r="N84" s="161"/>
      <c r="O84" s="161"/>
      <c r="P84" s="162">
        <f>P85+P140+P189</f>
        <v>0</v>
      </c>
      <c r="Q84" s="161"/>
      <c r="R84" s="162">
        <f>R85+R140+R189</f>
        <v>0</v>
      </c>
      <c r="S84" s="161"/>
      <c r="T84" s="163">
        <f>T85+T140+T189</f>
        <v>0</v>
      </c>
      <c r="AR84" s="164" t="s">
        <v>88</v>
      </c>
      <c r="AT84" s="165" t="s">
        <v>77</v>
      </c>
      <c r="AU84" s="165" t="s">
        <v>78</v>
      </c>
      <c r="AY84" s="164" t="s">
        <v>143</v>
      </c>
      <c r="BK84" s="166">
        <f>BK85+BK140+BK189</f>
        <v>0</v>
      </c>
    </row>
    <row r="85" spans="1:65" s="11" customFormat="1" ht="22.9" customHeight="1">
      <c r="B85" s="153"/>
      <c r="C85" s="154"/>
      <c r="D85" s="155" t="s">
        <v>77</v>
      </c>
      <c r="E85" s="196" t="s">
        <v>3299</v>
      </c>
      <c r="F85" s="196" t="s">
        <v>3300</v>
      </c>
      <c r="G85" s="154"/>
      <c r="H85" s="154"/>
      <c r="I85" s="157"/>
      <c r="J85" s="197">
        <f>BK85</f>
        <v>0</v>
      </c>
      <c r="K85" s="154"/>
      <c r="L85" s="159"/>
      <c r="M85" s="160"/>
      <c r="N85" s="161"/>
      <c r="O85" s="161"/>
      <c r="P85" s="162">
        <f>SUM(P86:P139)</f>
        <v>0</v>
      </c>
      <c r="Q85" s="161"/>
      <c r="R85" s="162">
        <f>SUM(R86:R139)</f>
        <v>0</v>
      </c>
      <c r="S85" s="161"/>
      <c r="T85" s="163">
        <f>SUM(T86:T139)</f>
        <v>0</v>
      </c>
      <c r="AR85" s="164" t="s">
        <v>88</v>
      </c>
      <c r="AT85" s="165" t="s">
        <v>77</v>
      </c>
      <c r="AU85" s="165" t="s">
        <v>86</v>
      </c>
      <c r="AY85" s="164" t="s">
        <v>143</v>
      </c>
      <c r="BK85" s="166">
        <f>SUM(BK86:BK139)</f>
        <v>0</v>
      </c>
    </row>
    <row r="86" spans="1:65" s="2" customFormat="1" ht="16.5" customHeight="1">
      <c r="A86" s="36"/>
      <c r="B86" s="37"/>
      <c r="C86" s="167" t="s">
        <v>86</v>
      </c>
      <c r="D86" s="167" t="s">
        <v>144</v>
      </c>
      <c r="E86" s="168" t="s">
        <v>3301</v>
      </c>
      <c r="F86" s="169" t="s">
        <v>3302</v>
      </c>
      <c r="G86" s="170" t="s">
        <v>462</v>
      </c>
      <c r="H86" s="171">
        <v>40</v>
      </c>
      <c r="I86" s="172"/>
      <c r="J86" s="173">
        <f>ROUND(I86*H86,2)</f>
        <v>0</v>
      </c>
      <c r="K86" s="169" t="s">
        <v>3303</v>
      </c>
      <c r="L86" s="41"/>
      <c r="M86" s="174" t="s">
        <v>32</v>
      </c>
      <c r="N86" s="175" t="s">
        <v>49</v>
      </c>
      <c r="O86" s="66"/>
      <c r="P86" s="176">
        <f>O86*H86</f>
        <v>0</v>
      </c>
      <c r="Q86" s="176">
        <v>0</v>
      </c>
      <c r="R86" s="176">
        <f>Q86*H86</f>
        <v>0</v>
      </c>
      <c r="S86" s="176">
        <v>0</v>
      </c>
      <c r="T86" s="177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78" t="s">
        <v>452</v>
      </c>
      <c r="AT86" s="178" t="s">
        <v>144</v>
      </c>
      <c r="AU86" s="178" t="s">
        <v>88</v>
      </c>
      <c r="AY86" s="18" t="s">
        <v>143</v>
      </c>
      <c r="BE86" s="179">
        <f>IF(N86="základní",J86,0)</f>
        <v>0</v>
      </c>
      <c r="BF86" s="179">
        <f>IF(N86="snížená",J86,0)</f>
        <v>0</v>
      </c>
      <c r="BG86" s="179">
        <f>IF(N86="zákl. přenesená",J86,0)</f>
        <v>0</v>
      </c>
      <c r="BH86" s="179">
        <f>IF(N86="sníž. přenesená",J86,0)</f>
        <v>0</v>
      </c>
      <c r="BI86" s="179">
        <f>IF(N86="nulová",J86,0)</f>
        <v>0</v>
      </c>
      <c r="BJ86" s="18" t="s">
        <v>86</v>
      </c>
      <c r="BK86" s="179">
        <f>ROUND(I86*H86,2)</f>
        <v>0</v>
      </c>
      <c r="BL86" s="18" t="s">
        <v>452</v>
      </c>
      <c r="BM86" s="178" t="s">
        <v>88</v>
      </c>
    </row>
    <row r="87" spans="1:65" s="2" customFormat="1" ht="11.25">
      <c r="A87" s="36"/>
      <c r="B87" s="37"/>
      <c r="C87" s="38"/>
      <c r="D87" s="180" t="s">
        <v>149</v>
      </c>
      <c r="E87" s="38"/>
      <c r="F87" s="181" t="s">
        <v>3302</v>
      </c>
      <c r="G87" s="38"/>
      <c r="H87" s="38"/>
      <c r="I87" s="182"/>
      <c r="J87" s="38"/>
      <c r="K87" s="38"/>
      <c r="L87" s="41"/>
      <c r="M87" s="183"/>
      <c r="N87" s="184"/>
      <c r="O87" s="66"/>
      <c r="P87" s="66"/>
      <c r="Q87" s="66"/>
      <c r="R87" s="66"/>
      <c r="S87" s="66"/>
      <c r="T87" s="67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8" t="s">
        <v>149</v>
      </c>
      <c r="AU87" s="18" t="s">
        <v>88</v>
      </c>
    </row>
    <row r="88" spans="1:65" s="2" customFormat="1" ht="16.5" customHeight="1">
      <c r="A88" s="36"/>
      <c r="B88" s="37"/>
      <c r="C88" s="167" t="s">
        <v>88</v>
      </c>
      <c r="D88" s="167" t="s">
        <v>144</v>
      </c>
      <c r="E88" s="168" t="s">
        <v>3304</v>
      </c>
      <c r="F88" s="169" t="s">
        <v>3305</v>
      </c>
      <c r="G88" s="170" t="s">
        <v>462</v>
      </c>
      <c r="H88" s="171">
        <v>8</v>
      </c>
      <c r="I88" s="172"/>
      <c r="J88" s="173">
        <f>ROUND(I88*H88,2)</f>
        <v>0</v>
      </c>
      <c r="K88" s="169" t="s">
        <v>3303</v>
      </c>
      <c r="L88" s="41"/>
      <c r="M88" s="174" t="s">
        <v>32</v>
      </c>
      <c r="N88" s="175" t="s">
        <v>49</v>
      </c>
      <c r="O88" s="66"/>
      <c r="P88" s="176">
        <f>O88*H88</f>
        <v>0</v>
      </c>
      <c r="Q88" s="176">
        <v>0</v>
      </c>
      <c r="R88" s="176">
        <f>Q88*H88</f>
        <v>0</v>
      </c>
      <c r="S88" s="176">
        <v>0</v>
      </c>
      <c r="T88" s="177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78" t="s">
        <v>452</v>
      </c>
      <c r="AT88" s="178" t="s">
        <v>144</v>
      </c>
      <c r="AU88" s="178" t="s">
        <v>88</v>
      </c>
      <c r="AY88" s="18" t="s">
        <v>143</v>
      </c>
      <c r="BE88" s="179">
        <f>IF(N88="základní",J88,0)</f>
        <v>0</v>
      </c>
      <c r="BF88" s="179">
        <f>IF(N88="snížená",J88,0)</f>
        <v>0</v>
      </c>
      <c r="BG88" s="179">
        <f>IF(N88="zákl. přenesená",J88,0)</f>
        <v>0</v>
      </c>
      <c r="BH88" s="179">
        <f>IF(N88="sníž. přenesená",J88,0)</f>
        <v>0</v>
      </c>
      <c r="BI88" s="179">
        <f>IF(N88="nulová",J88,0)</f>
        <v>0</v>
      </c>
      <c r="BJ88" s="18" t="s">
        <v>86</v>
      </c>
      <c r="BK88" s="179">
        <f>ROUND(I88*H88,2)</f>
        <v>0</v>
      </c>
      <c r="BL88" s="18" t="s">
        <v>452</v>
      </c>
      <c r="BM88" s="178" t="s">
        <v>142</v>
      </c>
    </row>
    <row r="89" spans="1:65" s="2" customFormat="1" ht="11.25">
      <c r="A89" s="36"/>
      <c r="B89" s="37"/>
      <c r="C89" s="38"/>
      <c r="D89" s="180" t="s">
        <v>149</v>
      </c>
      <c r="E89" s="38"/>
      <c r="F89" s="181" t="s">
        <v>3305</v>
      </c>
      <c r="G89" s="38"/>
      <c r="H89" s="38"/>
      <c r="I89" s="182"/>
      <c r="J89" s="38"/>
      <c r="K89" s="38"/>
      <c r="L89" s="41"/>
      <c r="M89" s="183"/>
      <c r="N89" s="184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8" t="s">
        <v>149</v>
      </c>
      <c r="AU89" s="18" t="s">
        <v>88</v>
      </c>
    </row>
    <row r="90" spans="1:65" s="2" customFormat="1" ht="16.5" customHeight="1">
      <c r="A90" s="36"/>
      <c r="B90" s="37"/>
      <c r="C90" s="167" t="s">
        <v>153</v>
      </c>
      <c r="D90" s="167" t="s">
        <v>144</v>
      </c>
      <c r="E90" s="168" t="s">
        <v>3306</v>
      </c>
      <c r="F90" s="169" t="s">
        <v>3307</v>
      </c>
      <c r="G90" s="170" t="s">
        <v>462</v>
      </c>
      <c r="H90" s="171">
        <v>4</v>
      </c>
      <c r="I90" s="172"/>
      <c r="J90" s="173">
        <f>ROUND(I90*H90,2)</f>
        <v>0</v>
      </c>
      <c r="K90" s="169" t="s">
        <v>3303</v>
      </c>
      <c r="L90" s="41"/>
      <c r="M90" s="174" t="s">
        <v>32</v>
      </c>
      <c r="N90" s="175" t="s">
        <v>49</v>
      </c>
      <c r="O90" s="66"/>
      <c r="P90" s="176">
        <f>O90*H90</f>
        <v>0</v>
      </c>
      <c r="Q90" s="176">
        <v>0</v>
      </c>
      <c r="R90" s="176">
        <f>Q90*H90</f>
        <v>0</v>
      </c>
      <c r="S90" s="176">
        <v>0</v>
      </c>
      <c r="T90" s="177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78" t="s">
        <v>452</v>
      </c>
      <c r="AT90" s="178" t="s">
        <v>144</v>
      </c>
      <c r="AU90" s="178" t="s">
        <v>88</v>
      </c>
      <c r="AY90" s="18" t="s">
        <v>143</v>
      </c>
      <c r="BE90" s="179">
        <f>IF(N90="základní",J90,0)</f>
        <v>0</v>
      </c>
      <c r="BF90" s="179">
        <f>IF(N90="snížená",J90,0)</f>
        <v>0</v>
      </c>
      <c r="BG90" s="179">
        <f>IF(N90="zákl. přenesená",J90,0)</f>
        <v>0</v>
      </c>
      <c r="BH90" s="179">
        <f>IF(N90="sníž. přenesená",J90,0)</f>
        <v>0</v>
      </c>
      <c r="BI90" s="179">
        <f>IF(N90="nulová",J90,0)</f>
        <v>0</v>
      </c>
      <c r="BJ90" s="18" t="s">
        <v>86</v>
      </c>
      <c r="BK90" s="179">
        <f>ROUND(I90*H90,2)</f>
        <v>0</v>
      </c>
      <c r="BL90" s="18" t="s">
        <v>452</v>
      </c>
      <c r="BM90" s="178" t="s">
        <v>168</v>
      </c>
    </row>
    <row r="91" spans="1:65" s="2" customFormat="1" ht="11.25">
      <c r="A91" s="36"/>
      <c r="B91" s="37"/>
      <c r="C91" s="38"/>
      <c r="D91" s="180" t="s">
        <v>149</v>
      </c>
      <c r="E91" s="38"/>
      <c r="F91" s="181" t="s">
        <v>3307</v>
      </c>
      <c r="G91" s="38"/>
      <c r="H91" s="38"/>
      <c r="I91" s="182"/>
      <c r="J91" s="38"/>
      <c r="K91" s="38"/>
      <c r="L91" s="41"/>
      <c r="M91" s="183"/>
      <c r="N91" s="184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8" t="s">
        <v>149</v>
      </c>
      <c r="AU91" s="18" t="s">
        <v>88</v>
      </c>
    </row>
    <row r="92" spans="1:65" s="2" customFormat="1" ht="16.5" customHeight="1">
      <c r="A92" s="36"/>
      <c r="B92" s="37"/>
      <c r="C92" s="167" t="s">
        <v>142</v>
      </c>
      <c r="D92" s="167" t="s">
        <v>144</v>
      </c>
      <c r="E92" s="168" t="s">
        <v>3308</v>
      </c>
      <c r="F92" s="169" t="s">
        <v>3309</v>
      </c>
      <c r="G92" s="170" t="s">
        <v>462</v>
      </c>
      <c r="H92" s="171">
        <v>42</v>
      </c>
      <c r="I92" s="172"/>
      <c r="J92" s="173">
        <f>ROUND(I92*H92,2)</f>
        <v>0</v>
      </c>
      <c r="K92" s="169" t="s">
        <v>3303</v>
      </c>
      <c r="L92" s="41"/>
      <c r="M92" s="174" t="s">
        <v>32</v>
      </c>
      <c r="N92" s="175" t="s">
        <v>49</v>
      </c>
      <c r="O92" s="66"/>
      <c r="P92" s="176">
        <f>O92*H92</f>
        <v>0</v>
      </c>
      <c r="Q92" s="176">
        <v>0</v>
      </c>
      <c r="R92" s="176">
        <f>Q92*H92</f>
        <v>0</v>
      </c>
      <c r="S92" s="176">
        <v>0</v>
      </c>
      <c r="T92" s="177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78" t="s">
        <v>452</v>
      </c>
      <c r="AT92" s="178" t="s">
        <v>144</v>
      </c>
      <c r="AU92" s="178" t="s">
        <v>88</v>
      </c>
      <c r="AY92" s="18" t="s">
        <v>143</v>
      </c>
      <c r="BE92" s="179">
        <f>IF(N92="základní",J92,0)</f>
        <v>0</v>
      </c>
      <c r="BF92" s="179">
        <f>IF(N92="snížená",J92,0)</f>
        <v>0</v>
      </c>
      <c r="BG92" s="179">
        <f>IF(N92="zákl. přenesená",J92,0)</f>
        <v>0</v>
      </c>
      <c r="BH92" s="179">
        <f>IF(N92="sníž. přenesená",J92,0)</f>
        <v>0</v>
      </c>
      <c r="BI92" s="179">
        <f>IF(N92="nulová",J92,0)</f>
        <v>0</v>
      </c>
      <c r="BJ92" s="18" t="s">
        <v>86</v>
      </c>
      <c r="BK92" s="179">
        <f>ROUND(I92*H92,2)</f>
        <v>0</v>
      </c>
      <c r="BL92" s="18" t="s">
        <v>452</v>
      </c>
      <c r="BM92" s="178" t="s">
        <v>176</v>
      </c>
    </row>
    <row r="93" spans="1:65" s="2" customFormat="1" ht="11.25">
      <c r="A93" s="36"/>
      <c r="B93" s="37"/>
      <c r="C93" s="38"/>
      <c r="D93" s="180" t="s">
        <v>149</v>
      </c>
      <c r="E93" s="38"/>
      <c r="F93" s="181" t="s">
        <v>3309</v>
      </c>
      <c r="G93" s="38"/>
      <c r="H93" s="38"/>
      <c r="I93" s="182"/>
      <c r="J93" s="38"/>
      <c r="K93" s="38"/>
      <c r="L93" s="41"/>
      <c r="M93" s="183"/>
      <c r="N93" s="184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8" t="s">
        <v>149</v>
      </c>
      <c r="AU93" s="18" t="s">
        <v>88</v>
      </c>
    </row>
    <row r="94" spans="1:65" s="2" customFormat="1" ht="21.75" customHeight="1">
      <c r="A94" s="36"/>
      <c r="B94" s="37"/>
      <c r="C94" s="167" t="s">
        <v>163</v>
      </c>
      <c r="D94" s="167" t="s">
        <v>144</v>
      </c>
      <c r="E94" s="168" t="s">
        <v>3310</v>
      </c>
      <c r="F94" s="169" t="s">
        <v>3311</v>
      </c>
      <c r="G94" s="170" t="s">
        <v>462</v>
      </c>
      <c r="H94" s="171">
        <v>51</v>
      </c>
      <c r="I94" s="172"/>
      <c r="J94" s="173">
        <f>ROUND(I94*H94,2)</f>
        <v>0</v>
      </c>
      <c r="K94" s="169" t="s">
        <v>3303</v>
      </c>
      <c r="L94" s="41"/>
      <c r="M94" s="174" t="s">
        <v>32</v>
      </c>
      <c r="N94" s="175" t="s">
        <v>49</v>
      </c>
      <c r="O94" s="66"/>
      <c r="P94" s="176">
        <f>O94*H94</f>
        <v>0</v>
      </c>
      <c r="Q94" s="176">
        <v>0</v>
      </c>
      <c r="R94" s="176">
        <f>Q94*H94</f>
        <v>0</v>
      </c>
      <c r="S94" s="176">
        <v>0</v>
      </c>
      <c r="T94" s="177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78" t="s">
        <v>452</v>
      </c>
      <c r="AT94" s="178" t="s">
        <v>144</v>
      </c>
      <c r="AU94" s="178" t="s">
        <v>88</v>
      </c>
      <c r="AY94" s="18" t="s">
        <v>143</v>
      </c>
      <c r="BE94" s="179">
        <f>IF(N94="základní",J94,0)</f>
        <v>0</v>
      </c>
      <c r="BF94" s="179">
        <f>IF(N94="snížená",J94,0)</f>
        <v>0</v>
      </c>
      <c r="BG94" s="179">
        <f>IF(N94="zákl. přenesená",J94,0)</f>
        <v>0</v>
      </c>
      <c r="BH94" s="179">
        <f>IF(N94="sníž. přenesená",J94,0)</f>
        <v>0</v>
      </c>
      <c r="BI94" s="179">
        <f>IF(N94="nulová",J94,0)</f>
        <v>0</v>
      </c>
      <c r="BJ94" s="18" t="s">
        <v>86</v>
      </c>
      <c r="BK94" s="179">
        <f>ROUND(I94*H94,2)</f>
        <v>0</v>
      </c>
      <c r="BL94" s="18" t="s">
        <v>452</v>
      </c>
      <c r="BM94" s="178" t="s">
        <v>368</v>
      </c>
    </row>
    <row r="95" spans="1:65" s="2" customFormat="1" ht="11.25">
      <c r="A95" s="36"/>
      <c r="B95" s="37"/>
      <c r="C95" s="38"/>
      <c r="D95" s="180" t="s">
        <v>149</v>
      </c>
      <c r="E95" s="38"/>
      <c r="F95" s="181" t="s">
        <v>3311</v>
      </c>
      <c r="G95" s="38"/>
      <c r="H95" s="38"/>
      <c r="I95" s="182"/>
      <c r="J95" s="38"/>
      <c r="K95" s="38"/>
      <c r="L95" s="41"/>
      <c r="M95" s="183"/>
      <c r="N95" s="184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8" t="s">
        <v>149</v>
      </c>
      <c r="AU95" s="18" t="s">
        <v>88</v>
      </c>
    </row>
    <row r="96" spans="1:65" s="2" customFormat="1" ht="21.75" customHeight="1">
      <c r="A96" s="36"/>
      <c r="B96" s="37"/>
      <c r="C96" s="167" t="s">
        <v>168</v>
      </c>
      <c r="D96" s="167" t="s">
        <v>144</v>
      </c>
      <c r="E96" s="168" t="s">
        <v>3312</v>
      </c>
      <c r="F96" s="169" t="s">
        <v>3313</v>
      </c>
      <c r="G96" s="170" t="s">
        <v>462</v>
      </c>
      <c r="H96" s="171">
        <v>9</v>
      </c>
      <c r="I96" s="172"/>
      <c r="J96" s="173">
        <f>ROUND(I96*H96,2)</f>
        <v>0</v>
      </c>
      <c r="K96" s="169" t="s">
        <v>3303</v>
      </c>
      <c r="L96" s="41"/>
      <c r="M96" s="174" t="s">
        <v>32</v>
      </c>
      <c r="N96" s="175" t="s">
        <v>49</v>
      </c>
      <c r="O96" s="66"/>
      <c r="P96" s="176">
        <f>O96*H96</f>
        <v>0</v>
      </c>
      <c r="Q96" s="176">
        <v>0</v>
      </c>
      <c r="R96" s="176">
        <f>Q96*H96</f>
        <v>0</v>
      </c>
      <c r="S96" s="176">
        <v>0</v>
      </c>
      <c r="T96" s="177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78" t="s">
        <v>452</v>
      </c>
      <c r="AT96" s="178" t="s">
        <v>144</v>
      </c>
      <c r="AU96" s="178" t="s">
        <v>88</v>
      </c>
      <c r="AY96" s="18" t="s">
        <v>143</v>
      </c>
      <c r="BE96" s="179">
        <f>IF(N96="základní",J96,0)</f>
        <v>0</v>
      </c>
      <c r="BF96" s="179">
        <f>IF(N96="snížená",J96,0)</f>
        <v>0</v>
      </c>
      <c r="BG96" s="179">
        <f>IF(N96="zákl. přenesená",J96,0)</f>
        <v>0</v>
      </c>
      <c r="BH96" s="179">
        <f>IF(N96="sníž. přenesená",J96,0)</f>
        <v>0</v>
      </c>
      <c r="BI96" s="179">
        <f>IF(N96="nulová",J96,0)</f>
        <v>0</v>
      </c>
      <c r="BJ96" s="18" t="s">
        <v>86</v>
      </c>
      <c r="BK96" s="179">
        <f>ROUND(I96*H96,2)</f>
        <v>0</v>
      </c>
      <c r="BL96" s="18" t="s">
        <v>452</v>
      </c>
      <c r="BM96" s="178" t="s">
        <v>403</v>
      </c>
    </row>
    <row r="97" spans="1:65" s="2" customFormat="1" ht="11.25">
      <c r="A97" s="36"/>
      <c r="B97" s="37"/>
      <c r="C97" s="38"/>
      <c r="D97" s="180" t="s">
        <v>149</v>
      </c>
      <c r="E97" s="38"/>
      <c r="F97" s="181" t="s">
        <v>3313</v>
      </c>
      <c r="G97" s="38"/>
      <c r="H97" s="38"/>
      <c r="I97" s="182"/>
      <c r="J97" s="38"/>
      <c r="K97" s="38"/>
      <c r="L97" s="41"/>
      <c r="M97" s="183"/>
      <c r="N97" s="184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8" t="s">
        <v>149</v>
      </c>
      <c r="AU97" s="18" t="s">
        <v>88</v>
      </c>
    </row>
    <row r="98" spans="1:65" s="2" customFormat="1" ht="21.75" customHeight="1">
      <c r="A98" s="36"/>
      <c r="B98" s="37"/>
      <c r="C98" s="167" t="s">
        <v>172</v>
      </c>
      <c r="D98" s="167" t="s">
        <v>144</v>
      </c>
      <c r="E98" s="168" t="s">
        <v>3314</v>
      </c>
      <c r="F98" s="169" t="s">
        <v>3315</v>
      </c>
      <c r="G98" s="170" t="s">
        <v>462</v>
      </c>
      <c r="H98" s="171">
        <v>41</v>
      </c>
      <c r="I98" s="172"/>
      <c r="J98" s="173">
        <f>ROUND(I98*H98,2)</f>
        <v>0</v>
      </c>
      <c r="K98" s="169" t="s">
        <v>3303</v>
      </c>
      <c r="L98" s="41"/>
      <c r="M98" s="174" t="s">
        <v>32</v>
      </c>
      <c r="N98" s="175" t="s">
        <v>49</v>
      </c>
      <c r="O98" s="66"/>
      <c r="P98" s="176">
        <f>O98*H98</f>
        <v>0</v>
      </c>
      <c r="Q98" s="176">
        <v>0</v>
      </c>
      <c r="R98" s="176">
        <f>Q98*H98</f>
        <v>0</v>
      </c>
      <c r="S98" s="176">
        <v>0</v>
      </c>
      <c r="T98" s="177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78" t="s">
        <v>452</v>
      </c>
      <c r="AT98" s="178" t="s">
        <v>144</v>
      </c>
      <c r="AU98" s="178" t="s">
        <v>88</v>
      </c>
      <c r="AY98" s="18" t="s">
        <v>143</v>
      </c>
      <c r="BE98" s="179">
        <f>IF(N98="základní",J98,0)</f>
        <v>0</v>
      </c>
      <c r="BF98" s="179">
        <f>IF(N98="snížená",J98,0)</f>
        <v>0</v>
      </c>
      <c r="BG98" s="179">
        <f>IF(N98="zákl. přenesená",J98,0)</f>
        <v>0</v>
      </c>
      <c r="BH98" s="179">
        <f>IF(N98="sníž. přenesená",J98,0)</f>
        <v>0</v>
      </c>
      <c r="BI98" s="179">
        <f>IF(N98="nulová",J98,0)</f>
        <v>0</v>
      </c>
      <c r="BJ98" s="18" t="s">
        <v>86</v>
      </c>
      <c r="BK98" s="179">
        <f>ROUND(I98*H98,2)</f>
        <v>0</v>
      </c>
      <c r="BL98" s="18" t="s">
        <v>452</v>
      </c>
      <c r="BM98" s="178" t="s">
        <v>420</v>
      </c>
    </row>
    <row r="99" spans="1:65" s="2" customFormat="1" ht="11.25">
      <c r="A99" s="36"/>
      <c r="B99" s="37"/>
      <c r="C99" s="38"/>
      <c r="D99" s="180" t="s">
        <v>149</v>
      </c>
      <c r="E99" s="38"/>
      <c r="F99" s="181" t="s">
        <v>3315</v>
      </c>
      <c r="G99" s="38"/>
      <c r="H99" s="38"/>
      <c r="I99" s="182"/>
      <c r="J99" s="38"/>
      <c r="K99" s="38"/>
      <c r="L99" s="41"/>
      <c r="M99" s="183"/>
      <c r="N99" s="184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8" t="s">
        <v>149</v>
      </c>
      <c r="AU99" s="18" t="s">
        <v>88</v>
      </c>
    </row>
    <row r="100" spans="1:65" s="2" customFormat="1" ht="16.5" customHeight="1">
      <c r="A100" s="36"/>
      <c r="B100" s="37"/>
      <c r="C100" s="167" t="s">
        <v>176</v>
      </c>
      <c r="D100" s="167" t="s">
        <v>144</v>
      </c>
      <c r="E100" s="168" t="s">
        <v>3316</v>
      </c>
      <c r="F100" s="169" t="s">
        <v>3317</v>
      </c>
      <c r="G100" s="170" t="s">
        <v>470</v>
      </c>
      <c r="H100" s="171">
        <v>28</v>
      </c>
      <c r="I100" s="172"/>
      <c r="J100" s="173">
        <f>ROUND(I100*H100,2)</f>
        <v>0</v>
      </c>
      <c r="K100" s="169" t="s">
        <v>3303</v>
      </c>
      <c r="L100" s="41"/>
      <c r="M100" s="174" t="s">
        <v>32</v>
      </c>
      <c r="N100" s="175" t="s">
        <v>49</v>
      </c>
      <c r="O100" s="66"/>
      <c r="P100" s="176">
        <f>O100*H100</f>
        <v>0</v>
      </c>
      <c r="Q100" s="176">
        <v>0</v>
      </c>
      <c r="R100" s="176">
        <f>Q100*H100</f>
        <v>0</v>
      </c>
      <c r="S100" s="176">
        <v>0</v>
      </c>
      <c r="T100" s="177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78" t="s">
        <v>452</v>
      </c>
      <c r="AT100" s="178" t="s">
        <v>144</v>
      </c>
      <c r="AU100" s="178" t="s">
        <v>88</v>
      </c>
      <c r="AY100" s="18" t="s">
        <v>143</v>
      </c>
      <c r="BE100" s="179">
        <f>IF(N100="základní",J100,0)</f>
        <v>0</v>
      </c>
      <c r="BF100" s="179">
        <f>IF(N100="snížená",J100,0)</f>
        <v>0</v>
      </c>
      <c r="BG100" s="179">
        <f>IF(N100="zákl. přenesená",J100,0)</f>
        <v>0</v>
      </c>
      <c r="BH100" s="179">
        <f>IF(N100="sníž. přenesená",J100,0)</f>
        <v>0</v>
      </c>
      <c r="BI100" s="179">
        <f>IF(N100="nulová",J100,0)</f>
        <v>0</v>
      </c>
      <c r="BJ100" s="18" t="s">
        <v>86</v>
      </c>
      <c r="BK100" s="179">
        <f>ROUND(I100*H100,2)</f>
        <v>0</v>
      </c>
      <c r="BL100" s="18" t="s">
        <v>452</v>
      </c>
      <c r="BM100" s="178" t="s">
        <v>452</v>
      </c>
    </row>
    <row r="101" spans="1:65" s="2" customFormat="1" ht="11.25">
      <c r="A101" s="36"/>
      <c r="B101" s="37"/>
      <c r="C101" s="38"/>
      <c r="D101" s="180" t="s">
        <v>149</v>
      </c>
      <c r="E101" s="38"/>
      <c r="F101" s="181" t="s">
        <v>3317</v>
      </c>
      <c r="G101" s="38"/>
      <c r="H101" s="38"/>
      <c r="I101" s="182"/>
      <c r="J101" s="38"/>
      <c r="K101" s="38"/>
      <c r="L101" s="41"/>
      <c r="M101" s="183"/>
      <c r="N101" s="184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8" t="s">
        <v>149</v>
      </c>
      <c r="AU101" s="18" t="s">
        <v>88</v>
      </c>
    </row>
    <row r="102" spans="1:65" s="2" customFormat="1" ht="16.5" customHeight="1">
      <c r="A102" s="36"/>
      <c r="B102" s="37"/>
      <c r="C102" s="167" t="s">
        <v>361</v>
      </c>
      <c r="D102" s="167" t="s">
        <v>144</v>
      </c>
      <c r="E102" s="168" t="s">
        <v>3318</v>
      </c>
      <c r="F102" s="169" t="s">
        <v>3319</v>
      </c>
      <c r="G102" s="170" t="s">
        <v>470</v>
      </c>
      <c r="H102" s="171">
        <v>8</v>
      </c>
      <c r="I102" s="172"/>
      <c r="J102" s="173">
        <f>ROUND(I102*H102,2)</f>
        <v>0</v>
      </c>
      <c r="K102" s="169" t="s">
        <v>3303</v>
      </c>
      <c r="L102" s="41"/>
      <c r="M102" s="174" t="s">
        <v>32</v>
      </c>
      <c r="N102" s="175" t="s">
        <v>49</v>
      </c>
      <c r="O102" s="66"/>
      <c r="P102" s="176">
        <f>O102*H102</f>
        <v>0</v>
      </c>
      <c r="Q102" s="176">
        <v>0</v>
      </c>
      <c r="R102" s="176">
        <f>Q102*H102</f>
        <v>0</v>
      </c>
      <c r="S102" s="176">
        <v>0</v>
      </c>
      <c r="T102" s="177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78" t="s">
        <v>452</v>
      </c>
      <c r="AT102" s="178" t="s">
        <v>144</v>
      </c>
      <c r="AU102" s="178" t="s">
        <v>88</v>
      </c>
      <c r="AY102" s="18" t="s">
        <v>143</v>
      </c>
      <c r="BE102" s="179">
        <f>IF(N102="základní",J102,0)</f>
        <v>0</v>
      </c>
      <c r="BF102" s="179">
        <f>IF(N102="snížená",J102,0)</f>
        <v>0</v>
      </c>
      <c r="BG102" s="179">
        <f>IF(N102="zákl. přenesená",J102,0)</f>
        <v>0</v>
      </c>
      <c r="BH102" s="179">
        <f>IF(N102="sníž. přenesená",J102,0)</f>
        <v>0</v>
      </c>
      <c r="BI102" s="179">
        <f>IF(N102="nulová",J102,0)</f>
        <v>0</v>
      </c>
      <c r="BJ102" s="18" t="s">
        <v>86</v>
      </c>
      <c r="BK102" s="179">
        <f>ROUND(I102*H102,2)</f>
        <v>0</v>
      </c>
      <c r="BL102" s="18" t="s">
        <v>452</v>
      </c>
      <c r="BM102" s="178" t="s">
        <v>467</v>
      </c>
    </row>
    <row r="103" spans="1:65" s="2" customFormat="1" ht="11.25">
      <c r="A103" s="36"/>
      <c r="B103" s="37"/>
      <c r="C103" s="38"/>
      <c r="D103" s="180" t="s">
        <v>149</v>
      </c>
      <c r="E103" s="38"/>
      <c r="F103" s="181" t="s">
        <v>3319</v>
      </c>
      <c r="G103" s="38"/>
      <c r="H103" s="38"/>
      <c r="I103" s="182"/>
      <c r="J103" s="38"/>
      <c r="K103" s="38"/>
      <c r="L103" s="41"/>
      <c r="M103" s="183"/>
      <c r="N103" s="18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8" t="s">
        <v>149</v>
      </c>
      <c r="AU103" s="18" t="s">
        <v>88</v>
      </c>
    </row>
    <row r="104" spans="1:65" s="2" customFormat="1" ht="21.75" customHeight="1">
      <c r="A104" s="36"/>
      <c r="B104" s="37"/>
      <c r="C104" s="167" t="s">
        <v>368</v>
      </c>
      <c r="D104" s="167" t="s">
        <v>144</v>
      </c>
      <c r="E104" s="168" t="s">
        <v>3320</v>
      </c>
      <c r="F104" s="169" t="s">
        <v>3321</v>
      </c>
      <c r="G104" s="170" t="s">
        <v>470</v>
      </c>
      <c r="H104" s="171">
        <v>6</v>
      </c>
      <c r="I104" s="172"/>
      <c r="J104" s="173">
        <f>ROUND(I104*H104,2)</f>
        <v>0</v>
      </c>
      <c r="K104" s="169" t="s">
        <v>3303</v>
      </c>
      <c r="L104" s="41"/>
      <c r="M104" s="174" t="s">
        <v>32</v>
      </c>
      <c r="N104" s="175" t="s">
        <v>49</v>
      </c>
      <c r="O104" s="66"/>
      <c r="P104" s="176">
        <f>O104*H104</f>
        <v>0</v>
      </c>
      <c r="Q104" s="176">
        <v>0</v>
      </c>
      <c r="R104" s="176">
        <f>Q104*H104</f>
        <v>0</v>
      </c>
      <c r="S104" s="176">
        <v>0</v>
      </c>
      <c r="T104" s="177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78" t="s">
        <v>452</v>
      </c>
      <c r="AT104" s="178" t="s">
        <v>144</v>
      </c>
      <c r="AU104" s="178" t="s">
        <v>88</v>
      </c>
      <c r="AY104" s="18" t="s">
        <v>143</v>
      </c>
      <c r="BE104" s="179">
        <f>IF(N104="základní",J104,0)</f>
        <v>0</v>
      </c>
      <c r="BF104" s="179">
        <f>IF(N104="snížená",J104,0)</f>
        <v>0</v>
      </c>
      <c r="BG104" s="179">
        <f>IF(N104="zákl. přenesená",J104,0)</f>
        <v>0</v>
      </c>
      <c r="BH104" s="179">
        <f>IF(N104="sníž. přenesená",J104,0)</f>
        <v>0</v>
      </c>
      <c r="BI104" s="179">
        <f>IF(N104="nulová",J104,0)</f>
        <v>0</v>
      </c>
      <c r="BJ104" s="18" t="s">
        <v>86</v>
      </c>
      <c r="BK104" s="179">
        <f>ROUND(I104*H104,2)</f>
        <v>0</v>
      </c>
      <c r="BL104" s="18" t="s">
        <v>452</v>
      </c>
      <c r="BM104" s="178" t="s">
        <v>480</v>
      </c>
    </row>
    <row r="105" spans="1:65" s="2" customFormat="1" ht="11.25">
      <c r="A105" s="36"/>
      <c r="B105" s="37"/>
      <c r="C105" s="38"/>
      <c r="D105" s="180" t="s">
        <v>149</v>
      </c>
      <c r="E105" s="38"/>
      <c r="F105" s="181" t="s">
        <v>3321</v>
      </c>
      <c r="G105" s="38"/>
      <c r="H105" s="38"/>
      <c r="I105" s="182"/>
      <c r="J105" s="38"/>
      <c r="K105" s="38"/>
      <c r="L105" s="41"/>
      <c r="M105" s="183"/>
      <c r="N105" s="184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8" t="s">
        <v>149</v>
      </c>
      <c r="AU105" s="18" t="s">
        <v>88</v>
      </c>
    </row>
    <row r="106" spans="1:65" s="2" customFormat="1" ht="21.75" customHeight="1">
      <c r="A106" s="36"/>
      <c r="B106" s="37"/>
      <c r="C106" s="167" t="s">
        <v>396</v>
      </c>
      <c r="D106" s="167" t="s">
        <v>144</v>
      </c>
      <c r="E106" s="168" t="s">
        <v>3322</v>
      </c>
      <c r="F106" s="169" t="s">
        <v>3323</v>
      </c>
      <c r="G106" s="170" t="s">
        <v>470</v>
      </c>
      <c r="H106" s="171">
        <v>2</v>
      </c>
      <c r="I106" s="172"/>
      <c r="J106" s="173">
        <f>ROUND(I106*H106,2)</f>
        <v>0</v>
      </c>
      <c r="K106" s="169" t="s">
        <v>3303</v>
      </c>
      <c r="L106" s="41"/>
      <c r="M106" s="174" t="s">
        <v>32</v>
      </c>
      <c r="N106" s="175" t="s">
        <v>49</v>
      </c>
      <c r="O106" s="66"/>
      <c r="P106" s="176">
        <f>O106*H106</f>
        <v>0</v>
      </c>
      <c r="Q106" s="176">
        <v>0</v>
      </c>
      <c r="R106" s="176">
        <f>Q106*H106</f>
        <v>0</v>
      </c>
      <c r="S106" s="176">
        <v>0</v>
      </c>
      <c r="T106" s="177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78" t="s">
        <v>452</v>
      </c>
      <c r="AT106" s="178" t="s">
        <v>144</v>
      </c>
      <c r="AU106" s="178" t="s">
        <v>88</v>
      </c>
      <c r="AY106" s="18" t="s">
        <v>143</v>
      </c>
      <c r="BE106" s="179">
        <f>IF(N106="základní",J106,0)</f>
        <v>0</v>
      </c>
      <c r="BF106" s="179">
        <f>IF(N106="snížená",J106,0)</f>
        <v>0</v>
      </c>
      <c r="BG106" s="179">
        <f>IF(N106="zákl. přenesená",J106,0)</f>
        <v>0</v>
      </c>
      <c r="BH106" s="179">
        <f>IF(N106="sníž. přenesená",J106,0)</f>
        <v>0</v>
      </c>
      <c r="BI106" s="179">
        <f>IF(N106="nulová",J106,0)</f>
        <v>0</v>
      </c>
      <c r="BJ106" s="18" t="s">
        <v>86</v>
      </c>
      <c r="BK106" s="179">
        <f>ROUND(I106*H106,2)</f>
        <v>0</v>
      </c>
      <c r="BL106" s="18" t="s">
        <v>452</v>
      </c>
      <c r="BM106" s="178" t="s">
        <v>495</v>
      </c>
    </row>
    <row r="107" spans="1:65" s="2" customFormat="1" ht="11.25">
      <c r="A107" s="36"/>
      <c r="B107" s="37"/>
      <c r="C107" s="38"/>
      <c r="D107" s="180" t="s">
        <v>149</v>
      </c>
      <c r="E107" s="38"/>
      <c r="F107" s="181" t="s">
        <v>3323</v>
      </c>
      <c r="G107" s="38"/>
      <c r="H107" s="38"/>
      <c r="I107" s="182"/>
      <c r="J107" s="38"/>
      <c r="K107" s="38"/>
      <c r="L107" s="41"/>
      <c r="M107" s="183"/>
      <c r="N107" s="184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8" t="s">
        <v>149</v>
      </c>
      <c r="AU107" s="18" t="s">
        <v>88</v>
      </c>
    </row>
    <row r="108" spans="1:65" s="2" customFormat="1" ht="16.5" customHeight="1">
      <c r="A108" s="36"/>
      <c r="B108" s="37"/>
      <c r="C108" s="167" t="s">
        <v>403</v>
      </c>
      <c r="D108" s="167" t="s">
        <v>144</v>
      </c>
      <c r="E108" s="168" t="s">
        <v>3324</v>
      </c>
      <c r="F108" s="169" t="s">
        <v>3325</v>
      </c>
      <c r="G108" s="170" t="s">
        <v>470</v>
      </c>
      <c r="H108" s="171">
        <v>2</v>
      </c>
      <c r="I108" s="172"/>
      <c r="J108" s="173">
        <f>ROUND(I108*H108,2)</f>
        <v>0</v>
      </c>
      <c r="K108" s="169" t="s">
        <v>3303</v>
      </c>
      <c r="L108" s="41"/>
      <c r="M108" s="174" t="s">
        <v>32</v>
      </c>
      <c r="N108" s="175" t="s">
        <v>49</v>
      </c>
      <c r="O108" s="66"/>
      <c r="P108" s="176">
        <f>O108*H108</f>
        <v>0</v>
      </c>
      <c r="Q108" s="176">
        <v>0</v>
      </c>
      <c r="R108" s="176">
        <f>Q108*H108</f>
        <v>0</v>
      </c>
      <c r="S108" s="176">
        <v>0</v>
      </c>
      <c r="T108" s="177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78" t="s">
        <v>452</v>
      </c>
      <c r="AT108" s="178" t="s">
        <v>144</v>
      </c>
      <c r="AU108" s="178" t="s">
        <v>88</v>
      </c>
      <c r="AY108" s="18" t="s">
        <v>143</v>
      </c>
      <c r="BE108" s="179">
        <f>IF(N108="základní",J108,0)</f>
        <v>0</v>
      </c>
      <c r="BF108" s="179">
        <f>IF(N108="snížená",J108,0)</f>
        <v>0</v>
      </c>
      <c r="BG108" s="179">
        <f>IF(N108="zákl. přenesená",J108,0)</f>
        <v>0</v>
      </c>
      <c r="BH108" s="179">
        <f>IF(N108="sníž. přenesená",J108,0)</f>
        <v>0</v>
      </c>
      <c r="BI108" s="179">
        <f>IF(N108="nulová",J108,0)</f>
        <v>0</v>
      </c>
      <c r="BJ108" s="18" t="s">
        <v>86</v>
      </c>
      <c r="BK108" s="179">
        <f>ROUND(I108*H108,2)</f>
        <v>0</v>
      </c>
      <c r="BL108" s="18" t="s">
        <v>452</v>
      </c>
      <c r="BM108" s="178" t="s">
        <v>509</v>
      </c>
    </row>
    <row r="109" spans="1:65" s="2" customFormat="1" ht="11.25">
      <c r="A109" s="36"/>
      <c r="B109" s="37"/>
      <c r="C109" s="38"/>
      <c r="D109" s="180" t="s">
        <v>149</v>
      </c>
      <c r="E109" s="38"/>
      <c r="F109" s="181" t="s">
        <v>3325</v>
      </c>
      <c r="G109" s="38"/>
      <c r="H109" s="38"/>
      <c r="I109" s="182"/>
      <c r="J109" s="38"/>
      <c r="K109" s="38"/>
      <c r="L109" s="41"/>
      <c r="M109" s="183"/>
      <c r="N109" s="184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8" t="s">
        <v>149</v>
      </c>
      <c r="AU109" s="18" t="s">
        <v>88</v>
      </c>
    </row>
    <row r="110" spans="1:65" s="2" customFormat="1" ht="16.5" customHeight="1">
      <c r="A110" s="36"/>
      <c r="B110" s="37"/>
      <c r="C110" s="167" t="s">
        <v>410</v>
      </c>
      <c r="D110" s="167" t="s">
        <v>144</v>
      </c>
      <c r="E110" s="168" t="s">
        <v>3326</v>
      </c>
      <c r="F110" s="169" t="s">
        <v>3327</v>
      </c>
      <c r="G110" s="170" t="s">
        <v>470</v>
      </c>
      <c r="H110" s="171">
        <v>2</v>
      </c>
      <c r="I110" s="172"/>
      <c r="J110" s="173">
        <f>ROUND(I110*H110,2)</f>
        <v>0</v>
      </c>
      <c r="K110" s="169" t="s">
        <v>3303</v>
      </c>
      <c r="L110" s="41"/>
      <c r="M110" s="174" t="s">
        <v>32</v>
      </c>
      <c r="N110" s="175" t="s">
        <v>49</v>
      </c>
      <c r="O110" s="66"/>
      <c r="P110" s="176">
        <f>O110*H110</f>
        <v>0</v>
      </c>
      <c r="Q110" s="176">
        <v>0</v>
      </c>
      <c r="R110" s="176">
        <f>Q110*H110</f>
        <v>0</v>
      </c>
      <c r="S110" s="176">
        <v>0</v>
      </c>
      <c r="T110" s="177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78" t="s">
        <v>452</v>
      </c>
      <c r="AT110" s="178" t="s">
        <v>144</v>
      </c>
      <c r="AU110" s="178" t="s">
        <v>88</v>
      </c>
      <c r="AY110" s="18" t="s">
        <v>143</v>
      </c>
      <c r="BE110" s="179">
        <f>IF(N110="základní",J110,0)</f>
        <v>0</v>
      </c>
      <c r="BF110" s="179">
        <f>IF(N110="snížená",J110,0)</f>
        <v>0</v>
      </c>
      <c r="BG110" s="179">
        <f>IF(N110="zákl. přenesená",J110,0)</f>
        <v>0</v>
      </c>
      <c r="BH110" s="179">
        <f>IF(N110="sníž. přenesená",J110,0)</f>
        <v>0</v>
      </c>
      <c r="BI110" s="179">
        <f>IF(N110="nulová",J110,0)</f>
        <v>0</v>
      </c>
      <c r="BJ110" s="18" t="s">
        <v>86</v>
      </c>
      <c r="BK110" s="179">
        <f>ROUND(I110*H110,2)</f>
        <v>0</v>
      </c>
      <c r="BL110" s="18" t="s">
        <v>452</v>
      </c>
      <c r="BM110" s="178" t="s">
        <v>524</v>
      </c>
    </row>
    <row r="111" spans="1:65" s="2" customFormat="1" ht="11.25">
      <c r="A111" s="36"/>
      <c r="B111" s="37"/>
      <c r="C111" s="38"/>
      <c r="D111" s="180" t="s">
        <v>149</v>
      </c>
      <c r="E111" s="38"/>
      <c r="F111" s="181" t="s">
        <v>3327</v>
      </c>
      <c r="G111" s="38"/>
      <c r="H111" s="38"/>
      <c r="I111" s="182"/>
      <c r="J111" s="38"/>
      <c r="K111" s="38"/>
      <c r="L111" s="41"/>
      <c r="M111" s="183"/>
      <c r="N111" s="184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8" t="s">
        <v>149</v>
      </c>
      <c r="AU111" s="18" t="s">
        <v>88</v>
      </c>
    </row>
    <row r="112" spans="1:65" s="2" customFormat="1" ht="16.5" customHeight="1">
      <c r="A112" s="36"/>
      <c r="B112" s="37"/>
      <c r="C112" s="167" t="s">
        <v>420</v>
      </c>
      <c r="D112" s="167" t="s">
        <v>144</v>
      </c>
      <c r="E112" s="168" t="s">
        <v>3328</v>
      </c>
      <c r="F112" s="169" t="s">
        <v>3329</v>
      </c>
      <c r="G112" s="170" t="s">
        <v>462</v>
      </c>
      <c r="H112" s="171">
        <v>60</v>
      </c>
      <c r="I112" s="172"/>
      <c r="J112" s="173">
        <f>ROUND(I112*H112,2)</f>
        <v>0</v>
      </c>
      <c r="K112" s="169" t="s">
        <v>3303</v>
      </c>
      <c r="L112" s="41"/>
      <c r="M112" s="174" t="s">
        <v>32</v>
      </c>
      <c r="N112" s="175" t="s">
        <v>49</v>
      </c>
      <c r="O112" s="66"/>
      <c r="P112" s="176">
        <f>O112*H112</f>
        <v>0</v>
      </c>
      <c r="Q112" s="176">
        <v>0</v>
      </c>
      <c r="R112" s="176">
        <f>Q112*H112</f>
        <v>0</v>
      </c>
      <c r="S112" s="176">
        <v>0</v>
      </c>
      <c r="T112" s="177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78" t="s">
        <v>452</v>
      </c>
      <c r="AT112" s="178" t="s">
        <v>144</v>
      </c>
      <c r="AU112" s="178" t="s">
        <v>88</v>
      </c>
      <c r="AY112" s="18" t="s">
        <v>143</v>
      </c>
      <c r="BE112" s="179">
        <f>IF(N112="základní",J112,0)</f>
        <v>0</v>
      </c>
      <c r="BF112" s="179">
        <f>IF(N112="snížená",J112,0)</f>
        <v>0</v>
      </c>
      <c r="BG112" s="179">
        <f>IF(N112="zákl. přenesená",J112,0)</f>
        <v>0</v>
      </c>
      <c r="BH112" s="179">
        <f>IF(N112="sníž. přenesená",J112,0)</f>
        <v>0</v>
      </c>
      <c r="BI112" s="179">
        <f>IF(N112="nulová",J112,0)</f>
        <v>0</v>
      </c>
      <c r="BJ112" s="18" t="s">
        <v>86</v>
      </c>
      <c r="BK112" s="179">
        <f>ROUND(I112*H112,2)</f>
        <v>0</v>
      </c>
      <c r="BL112" s="18" t="s">
        <v>452</v>
      </c>
      <c r="BM112" s="178" t="s">
        <v>538</v>
      </c>
    </row>
    <row r="113" spans="1:65" s="2" customFormat="1" ht="11.25">
      <c r="A113" s="36"/>
      <c r="B113" s="37"/>
      <c r="C113" s="38"/>
      <c r="D113" s="180" t="s">
        <v>149</v>
      </c>
      <c r="E113" s="38"/>
      <c r="F113" s="181" t="s">
        <v>3329</v>
      </c>
      <c r="G113" s="38"/>
      <c r="H113" s="38"/>
      <c r="I113" s="182"/>
      <c r="J113" s="38"/>
      <c r="K113" s="38"/>
      <c r="L113" s="41"/>
      <c r="M113" s="183"/>
      <c r="N113" s="184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8" t="s">
        <v>149</v>
      </c>
      <c r="AU113" s="18" t="s">
        <v>88</v>
      </c>
    </row>
    <row r="114" spans="1:65" s="2" customFormat="1" ht="16.5" customHeight="1">
      <c r="A114" s="36"/>
      <c r="B114" s="37"/>
      <c r="C114" s="167" t="s">
        <v>8</v>
      </c>
      <c r="D114" s="167" t="s">
        <v>144</v>
      </c>
      <c r="E114" s="168" t="s">
        <v>3330</v>
      </c>
      <c r="F114" s="169" t="s">
        <v>3331</v>
      </c>
      <c r="G114" s="170" t="s">
        <v>462</v>
      </c>
      <c r="H114" s="171">
        <v>41</v>
      </c>
      <c r="I114" s="172"/>
      <c r="J114" s="173">
        <f>ROUND(I114*H114,2)</f>
        <v>0</v>
      </c>
      <c r="K114" s="169" t="s">
        <v>3303</v>
      </c>
      <c r="L114" s="41"/>
      <c r="M114" s="174" t="s">
        <v>32</v>
      </c>
      <c r="N114" s="175" t="s">
        <v>49</v>
      </c>
      <c r="O114" s="66"/>
      <c r="P114" s="176">
        <f>O114*H114</f>
        <v>0</v>
      </c>
      <c r="Q114" s="176">
        <v>0</v>
      </c>
      <c r="R114" s="176">
        <f>Q114*H114</f>
        <v>0</v>
      </c>
      <c r="S114" s="176">
        <v>0</v>
      </c>
      <c r="T114" s="177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78" t="s">
        <v>452</v>
      </c>
      <c r="AT114" s="178" t="s">
        <v>144</v>
      </c>
      <c r="AU114" s="178" t="s">
        <v>88</v>
      </c>
      <c r="AY114" s="18" t="s">
        <v>143</v>
      </c>
      <c r="BE114" s="179">
        <f>IF(N114="základní",J114,0)</f>
        <v>0</v>
      </c>
      <c r="BF114" s="179">
        <f>IF(N114="snížená",J114,0)</f>
        <v>0</v>
      </c>
      <c r="BG114" s="179">
        <f>IF(N114="zákl. přenesená",J114,0)</f>
        <v>0</v>
      </c>
      <c r="BH114" s="179">
        <f>IF(N114="sníž. přenesená",J114,0)</f>
        <v>0</v>
      </c>
      <c r="BI114" s="179">
        <f>IF(N114="nulová",J114,0)</f>
        <v>0</v>
      </c>
      <c r="BJ114" s="18" t="s">
        <v>86</v>
      </c>
      <c r="BK114" s="179">
        <f>ROUND(I114*H114,2)</f>
        <v>0</v>
      </c>
      <c r="BL114" s="18" t="s">
        <v>452</v>
      </c>
      <c r="BM114" s="178" t="s">
        <v>566</v>
      </c>
    </row>
    <row r="115" spans="1:65" s="2" customFormat="1" ht="11.25">
      <c r="A115" s="36"/>
      <c r="B115" s="37"/>
      <c r="C115" s="38"/>
      <c r="D115" s="180" t="s">
        <v>149</v>
      </c>
      <c r="E115" s="38"/>
      <c r="F115" s="181" t="s">
        <v>3331</v>
      </c>
      <c r="G115" s="38"/>
      <c r="H115" s="38"/>
      <c r="I115" s="182"/>
      <c r="J115" s="38"/>
      <c r="K115" s="38"/>
      <c r="L115" s="41"/>
      <c r="M115" s="183"/>
      <c r="N115" s="184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8" t="s">
        <v>149</v>
      </c>
      <c r="AU115" s="18" t="s">
        <v>88</v>
      </c>
    </row>
    <row r="116" spans="1:65" s="2" customFormat="1" ht="16.5" customHeight="1">
      <c r="A116" s="36"/>
      <c r="B116" s="37"/>
      <c r="C116" s="167" t="s">
        <v>452</v>
      </c>
      <c r="D116" s="167" t="s">
        <v>144</v>
      </c>
      <c r="E116" s="168" t="s">
        <v>3332</v>
      </c>
      <c r="F116" s="169" t="s">
        <v>3333</v>
      </c>
      <c r="G116" s="170" t="s">
        <v>462</v>
      </c>
      <c r="H116" s="171">
        <v>94</v>
      </c>
      <c r="I116" s="172"/>
      <c r="J116" s="173">
        <f>ROUND(I116*H116,2)</f>
        <v>0</v>
      </c>
      <c r="K116" s="169" t="s">
        <v>3303</v>
      </c>
      <c r="L116" s="41"/>
      <c r="M116" s="174" t="s">
        <v>32</v>
      </c>
      <c r="N116" s="175" t="s">
        <v>49</v>
      </c>
      <c r="O116" s="66"/>
      <c r="P116" s="176">
        <f>O116*H116</f>
        <v>0</v>
      </c>
      <c r="Q116" s="176">
        <v>0</v>
      </c>
      <c r="R116" s="176">
        <f>Q116*H116</f>
        <v>0</v>
      </c>
      <c r="S116" s="176">
        <v>0</v>
      </c>
      <c r="T116" s="177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78" t="s">
        <v>452</v>
      </c>
      <c r="AT116" s="178" t="s">
        <v>144</v>
      </c>
      <c r="AU116" s="178" t="s">
        <v>88</v>
      </c>
      <c r="AY116" s="18" t="s">
        <v>143</v>
      </c>
      <c r="BE116" s="179">
        <f>IF(N116="základní",J116,0)</f>
        <v>0</v>
      </c>
      <c r="BF116" s="179">
        <f>IF(N116="snížená",J116,0)</f>
        <v>0</v>
      </c>
      <c r="BG116" s="179">
        <f>IF(N116="zákl. přenesená",J116,0)</f>
        <v>0</v>
      </c>
      <c r="BH116" s="179">
        <f>IF(N116="sníž. přenesená",J116,0)</f>
        <v>0</v>
      </c>
      <c r="BI116" s="179">
        <f>IF(N116="nulová",J116,0)</f>
        <v>0</v>
      </c>
      <c r="BJ116" s="18" t="s">
        <v>86</v>
      </c>
      <c r="BK116" s="179">
        <f>ROUND(I116*H116,2)</f>
        <v>0</v>
      </c>
      <c r="BL116" s="18" t="s">
        <v>452</v>
      </c>
      <c r="BM116" s="178" t="s">
        <v>586</v>
      </c>
    </row>
    <row r="117" spans="1:65" s="2" customFormat="1" ht="11.25">
      <c r="A117" s="36"/>
      <c r="B117" s="37"/>
      <c r="C117" s="38"/>
      <c r="D117" s="180" t="s">
        <v>149</v>
      </c>
      <c r="E117" s="38"/>
      <c r="F117" s="181" t="s">
        <v>3333</v>
      </c>
      <c r="G117" s="38"/>
      <c r="H117" s="38"/>
      <c r="I117" s="182"/>
      <c r="J117" s="38"/>
      <c r="K117" s="38"/>
      <c r="L117" s="41"/>
      <c r="M117" s="183"/>
      <c r="N117" s="184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8" t="s">
        <v>149</v>
      </c>
      <c r="AU117" s="18" t="s">
        <v>88</v>
      </c>
    </row>
    <row r="118" spans="1:65" s="2" customFormat="1" ht="16.5" customHeight="1">
      <c r="A118" s="36"/>
      <c r="B118" s="37"/>
      <c r="C118" s="167" t="s">
        <v>459</v>
      </c>
      <c r="D118" s="167" t="s">
        <v>144</v>
      </c>
      <c r="E118" s="168" t="s">
        <v>3334</v>
      </c>
      <c r="F118" s="169" t="s">
        <v>3335</v>
      </c>
      <c r="G118" s="170" t="s">
        <v>3336</v>
      </c>
      <c r="H118" s="171">
        <v>1</v>
      </c>
      <c r="I118" s="172"/>
      <c r="J118" s="173">
        <f>ROUND(I118*H118,2)</f>
        <v>0</v>
      </c>
      <c r="K118" s="169" t="s">
        <v>3337</v>
      </c>
      <c r="L118" s="41"/>
      <c r="M118" s="174" t="s">
        <v>32</v>
      </c>
      <c r="N118" s="175" t="s">
        <v>49</v>
      </c>
      <c r="O118" s="66"/>
      <c r="P118" s="176">
        <f>O118*H118</f>
        <v>0</v>
      </c>
      <c r="Q118" s="176">
        <v>0</v>
      </c>
      <c r="R118" s="176">
        <f>Q118*H118</f>
        <v>0</v>
      </c>
      <c r="S118" s="176">
        <v>0</v>
      </c>
      <c r="T118" s="177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78" t="s">
        <v>452</v>
      </c>
      <c r="AT118" s="178" t="s">
        <v>144</v>
      </c>
      <c r="AU118" s="178" t="s">
        <v>88</v>
      </c>
      <c r="AY118" s="18" t="s">
        <v>143</v>
      </c>
      <c r="BE118" s="179">
        <f>IF(N118="základní",J118,0)</f>
        <v>0</v>
      </c>
      <c r="BF118" s="179">
        <f>IF(N118="snížená",J118,0)</f>
        <v>0</v>
      </c>
      <c r="BG118" s="179">
        <f>IF(N118="zákl. přenesená",J118,0)</f>
        <v>0</v>
      </c>
      <c r="BH118" s="179">
        <f>IF(N118="sníž. přenesená",J118,0)</f>
        <v>0</v>
      </c>
      <c r="BI118" s="179">
        <f>IF(N118="nulová",J118,0)</f>
        <v>0</v>
      </c>
      <c r="BJ118" s="18" t="s">
        <v>86</v>
      </c>
      <c r="BK118" s="179">
        <f>ROUND(I118*H118,2)</f>
        <v>0</v>
      </c>
      <c r="BL118" s="18" t="s">
        <v>452</v>
      </c>
      <c r="BM118" s="178" t="s">
        <v>619</v>
      </c>
    </row>
    <row r="119" spans="1:65" s="2" customFormat="1" ht="11.25">
      <c r="A119" s="36"/>
      <c r="B119" s="37"/>
      <c r="C119" s="38"/>
      <c r="D119" s="180" t="s">
        <v>149</v>
      </c>
      <c r="E119" s="38"/>
      <c r="F119" s="181" t="s">
        <v>3335</v>
      </c>
      <c r="G119" s="38"/>
      <c r="H119" s="38"/>
      <c r="I119" s="182"/>
      <c r="J119" s="38"/>
      <c r="K119" s="38"/>
      <c r="L119" s="41"/>
      <c r="M119" s="183"/>
      <c r="N119" s="184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8" t="s">
        <v>149</v>
      </c>
      <c r="AU119" s="18" t="s">
        <v>88</v>
      </c>
    </row>
    <row r="120" spans="1:65" s="2" customFormat="1" ht="24.2" customHeight="1">
      <c r="A120" s="36"/>
      <c r="B120" s="37"/>
      <c r="C120" s="167" t="s">
        <v>467</v>
      </c>
      <c r="D120" s="167" t="s">
        <v>144</v>
      </c>
      <c r="E120" s="168" t="s">
        <v>3338</v>
      </c>
      <c r="F120" s="169" t="s">
        <v>3339</v>
      </c>
      <c r="G120" s="170" t="s">
        <v>247</v>
      </c>
      <c r="H120" s="171">
        <v>18</v>
      </c>
      <c r="I120" s="172"/>
      <c r="J120" s="173">
        <f>ROUND(I120*H120,2)</f>
        <v>0</v>
      </c>
      <c r="K120" s="169" t="s">
        <v>3337</v>
      </c>
      <c r="L120" s="41"/>
      <c r="M120" s="174" t="s">
        <v>32</v>
      </c>
      <c r="N120" s="175" t="s">
        <v>49</v>
      </c>
      <c r="O120" s="66"/>
      <c r="P120" s="176">
        <f>O120*H120</f>
        <v>0</v>
      </c>
      <c r="Q120" s="176">
        <v>0</v>
      </c>
      <c r="R120" s="176">
        <f>Q120*H120</f>
        <v>0</v>
      </c>
      <c r="S120" s="176">
        <v>0</v>
      </c>
      <c r="T120" s="177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78" t="s">
        <v>452</v>
      </c>
      <c r="AT120" s="178" t="s">
        <v>144</v>
      </c>
      <c r="AU120" s="178" t="s">
        <v>88</v>
      </c>
      <c r="AY120" s="18" t="s">
        <v>143</v>
      </c>
      <c r="BE120" s="179">
        <f>IF(N120="základní",J120,0)</f>
        <v>0</v>
      </c>
      <c r="BF120" s="179">
        <f>IF(N120="snížená",J120,0)</f>
        <v>0</v>
      </c>
      <c r="BG120" s="179">
        <f>IF(N120="zákl. přenesená",J120,0)</f>
        <v>0</v>
      </c>
      <c r="BH120" s="179">
        <f>IF(N120="sníž. přenesená",J120,0)</f>
        <v>0</v>
      </c>
      <c r="BI120" s="179">
        <f>IF(N120="nulová",J120,0)</f>
        <v>0</v>
      </c>
      <c r="BJ120" s="18" t="s">
        <v>86</v>
      </c>
      <c r="BK120" s="179">
        <f>ROUND(I120*H120,2)</f>
        <v>0</v>
      </c>
      <c r="BL120" s="18" t="s">
        <v>452</v>
      </c>
      <c r="BM120" s="178" t="s">
        <v>494</v>
      </c>
    </row>
    <row r="121" spans="1:65" s="2" customFormat="1" ht="11.25">
      <c r="A121" s="36"/>
      <c r="B121" s="37"/>
      <c r="C121" s="38"/>
      <c r="D121" s="180" t="s">
        <v>149</v>
      </c>
      <c r="E121" s="38"/>
      <c r="F121" s="181" t="s">
        <v>3339</v>
      </c>
      <c r="G121" s="38"/>
      <c r="H121" s="38"/>
      <c r="I121" s="182"/>
      <c r="J121" s="38"/>
      <c r="K121" s="38"/>
      <c r="L121" s="41"/>
      <c r="M121" s="183"/>
      <c r="N121" s="184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8" t="s">
        <v>149</v>
      </c>
      <c r="AU121" s="18" t="s">
        <v>88</v>
      </c>
    </row>
    <row r="122" spans="1:65" s="2" customFormat="1" ht="24.2" customHeight="1">
      <c r="A122" s="36"/>
      <c r="B122" s="37"/>
      <c r="C122" s="167" t="s">
        <v>474</v>
      </c>
      <c r="D122" s="167" t="s">
        <v>144</v>
      </c>
      <c r="E122" s="168" t="s">
        <v>3340</v>
      </c>
      <c r="F122" s="169" t="s">
        <v>3341</v>
      </c>
      <c r="G122" s="170" t="s">
        <v>470</v>
      </c>
      <c r="H122" s="171">
        <v>2</v>
      </c>
      <c r="I122" s="172"/>
      <c r="J122" s="173">
        <f>ROUND(I122*H122,2)</f>
        <v>0</v>
      </c>
      <c r="K122" s="169" t="s">
        <v>3337</v>
      </c>
      <c r="L122" s="41"/>
      <c r="M122" s="174" t="s">
        <v>32</v>
      </c>
      <c r="N122" s="175" t="s">
        <v>49</v>
      </c>
      <c r="O122" s="66"/>
      <c r="P122" s="176">
        <f>O122*H122</f>
        <v>0</v>
      </c>
      <c r="Q122" s="176">
        <v>0</v>
      </c>
      <c r="R122" s="176">
        <f>Q122*H122</f>
        <v>0</v>
      </c>
      <c r="S122" s="176">
        <v>0</v>
      </c>
      <c r="T122" s="177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78" t="s">
        <v>452</v>
      </c>
      <c r="AT122" s="178" t="s">
        <v>144</v>
      </c>
      <c r="AU122" s="178" t="s">
        <v>88</v>
      </c>
      <c r="AY122" s="18" t="s">
        <v>143</v>
      </c>
      <c r="BE122" s="179">
        <f>IF(N122="základní",J122,0)</f>
        <v>0</v>
      </c>
      <c r="BF122" s="179">
        <f>IF(N122="snížená",J122,0)</f>
        <v>0</v>
      </c>
      <c r="BG122" s="179">
        <f>IF(N122="zákl. přenesená",J122,0)</f>
        <v>0</v>
      </c>
      <c r="BH122" s="179">
        <f>IF(N122="sníž. přenesená",J122,0)</f>
        <v>0</v>
      </c>
      <c r="BI122" s="179">
        <f>IF(N122="nulová",J122,0)</f>
        <v>0</v>
      </c>
      <c r="BJ122" s="18" t="s">
        <v>86</v>
      </c>
      <c r="BK122" s="179">
        <f>ROUND(I122*H122,2)</f>
        <v>0</v>
      </c>
      <c r="BL122" s="18" t="s">
        <v>452</v>
      </c>
      <c r="BM122" s="178" t="s">
        <v>669</v>
      </c>
    </row>
    <row r="123" spans="1:65" s="2" customFormat="1" ht="19.5">
      <c r="A123" s="36"/>
      <c r="B123" s="37"/>
      <c r="C123" s="38"/>
      <c r="D123" s="180" t="s">
        <v>149</v>
      </c>
      <c r="E123" s="38"/>
      <c r="F123" s="181" t="s">
        <v>3341</v>
      </c>
      <c r="G123" s="38"/>
      <c r="H123" s="38"/>
      <c r="I123" s="182"/>
      <c r="J123" s="38"/>
      <c r="K123" s="38"/>
      <c r="L123" s="41"/>
      <c r="M123" s="183"/>
      <c r="N123" s="184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8" t="s">
        <v>149</v>
      </c>
      <c r="AU123" s="18" t="s">
        <v>88</v>
      </c>
    </row>
    <row r="124" spans="1:65" s="2" customFormat="1" ht="24.2" customHeight="1">
      <c r="A124" s="36"/>
      <c r="B124" s="37"/>
      <c r="C124" s="167" t="s">
        <v>480</v>
      </c>
      <c r="D124" s="167" t="s">
        <v>144</v>
      </c>
      <c r="E124" s="168" t="s">
        <v>3342</v>
      </c>
      <c r="F124" s="169" t="s">
        <v>3343</v>
      </c>
      <c r="G124" s="170" t="s">
        <v>470</v>
      </c>
      <c r="H124" s="171">
        <v>1</v>
      </c>
      <c r="I124" s="172"/>
      <c r="J124" s="173">
        <f>ROUND(I124*H124,2)</f>
        <v>0</v>
      </c>
      <c r="K124" s="169" t="s">
        <v>3337</v>
      </c>
      <c r="L124" s="41"/>
      <c r="M124" s="174" t="s">
        <v>32</v>
      </c>
      <c r="N124" s="175" t="s">
        <v>49</v>
      </c>
      <c r="O124" s="66"/>
      <c r="P124" s="176">
        <f>O124*H124</f>
        <v>0</v>
      </c>
      <c r="Q124" s="176">
        <v>0</v>
      </c>
      <c r="R124" s="176">
        <f>Q124*H124</f>
        <v>0</v>
      </c>
      <c r="S124" s="176">
        <v>0</v>
      </c>
      <c r="T124" s="177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78" t="s">
        <v>452</v>
      </c>
      <c r="AT124" s="178" t="s">
        <v>144</v>
      </c>
      <c r="AU124" s="178" t="s">
        <v>88</v>
      </c>
      <c r="AY124" s="18" t="s">
        <v>143</v>
      </c>
      <c r="BE124" s="179">
        <f>IF(N124="základní",J124,0)</f>
        <v>0</v>
      </c>
      <c r="BF124" s="179">
        <f>IF(N124="snížená",J124,0)</f>
        <v>0</v>
      </c>
      <c r="BG124" s="179">
        <f>IF(N124="zákl. přenesená",J124,0)</f>
        <v>0</v>
      </c>
      <c r="BH124" s="179">
        <f>IF(N124="sníž. přenesená",J124,0)</f>
        <v>0</v>
      </c>
      <c r="BI124" s="179">
        <f>IF(N124="nulová",J124,0)</f>
        <v>0</v>
      </c>
      <c r="BJ124" s="18" t="s">
        <v>86</v>
      </c>
      <c r="BK124" s="179">
        <f>ROUND(I124*H124,2)</f>
        <v>0</v>
      </c>
      <c r="BL124" s="18" t="s">
        <v>452</v>
      </c>
      <c r="BM124" s="178" t="s">
        <v>684</v>
      </c>
    </row>
    <row r="125" spans="1:65" s="2" customFormat="1" ht="19.5">
      <c r="A125" s="36"/>
      <c r="B125" s="37"/>
      <c r="C125" s="38"/>
      <c r="D125" s="180" t="s">
        <v>149</v>
      </c>
      <c r="E125" s="38"/>
      <c r="F125" s="181" t="s">
        <v>3343</v>
      </c>
      <c r="G125" s="38"/>
      <c r="H125" s="38"/>
      <c r="I125" s="182"/>
      <c r="J125" s="38"/>
      <c r="K125" s="38"/>
      <c r="L125" s="41"/>
      <c r="M125" s="183"/>
      <c r="N125" s="184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8" t="s">
        <v>149</v>
      </c>
      <c r="AU125" s="18" t="s">
        <v>88</v>
      </c>
    </row>
    <row r="126" spans="1:65" s="2" customFormat="1" ht="16.5" customHeight="1">
      <c r="A126" s="36"/>
      <c r="B126" s="37"/>
      <c r="C126" s="167" t="s">
        <v>7</v>
      </c>
      <c r="D126" s="167" t="s">
        <v>144</v>
      </c>
      <c r="E126" s="168" t="s">
        <v>3344</v>
      </c>
      <c r="F126" s="169" t="s">
        <v>3345</v>
      </c>
      <c r="G126" s="170" t="s">
        <v>1815</v>
      </c>
      <c r="H126" s="171">
        <v>400</v>
      </c>
      <c r="I126" s="172"/>
      <c r="J126" s="173">
        <f>ROUND(I126*H126,2)</f>
        <v>0</v>
      </c>
      <c r="K126" s="169" t="s">
        <v>3337</v>
      </c>
      <c r="L126" s="41"/>
      <c r="M126" s="174" t="s">
        <v>32</v>
      </c>
      <c r="N126" s="175" t="s">
        <v>49</v>
      </c>
      <c r="O126" s="66"/>
      <c r="P126" s="176">
        <f>O126*H126</f>
        <v>0</v>
      </c>
      <c r="Q126" s="176">
        <v>0</v>
      </c>
      <c r="R126" s="176">
        <f>Q126*H126</f>
        <v>0</v>
      </c>
      <c r="S126" s="176">
        <v>0</v>
      </c>
      <c r="T126" s="177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78" t="s">
        <v>452</v>
      </c>
      <c r="AT126" s="178" t="s">
        <v>144</v>
      </c>
      <c r="AU126" s="178" t="s">
        <v>88</v>
      </c>
      <c r="AY126" s="18" t="s">
        <v>143</v>
      </c>
      <c r="BE126" s="179">
        <f>IF(N126="základní",J126,0)</f>
        <v>0</v>
      </c>
      <c r="BF126" s="179">
        <f>IF(N126="snížená",J126,0)</f>
        <v>0</v>
      </c>
      <c r="BG126" s="179">
        <f>IF(N126="zákl. přenesená",J126,0)</f>
        <v>0</v>
      </c>
      <c r="BH126" s="179">
        <f>IF(N126="sníž. přenesená",J126,0)</f>
        <v>0</v>
      </c>
      <c r="BI126" s="179">
        <f>IF(N126="nulová",J126,0)</f>
        <v>0</v>
      </c>
      <c r="BJ126" s="18" t="s">
        <v>86</v>
      </c>
      <c r="BK126" s="179">
        <f>ROUND(I126*H126,2)</f>
        <v>0</v>
      </c>
      <c r="BL126" s="18" t="s">
        <v>452</v>
      </c>
      <c r="BM126" s="178" t="s">
        <v>699</v>
      </c>
    </row>
    <row r="127" spans="1:65" s="2" customFormat="1" ht="11.25">
      <c r="A127" s="36"/>
      <c r="B127" s="37"/>
      <c r="C127" s="38"/>
      <c r="D127" s="180" t="s">
        <v>149</v>
      </c>
      <c r="E127" s="38"/>
      <c r="F127" s="181" t="s">
        <v>3345</v>
      </c>
      <c r="G127" s="38"/>
      <c r="H127" s="38"/>
      <c r="I127" s="182"/>
      <c r="J127" s="38"/>
      <c r="K127" s="38"/>
      <c r="L127" s="41"/>
      <c r="M127" s="183"/>
      <c r="N127" s="184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8" t="s">
        <v>149</v>
      </c>
      <c r="AU127" s="18" t="s">
        <v>88</v>
      </c>
    </row>
    <row r="128" spans="1:65" s="2" customFormat="1" ht="16.5" customHeight="1">
      <c r="A128" s="36"/>
      <c r="B128" s="37"/>
      <c r="C128" s="167" t="s">
        <v>495</v>
      </c>
      <c r="D128" s="167" t="s">
        <v>144</v>
      </c>
      <c r="E128" s="168" t="s">
        <v>3346</v>
      </c>
      <c r="F128" s="169" t="s">
        <v>3347</v>
      </c>
      <c r="G128" s="170" t="s">
        <v>247</v>
      </c>
      <c r="H128" s="171">
        <v>130</v>
      </c>
      <c r="I128" s="172"/>
      <c r="J128" s="173">
        <f>ROUND(I128*H128,2)</f>
        <v>0</v>
      </c>
      <c r="K128" s="169" t="s">
        <v>3337</v>
      </c>
      <c r="L128" s="41"/>
      <c r="M128" s="174" t="s">
        <v>32</v>
      </c>
      <c r="N128" s="175" t="s">
        <v>49</v>
      </c>
      <c r="O128" s="66"/>
      <c r="P128" s="176">
        <f>O128*H128</f>
        <v>0</v>
      </c>
      <c r="Q128" s="176">
        <v>0</v>
      </c>
      <c r="R128" s="176">
        <f>Q128*H128</f>
        <v>0</v>
      </c>
      <c r="S128" s="176">
        <v>0</v>
      </c>
      <c r="T128" s="177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78" t="s">
        <v>452</v>
      </c>
      <c r="AT128" s="178" t="s">
        <v>144</v>
      </c>
      <c r="AU128" s="178" t="s">
        <v>88</v>
      </c>
      <c r="AY128" s="18" t="s">
        <v>143</v>
      </c>
      <c r="BE128" s="179">
        <f>IF(N128="základní",J128,0)</f>
        <v>0</v>
      </c>
      <c r="BF128" s="179">
        <f>IF(N128="snížená",J128,0)</f>
        <v>0</v>
      </c>
      <c r="BG128" s="179">
        <f>IF(N128="zákl. přenesená",J128,0)</f>
        <v>0</v>
      </c>
      <c r="BH128" s="179">
        <f>IF(N128="sníž. přenesená",J128,0)</f>
        <v>0</v>
      </c>
      <c r="BI128" s="179">
        <f>IF(N128="nulová",J128,0)</f>
        <v>0</v>
      </c>
      <c r="BJ128" s="18" t="s">
        <v>86</v>
      </c>
      <c r="BK128" s="179">
        <f>ROUND(I128*H128,2)</f>
        <v>0</v>
      </c>
      <c r="BL128" s="18" t="s">
        <v>452</v>
      </c>
      <c r="BM128" s="178" t="s">
        <v>712</v>
      </c>
    </row>
    <row r="129" spans="1:65" s="2" customFormat="1" ht="11.25">
      <c r="A129" s="36"/>
      <c r="B129" s="37"/>
      <c r="C129" s="38"/>
      <c r="D129" s="180" t="s">
        <v>149</v>
      </c>
      <c r="E129" s="38"/>
      <c r="F129" s="181" t="s">
        <v>3347</v>
      </c>
      <c r="G129" s="38"/>
      <c r="H129" s="38"/>
      <c r="I129" s="182"/>
      <c r="J129" s="38"/>
      <c r="K129" s="38"/>
      <c r="L129" s="41"/>
      <c r="M129" s="183"/>
      <c r="N129" s="184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8" t="s">
        <v>149</v>
      </c>
      <c r="AU129" s="18" t="s">
        <v>88</v>
      </c>
    </row>
    <row r="130" spans="1:65" s="2" customFormat="1" ht="16.5" customHeight="1">
      <c r="A130" s="36"/>
      <c r="B130" s="37"/>
      <c r="C130" s="167" t="s">
        <v>502</v>
      </c>
      <c r="D130" s="167" t="s">
        <v>144</v>
      </c>
      <c r="E130" s="168" t="s">
        <v>3348</v>
      </c>
      <c r="F130" s="169" t="s">
        <v>3349</v>
      </c>
      <c r="G130" s="170" t="s">
        <v>247</v>
      </c>
      <c r="H130" s="171">
        <v>42</v>
      </c>
      <c r="I130" s="172"/>
      <c r="J130" s="173">
        <f>ROUND(I130*H130,2)</f>
        <v>0</v>
      </c>
      <c r="K130" s="169" t="s">
        <v>3337</v>
      </c>
      <c r="L130" s="41"/>
      <c r="M130" s="174" t="s">
        <v>32</v>
      </c>
      <c r="N130" s="175" t="s">
        <v>49</v>
      </c>
      <c r="O130" s="66"/>
      <c r="P130" s="176">
        <f>O130*H130</f>
        <v>0</v>
      </c>
      <c r="Q130" s="176">
        <v>0</v>
      </c>
      <c r="R130" s="176">
        <f>Q130*H130</f>
        <v>0</v>
      </c>
      <c r="S130" s="176">
        <v>0</v>
      </c>
      <c r="T130" s="177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78" t="s">
        <v>452</v>
      </c>
      <c r="AT130" s="178" t="s">
        <v>144</v>
      </c>
      <c r="AU130" s="178" t="s">
        <v>88</v>
      </c>
      <c r="AY130" s="18" t="s">
        <v>143</v>
      </c>
      <c r="BE130" s="179">
        <f>IF(N130="základní",J130,0)</f>
        <v>0</v>
      </c>
      <c r="BF130" s="179">
        <f>IF(N130="snížená",J130,0)</f>
        <v>0</v>
      </c>
      <c r="BG130" s="179">
        <f>IF(N130="zákl. přenesená",J130,0)</f>
        <v>0</v>
      </c>
      <c r="BH130" s="179">
        <f>IF(N130="sníž. přenesená",J130,0)</f>
        <v>0</v>
      </c>
      <c r="BI130" s="179">
        <f>IF(N130="nulová",J130,0)</f>
        <v>0</v>
      </c>
      <c r="BJ130" s="18" t="s">
        <v>86</v>
      </c>
      <c r="BK130" s="179">
        <f>ROUND(I130*H130,2)</f>
        <v>0</v>
      </c>
      <c r="BL130" s="18" t="s">
        <v>452</v>
      </c>
      <c r="BM130" s="178" t="s">
        <v>762</v>
      </c>
    </row>
    <row r="131" spans="1:65" s="2" customFormat="1" ht="11.25">
      <c r="A131" s="36"/>
      <c r="B131" s="37"/>
      <c r="C131" s="38"/>
      <c r="D131" s="180" t="s">
        <v>149</v>
      </c>
      <c r="E131" s="38"/>
      <c r="F131" s="181" t="s">
        <v>3349</v>
      </c>
      <c r="G131" s="38"/>
      <c r="H131" s="38"/>
      <c r="I131" s="182"/>
      <c r="J131" s="38"/>
      <c r="K131" s="38"/>
      <c r="L131" s="41"/>
      <c r="M131" s="183"/>
      <c r="N131" s="184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8" t="s">
        <v>149</v>
      </c>
      <c r="AU131" s="18" t="s">
        <v>88</v>
      </c>
    </row>
    <row r="132" spans="1:65" s="2" customFormat="1" ht="16.5" customHeight="1">
      <c r="A132" s="36"/>
      <c r="B132" s="37"/>
      <c r="C132" s="167" t="s">
        <v>509</v>
      </c>
      <c r="D132" s="167" t="s">
        <v>144</v>
      </c>
      <c r="E132" s="168" t="s">
        <v>3350</v>
      </c>
      <c r="F132" s="169" t="s">
        <v>3351</v>
      </c>
      <c r="G132" s="170" t="s">
        <v>462</v>
      </c>
      <c r="H132" s="171">
        <v>101</v>
      </c>
      <c r="I132" s="172"/>
      <c r="J132" s="173">
        <f>ROUND(I132*H132,2)</f>
        <v>0</v>
      </c>
      <c r="K132" s="169" t="s">
        <v>3337</v>
      </c>
      <c r="L132" s="41"/>
      <c r="M132" s="174" t="s">
        <v>32</v>
      </c>
      <c r="N132" s="175" t="s">
        <v>49</v>
      </c>
      <c r="O132" s="66"/>
      <c r="P132" s="176">
        <f>O132*H132</f>
        <v>0</v>
      </c>
      <c r="Q132" s="176">
        <v>0</v>
      </c>
      <c r="R132" s="176">
        <f>Q132*H132</f>
        <v>0</v>
      </c>
      <c r="S132" s="176">
        <v>0</v>
      </c>
      <c r="T132" s="177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78" t="s">
        <v>452</v>
      </c>
      <c r="AT132" s="178" t="s">
        <v>144</v>
      </c>
      <c r="AU132" s="178" t="s">
        <v>88</v>
      </c>
      <c r="AY132" s="18" t="s">
        <v>143</v>
      </c>
      <c r="BE132" s="179">
        <f>IF(N132="základní",J132,0)</f>
        <v>0</v>
      </c>
      <c r="BF132" s="179">
        <f>IF(N132="snížená",J132,0)</f>
        <v>0</v>
      </c>
      <c r="BG132" s="179">
        <f>IF(N132="zákl. přenesená",J132,0)</f>
        <v>0</v>
      </c>
      <c r="BH132" s="179">
        <f>IF(N132="sníž. přenesená",J132,0)</f>
        <v>0</v>
      </c>
      <c r="BI132" s="179">
        <f>IF(N132="nulová",J132,0)</f>
        <v>0</v>
      </c>
      <c r="BJ132" s="18" t="s">
        <v>86</v>
      </c>
      <c r="BK132" s="179">
        <f>ROUND(I132*H132,2)</f>
        <v>0</v>
      </c>
      <c r="BL132" s="18" t="s">
        <v>452</v>
      </c>
      <c r="BM132" s="178" t="s">
        <v>781</v>
      </c>
    </row>
    <row r="133" spans="1:65" s="2" customFormat="1" ht="11.25">
      <c r="A133" s="36"/>
      <c r="B133" s="37"/>
      <c r="C133" s="38"/>
      <c r="D133" s="180" t="s">
        <v>149</v>
      </c>
      <c r="E133" s="38"/>
      <c r="F133" s="181" t="s">
        <v>3351</v>
      </c>
      <c r="G133" s="38"/>
      <c r="H133" s="38"/>
      <c r="I133" s="182"/>
      <c r="J133" s="38"/>
      <c r="K133" s="38"/>
      <c r="L133" s="41"/>
      <c r="M133" s="183"/>
      <c r="N133" s="184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8" t="s">
        <v>149</v>
      </c>
      <c r="AU133" s="18" t="s">
        <v>88</v>
      </c>
    </row>
    <row r="134" spans="1:65" s="2" customFormat="1" ht="16.5" customHeight="1">
      <c r="A134" s="36"/>
      <c r="B134" s="37"/>
      <c r="C134" s="167" t="s">
        <v>518</v>
      </c>
      <c r="D134" s="167" t="s">
        <v>144</v>
      </c>
      <c r="E134" s="168" t="s">
        <v>3352</v>
      </c>
      <c r="F134" s="169" t="s">
        <v>3353</v>
      </c>
      <c r="G134" s="170" t="s">
        <v>455</v>
      </c>
      <c r="H134" s="171">
        <v>1</v>
      </c>
      <c r="I134" s="172"/>
      <c r="J134" s="173">
        <f>ROUND(I134*H134,2)</f>
        <v>0</v>
      </c>
      <c r="K134" s="169" t="s">
        <v>3337</v>
      </c>
      <c r="L134" s="41"/>
      <c r="M134" s="174" t="s">
        <v>32</v>
      </c>
      <c r="N134" s="175" t="s">
        <v>49</v>
      </c>
      <c r="O134" s="66"/>
      <c r="P134" s="176">
        <f>O134*H134</f>
        <v>0</v>
      </c>
      <c r="Q134" s="176">
        <v>0</v>
      </c>
      <c r="R134" s="176">
        <f>Q134*H134</f>
        <v>0</v>
      </c>
      <c r="S134" s="176">
        <v>0</v>
      </c>
      <c r="T134" s="177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78" t="s">
        <v>452</v>
      </c>
      <c r="AT134" s="178" t="s">
        <v>144</v>
      </c>
      <c r="AU134" s="178" t="s">
        <v>88</v>
      </c>
      <c r="AY134" s="18" t="s">
        <v>143</v>
      </c>
      <c r="BE134" s="179">
        <f>IF(N134="základní",J134,0)</f>
        <v>0</v>
      </c>
      <c r="BF134" s="179">
        <f>IF(N134="snížená",J134,0)</f>
        <v>0</v>
      </c>
      <c r="BG134" s="179">
        <f>IF(N134="zákl. přenesená",J134,0)</f>
        <v>0</v>
      </c>
      <c r="BH134" s="179">
        <f>IF(N134="sníž. přenesená",J134,0)</f>
        <v>0</v>
      </c>
      <c r="BI134" s="179">
        <f>IF(N134="nulová",J134,0)</f>
        <v>0</v>
      </c>
      <c r="BJ134" s="18" t="s">
        <v>86</v>
      </c>
      <c r="BK134" s="179">
        <f>ROUND(I134*H134,2)</f>
        <v>0</v>
      </c>
      <c r="BL134" s="18" t="s">
        <v>452</v>
      </c>
      <c r="BM134" s="178" t="s">
        <v>793</v>
      </c>
    </row>
    <row r="135" spans="1:65" s="2" customFormat="1" ht="11.25">
      <c r="A135" s="36"/>
      <c r="B135" s="37"/>
      <c r="C135" s="38"/>
      <c r="D135" s="180" t="s">
        <v>149</v>
      </c>
      <c r="E135" s="38"/>
      <c r="F135" s="181" t="s">
        <v>3353</v>
      </c>
      <c r="G135" s="38"/>
      <c r="H135" s="38"/>
      <c r="I135" s="182"/>
      <c r="J135" s="38"/>
      <c r="K135" s="38"/>
      <c r="L135" s="41"/>
      <c r="M135" s="183"/>
      <c r="N135" s="184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8" t="s">
        <v>149</v>
      </c>
      <c r="AU135" s="18" t="s">
        <v>88</v>
      </c>
    </row>
    <row r="136" spans="1:65" s="2" customFormat="1" ht="24.2" customHeight="1">
      <c r="A136" s="36"/>
      <c r="B136" s="37"/>
      <c r="C136" s="167" t="s">
        <v>524</v>
      </c>
      <c r="D136" s="167" t="s">
        <v>144</v>
      </c>
      <c r="E136" s="168" t="s">
        <v>3354</v>
      </c>
      <c r="F136" s="169" t="s">
        <v>3355</v>
      </c>
      <c r="G136" s="170" t="s">
        <v>455</v>
      </c>
      <c r="H136" s="171">
        <v>1</v>
      </c>
      <c r="I136" s="172"/>
      <c r="J136" s="173">
        <f>ROUND(I136*H136,2)</f>
        <v>0</v>
      </c>
      <c r="K136" s="169" t="s">
        <v>3303</v>
      </c>
      <c r="L136" s="41"/>
      <c r="M136" s="174" t="s">
        <v>32</v>
      </c>
      <c r="N136" s="175" t="s">
        <v>49</v>
      </c>
      <c r="O136" s="66"/>
      <c r="P136" s="176">
        <f>O136*H136</f>
        <v>0</v>
      </c>
      <c r="Q136" s="176">
        <v>0</v>
      </c>
      <c r="R136" s="176">
        <f>Q136*H136</f>
        <v>0</v>
      </c>
      <c r="S136" s="176">
        <v>0</v>
      </c>
      <c r="T136" s="177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78" t="s">
        <v>452</v>
      </c>
      <c r="AT136" s="178" t="s">
        <v>144</v>
      </c>
      <c r="AU136" s="178" t="s">
        <v>88</v>
      </c>
      <c r="AY136" s="18" t="s">
        <v>143</v>
      </c>
      <c r="BE136" s="179">
        <f>IF(N136="základní",J136,0)</f>
        <v>0</v>
      </c>
      <c r="BF136" s="179">
        <f>IF(N136="snížená",J136,0)</f>
        <v>0</v>
      </c>
      <c r="BG136" s="179">
        <f>IF(N136="zákl. přenesená",J136,0)</f>
        <v>0</v>
      </c>
      <c r="BH136" s="179">
        <f>IF(N136="sníž. přenesená",J136,0)</f>
        <v>0</v>
      </c>
      <c r="BI136" s="179">
        <f>IF(N136="nulová",J136,0)</f>
        <v>0</v>
      </c>
      <c r="BJ136" s="18" t="s">
        <v>86</v>
      </c>
      <c r="BK136" s="179">
        <f>ROUND(I136*H136,2)</f>
        <v>0</v>
      </c>
      <c r="BL136" s="18" t="s">
        <v>452</v>
      </c>
      <c r="BM136" s="178" t="s">
        <v>803</v>
      </c>
    </row>
    <row r="137" spans="1:65" s="2" customFormat="1" ht="11.25">
      <c r="A137" s="36"/>
      <c r="B137" s="37"/>
      <c r="C137" s="38"/>
      <c r="D137" s="180" t="s">
        <v>149</v>
      </c>
      <c r="E137" s="38"/>
      <c r="F137" s="181" t="s">
        <v>3355</v>
      </c>
      <c r="G137" s="38"/>
      <c r="H137" s="38"/>
      <c r="I137" s="182"/>
      <c r="J137" s="38"/>
      <c r="K137" s="38"/>
      <c r="L137" s="41"/>
      <c r="M137" s="183"/>
      <c r="N137" s="184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8" t="s">
        <v>149</v>
      </c>
      <c r="AU137" s="18" t="s">
        <v>88</v>
      </c>
    </row>
    <row r="138" spans="1:65" s="2" customFormat="1" ht="21.75" customHeight="1">
      <c r="A138" s="36"/>
      <c r="B138" s="37"/>
      <c r="C138" s="167" t="s">
        <v>533</v>
      </c>
      <c r="D138" s="167" t="s">
        <v>144</v>
      </c>
      <c r="E138" s="168" t="s">
        <v>3356</v>
      </c>
      <c r="F138" s="169" t="s">
        <v>3357</v>
      </c>
      <c r="G138" s="170" t="s">
        <v>296</v>
      </c>
      <c r="H138" s="171">
        <v>1.49</v>
      </c>
      <c r="I138" s="172"/>
      <c r="J138" s="173">
        <f>ROUND(I138*H138,2)</f>
        <v>0</v>
      </c>
      <c r="K138" s="169" t="s">
        <v>3303</v>
      </c>
      <c r="L138" s="41"/>
      <c r="M138" s="174" t="s">
        <v>32</v>
      </c>
      <c r="N138" s="175" t="s">
        <v>49</v>
      </c>
      <c r="O138" s="66"/>
      <c r="P138" s="176">
        <f>O138*H138</f>
        <v>0</v>
      </c>
      <c r="Q138" s="176">
        <v>0</v>
      </c>
      <c r="R138" s="176">
        <f>Q138*H138</f>
        <v>0</v>
      </c>
      <c r="S138" s="176">
        <v>0</v>
      </c>
      <c r="T138" s="177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78" t="s">
        <v>142</v>
      </c>
      <c r="AT138" s="178" t="s">
        <v>144</v>
      </c>
      <c r="AU138" s="178" t="s">
        <v>88</v>
      </c>
      <c r="AY138" s="18" t="s">
        <v>143</v>
      </c>
      <c r="BE138" s="179">
        <f>IF(N138="základní",J138,0)</f>
        <v>0</v>
      </c>
      <c r="BF138" s="179">
        <f>IF(N138="snížená",J138,0)</f>
        <v>0</v>
      </c>
      <c r="BG138" s="179">
        <f>IF(N138="zákl. přenesená",J138,0)</f>
        <v>0</v>
      </c>
      <c r="BH138" s="179">
        <f>IF(N138="sníž. přenesená",J138,0)</f>
        <v>0</v>
      </c>
      <c r="BI138" s="179">
        <f>IF(N138="nulová",J138,0)</f>
        <v>0</v>
      </c>
      <c r="BJ138" s="18" t="s">
        <v>86</v>
      </c>
      <c r="BK138" s="179">
        <f>ROUND(I138*H138,2)</f>
        <v>0</v>
      </c>
      <c r="BL138" s="18" t="s">
        <v>142</v>
      </c>
      <c r="BM138" s="178" t="s">
        <v>1419</v>
      </c>
    </row>
    <row r="139" spans="1:65" s="2" customFormat="1" ht="11.25">
      <c r="A139" s="36"/>
      <c r="B139" s="37"/>
      <c r="C139" s="38"/>
      <c r="D139" s="180" t="s">
        <v>149</v>
      </c>
      <c r="E139" s="38"/>
      <c r="F139" s="181" t="s">
        <v>3357</v>
      </c>
      <c r="G139" s="38"/>
      <c r="H139" s="38"/>
      <c r="I139" s="182"/>
      <c r="J139" s="38"/>
      <c r="K139" s="38"/>
      <c r="L139" s="41"/>
      <c r="M139" s="183"/>
      <c r="N139" s="184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8" t="s">
        <v>149</v>
      </c>
      <c r="AU139" s="18" t="s">
        <v>88</v>
      </c>
    </row>
    <row r="140" spans="1:65" s="11" customFormat="1" ht="22.9" customHeight="1">
      <c r="B140" s="153"/>
      <c r="C140" s="154"/>
      <c r="D140" s="155" t="s">
        <v>77</v>
      </c>
      <c r="E140" s="196" t="s">
        <v>2986</v>
      </c>
      <c r="F140" s="196" t="s">
        <v>3358</v>
      </c>
      <c r="G140" s="154"/>
      <c r="H140" s="154"/>
      <c r="I140" s="157"/>
      <c r="J140" s="197">
        <f>BK140</f>
        <v>0</v>
      </c>
      <c r="K140" s="154"/>
      <c r="L140" s="159"/>
      <c r="M140" s="160"/>
      <c r="N140" s="161"/>
      <c r="O140" s="161"/>
      <c r="P140" s="162">
        <f>SUM(P141:P188)</f>
        <v>0</v>
      </c>
      <c r="Q140" s="161"/>
      <c r="R140" s="162">
        <f>SUM(R141:R188)</f>
        <v>0</v>
      </c>
      <c r="S140" s="161"/>
      <c r="T140" s="163">
        <f>SUM(T141:T188)</f>
        <v>0</v>
      </c>
      <c r="AR140" s="164" t="s">
        <v>88</v>
      </c>
      <c r="AT140" s="165" t="s">
        <v>77</v>
      </c>
      <c r="AU140" s="165" t="s">
        <v>86</v>
      </c>
      <c r="AY140" s="164" t="s">
        <v>143</v>
      </c>
      <c r="BK140" s="166">
        <f>SUM(BK141:BK188)</f>
        <v>0</v>
      </c>
    </row>
    <row r="141" spans="1:65" s="2" customFormat="1" ht="24.2" customHeight="1">
      <c r="A141" s="36"/>
      <c r="B141" s="37"/>
      <c r="C141" s="167" t="s">
        <v>538</v>
      </c>
      <c r="D141" s="167" t="s">
        <v>144</v>
      </c>
      <c r="E141" s="168" t="s">
        <v>3359</v>
      </c>
      <c r="F141" s="169" t="s">
        <v>3360</v>
      </c>
      <c r="G141" s="170" t="s">
        <v>462</v>
      </c>
      <c r="H141" s="171">
        <v>86</v>
      </c>
      <c r="I141" s="172"/>
      <c r="J141" s="173">
        <f>ROUND(I141*H141,2)</f>
        <v>0</v>
      </c>
      <c r="K141" s="169" t="s">
        <v>3303</v>
      </c>
      <c r="L141" s="41"/>
      <c r="M141" s="174" t="s">
        <v>32</v>
      </c>
      <c r="N141" s="175" t="s">
        <v>49</v>
      </c>
      <c r="O141" s="66"/>
      <c r="P141" s="176">
        <f>O141*H141</f>
        <v>0</v>
      </c>
      <c r="Q141" s="176">
        <v>0</v>
      </c>
      <c r="R141" s="176">
        <f>Q141*H141</f>
        <v>0</v>
      </c>
      <c r="S141" s="176">
        <v>0</v>
      </c>
      <c r="T141" s="177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78" t="s">
        <v>452</v>
      </c>
      <c r="AT141" s="178" t="s">
        <v>144</v>
      </c>
      <c r="AU141" s="178" t="s">
        <v>88</v>
      </c>
      <c r="AY141" s="18" t="s">
        <v>143</v>
      </c>
      <c r="BE141" s="179">
        <f>IF(N141="základní",J141,0)</f>
        <v>0</v>
      </c>
      <c r="BF141" s="179">
        <f>IF(N141="snížená",J141,0)</f>
        <v>0</v>
      </c>
      <c r="BG141" s="179">
        <f>IF(N141="zákl. přenesená",J141,0)</f>
        <v>0</v>
      </c>
      <c r="BH141" s="179">
        <f>IF(N141="sníž. přenesená",J141,0)</f>
        <v>0</v>
      </c>
      <c r="BI141" s="179">
        <f>IF(N141="nulová",J141,0)</f>
        <v>0</v>
      </c>
      <c r="BJ141" s="18" t="s">
        <v>86</v>
      </c>
      <c r="BK141" s="179">
        <f>ROUND(I141*H141,2)</f>
        <v>0</v>
      </c>
      <c r="BL141" s="18" t="s">
        <v>452</v>
      </c>
      <c r="BM141" s="178" t="s">
        <v>814</v>
      </c>
    </row>
    <row r="142" spans="1:65" s="2" customFormat="1" ht="11.25">
      <c r="A142" s="36"/>
      <c r="B142" s="37"/>
      <c r="C142" s="38"/>
      <c r="D142" s="180" t="s">
        <v>149</v>
      </c>
      <c r="E142" s="38"/>
      <c r="F142" s="181" t="s">
        <v>3360</v>
      </c>
      <c r="G142" s="38"/>
      <c r="H142" s="38"/>
      <c r="I142" s="182"/>
      <c r="J142" s="38"/>
      <c r="K142" s="38"/>
      <c r="L142" s="41"/>
      <c r="M142" s="183"/>
      <c r="N142" s="184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8" t="s">
        <v>149</v>
      </c>
      <c r="AU142" s="18" t="s">
        <v>88</v>
      </c>
    </row>
    <row r="143" spans="1:65" s="2" customFormat="1" ht="24.2" customHeight="1">
      <c r="A143" s="36"/>
      <c r="B143" s="37"/>
      <c r="C143" s="167" t="s">
        <v>561</v>
      </c>
      <c r="D143" s="167" t="s">
        <v>144</v>
      </c>
      <c r="E143" s="168" t="s">
        <v>3361</v>
      </c>
      <c r="F143" s="169" t="s">
        <v>3362</v>
      </c>
      <c r="G143" s="170" t="s">
        <v>462</v>
      </c>
      <c r="H143" s="171">
        <v>56</v>
      </c>
      <c r="I143" s="172"/>
      <c r="J143" s="173">
        <f>ROUND(I143*H143,2)</f>
        <v>0</v>
      </c>
      <c r="K143" s="169" t="s">
        <v>3303</v>
      </c>
      <c r="L143" s="41"/>
      <c r="M143" s="174" t="s">
        <v>32</v>
      </c>
      <c r="N143" s="175" t="s">
        <v>49</v>
      </c>
      <c r="O143" s="66"/>
      <c r="P143" s="176">
        <f>O143*H143</f>
        <v>0</v>
      </c>
      <c r="Q143" s="176">
        <v>0</v>
      </c>
      <c r="R143" s="176">
        <f>Q143*H143</f>
        <v>0</v>
      </c>
      <c r="S143" s="176">
        <v>0</v>
      </c>
      <c r="T143" s="177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78" t="s">
        <v>452</v>
      </c>
      <c r="AT143" s="178" t="s">
        <v>144</v>
      </c>
      <c r="AU143" s="178" t="s">
        <v>88</v>
      </c>
      <c r="AY143" s="18" t="s">
        <v>143</v>
      </c>
      <c r="BE143" s="179">
        <f>IF(N143="základní",J143,0)</f>
        <v>0</v>
      </c>
      <c r="BF143" s="179">
        <f>IF(N143="snížená",J143,0)</f>
        <v>0</v>
      </c>
      <c r="BG143" s="179">
        <f>IF(N143="zákl. přenesená",J143,0)</f>
        <v>0</v>
      </c>
      <c r="BH143" s="179">
        <f>IF(N143="sníž. přenesená",J143,0)</f>
        <v>0</v>
      </c>
      <c r="BI143" s="179">
        <f>IF(N143="nulová",J143,0)</f>
        <v>0</v>
      </c>
      <c r="BJ143" s="18" t="s">
        <v>86</v>
      </c>
      <c r="BK143" s="179">
        <f>ROUND(I143*H143,2)</f>
        <v>0</v>
      </c>
      <c r="BL143" s="18" t="s">
        <v>452</v>
      </c>
      <c r="BM143" s="178" t="s">
        <v>827</v>
      </c>
    </row>
    <row r="144" spans="1:65" s="2" customFormat="1" ht="11.25">
      <c r="A144" s="36"/>
      <c r="B144" s="37"/>
      <c r="C144" s="38"/>
      <c r="D144" s="180" t="s">
        <v>149</v>
      </c>
      <c r="E144" s="38"/>
      <c r="F144" s="181" t="s">
        <v>3362</v>
      </c>
      <c r="G144" s="38"/>
      <c r="H144" s="38"/>
      <c r="I144" s="182"/>
      <c r="J144" s="38"/>
      <c r="K144" s="38"/>
      <c r="L144" s="41"/>
      <c r="M144" s="183"/>
      <c r="N144" s="184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8" t="s">
        <v>149</v>
      </c>
      <c r="AU144" s="18" t="s">
        <v>88</v>
      </c>
    </row>
    <row r="145" spans="1:65" s="2" customFormat="1" ht="24.2" customHeight="1">
      <c r="A145" s="36"/>
      <c r="B145" s="37"/>
      <c r="C145" s="167" t="s">
        <v>566</v>
      </c>
      <c r="D145" s="167" t="s">
        <v>144</v>
      </c>
      <c r="E145" s="168" t="s">
        <v>3363</v>
      </c>
      <c r="F145" s="169" t="s">
        <v>3364</v>
      </c>
      <c r="G145" s="170" t="s">
        <v>462</v>
      </c>
      <c r="H145" s="171">
        <v>41</v>
      </c>
      <c r="I145" s="172"/>
      <c r="J145" s="173">
        <f>ROUND(I145*H145,2)</f>
        <v>0</v>
      </c>
      <c r="K145" s="169" t="s">
        <v>3303</v>
      </c>
      <c r="L145" s="41"/>
      <c r="M145" s="174" t="s">
        <v>32</v>
      </c>
      <c r="N145" s="175" t="s">
        <v>49</v>
      </c>
      <c r="O145" s="66"/>
      <c r="P145" s="176">
        <f>O145*H145</f>
        <v>0</v>
      </c>
      <c r="Q145" s="176">
        <v>0</v>
      </c>
      <c r="R145" s="176">
        <f>Q145*H145</f>
        <v>0</v>
      </c>
      <c r="S145" s="176">
        <v>0</v>
      </c>
      <c r="T145" s="177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78" t="s">
        <v>452</v>
      </c>
      <c r="AT145" s="178" t="s">
        <v>144</v>
      </c>
      <c r="AU145" s="178" t="s">
        <v>88</v>
      </c>
      <c r="AY145" s="18" t="s">
        <v>143</v>
      </c>
      <c r="BE145" s="179">
        <f>IF(N145="základní",J145,0)</f>
        <v>0</v>
      </c>
      <c r="BF145" s="179">
        <f>IF(N145="snížená",J145,0)</f>
        <v>0</v>
      </c>
      <c r="BG145" s="179">
        <f>IF(N145="zákl. přenesená",J145,0)</f>
        <v>0</v>
      </c>
      <c r="BH145" s="179">
        <f>IF(N145="sníž. přenesená",J145,0)</f>
        <v>0</v>
      </c>
      <c r="BI145" s="179">
        <f>IF(N145="nulová",J145,0)</f>
        <v>0</v>
      </c>
      <c r="BJ145" s="18" t="s">
        <v>86</v>
      </c>
      <c r="BK145" s="179">
        <f>ROUND(I145*H145,2)</f>
        <v>0</v>
      </c>
      <c r="BL145" s="18" t="s">
        <v>452</v>
      </c>
      <c r="BM145" s="178" t="s">
        <v>847</v>
      </c>
    </row>
    <row r="146" spans="1:65" s="2" customFormat="1" ht="11.25">
      <c r="A146" s="36"/>
      <c r="B146" s="37"/>
      <c r="C146" s="38"/>
      <c r="D146" s="180" t="s">
        <v>149</v>
      </c>
      <c r="E146" s="38"/>
      <c r="F146" s="181" t="s">
        <v>3364</v>
      </c>
      <c r="G146" s="38"/>
      <c r="H146" s="38"/>
      <c r="I146" s="182"/>
      <c r="J146" s="38"/>
      <c r="K146" s="38"/>
      <c r="L146" s="41"/>
      <c r="M146" s="183"/>
      <c r="N146" s="184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8" t="s">
        <v>149</v>
      </c>
      <c r="AU146" s="18" t="s">
        <v>88</v>
      </c>
    </row>
    <row r="147" spans="1:65" s="2" customFormat="1" ht="24.2" customHeight="1">
      <c r="A147" s="36"/>
      <c r="B147" s="37"/>
      <c r="C147" s="167" t="s">
        <v>576</v>
      </c>
      <c r="D147" s="167" t="s">
        <v>144</v>
      </c>
      <c r="E147" s="168" t="s">
        <v>3365</v>
      </c>
      <c r="F147" s="169" t="s">
        <v>3366</v>
      </c>
      <c r="G147" s="170" t="s">
        <v>462</v>
      </c>
      <c r="H147" s="171">
        <v>27</v>
      </c>
      <c r="I147" s="172"/>
      <c r="J147" s="173">
        <f>ROUND(I147*H147,2)</f>
        <v>0</v>
      </c>
      <c r="K147" s="169" t="s">
        <v>3303</v>
      </c>
      <c r="L147" s="41"/>
      <c r="M147" s="174" t="s">
        <v>32</v>
      </c>
      <c r="N147" s="175" t="s">
        <v>49</v>
      </c>
      <c r="O147" s="66"/>
      <c r="P147" s="176">
        <f>O147*H147</f>
        <v>0</v>
      </c>
      <c r="Q147" s="176">
        <v>0</v>
      </c>
      <c r="R147" s="176">
        <f>Q147*H147</f>
        <v>0</v>
      </c>
      <c r="S147" s="176">
        <v>0</v>
      </c>
      <c r="T147" s="177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78" t="s">
        <v>452</v>
      </c>
      <c r="AT147" s="178" t="s">
        <v>144</v>
      </c>
      <c r="AU147" s="178" t="s">
        <v>88</v>
      </c>
      <c r="AY147" s="18" t="s">
        <v>143</v>
      </c>
      <c r="BE147" s="179">
        <f>IF(N147="základní",J147,0)</f>
        <v>0</v>
      </c>
      <c r="BF147" s="179">
        <f>IF(N147="snížená",J147,0)</f>
        <v>0</v>
      </c>
      <c r="BG147" s="179">
        <f>IF(N147="zákl. přenesená",J147,0)</f>
        <v>0</v>
      </c>
      <c r="BH147" s="179">
        <f>IF(N147="sníž. přenesená",J147,0)</f>
        <v>0</v>
      </c>
      <c r="BI147" s="179">
        <f>IF(N147="nulová",J147,0)</f>
        <v>0</v>
      </c>
      <c r="BJ147" s="18" t="s">
        <v>86</v>
      </c>
      <c r="BK147" s="179">
        <f>ROUND(I147*H147,2)</f>
        <v>0</v>
      </c>
      <c r="BL147" s="18" t="s">
        <v>452</v>
      </c>
      <c r="BM147" s="178" t="s">
        <v>861</v>
      </c>
    </row>
    <row r="148" spans="1:65" s="2" customFormat="1" ht="11.25">
      <c r="A148" s="36"/>
      <c r="B148" s="37"/>
      <c r="C148" s="38"/>
      <c r="D148" s="180" t="s">
        <v>149</v>
      </c>
      <c r="E148" s="38"/>
      <c r="F148" s="181" t="s">
        <v>3366</v>
      </c>
      <c r="G148" s="38"/>
      <c r="H148" s="38"/>
      <c r="I148" s="182"/>
      <c r="J148" s="38"/>
      <c r="K148" s="38"/>
      <c r="L148" s="41"/>
      <c r="M148" s="183"/>
      <c r="N148" s="184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8" t="s">
        <v>149</v>
      </c>
      <c r="AU148" s="18" t="s">
        <v>88</v>
      </c>
    </row>
    <row r="149" spans="1:65" s="2" customFormat="1" ht="24.2" customHeight="1">
      <c r="A149" s="36"/>
      <c r="B149" s="37"/>
      <c r="C149" s="167" t="s">
        <v>586</v>
      </c>
      <c r="D149" s="167" t="s">
        <v>144</v>
      </c>
      <c r="E149" s="168" t="s">
        <v>3367</v>
      </c>
      <c r="F149" s="169" t="s">
        <v>3368</v>
      </c>
      <c r="G149" s="170" t="s">
        <v>462</v>
      </c>
      <c r="H149" s="171">
        <v>86</v>
      </c>
      <c r="I149" s="172"/>
      <c r="J149" s="173">
        <f>ROUND(I149*H149,2)</f>
        <v>0</v>
      </c>
      <c r="K149" s="169" t="s">
        <v>3303</v>
      </c>
      <c r="L149" s="41"/>
      <c r="M149" s="174" t="s">
        <v>32</v>
      </c>
      <c r="N149" s="175" t="s">
        <v>49</v>
      </c>
      <c r="O149" s="66"/>
      <c r="P149" s="176">
        <f>O149*H149</f>
        <v>0</v>
      </c>
      <c r="Q149" s="176">
        <v>0</v>
      </c>
      <c r="R149" s="176">
        <f>Q149*H149</f>
        <v>0</v>
      </c>
      <c r="S149" s="176">
        <v>0</v>
      </c>
      <c r="T149" s="177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78" t="s">
        <v>452</v>
      </c>
      <c r="AT149" s="178" t="s">
        <v>144</v>
      </c>
      <c r="AU149" s="178" t="s">
        <v>88</v>
      </c>
      <c r="AY149" s="18" t="s">
        <v>143</v>
      </c>
      <c r="BE149" s="179">
        <f>IF(N149="základní",J149,0)</f>
        <v>0</v>
      </c>
      <c r="BF149" s="179">
        <f>IF(N149="snížená",J149,0)</f>
        <v>0</v>
      </c>
      <c r="BG149" s="179">
        <f>IF(N149="zákl. přenesená",J149,0)</f>
        <v>0</v>
      </c>
      <c r="BH149" s="179">
        <f>IF(N149="sníž. přenesená",J149,0)</f>
        <v>0</v>
      </c>
      <c r="BI149" s="179">
        <f>IF(N149="nulová",J149,0)</f>
        <v>0</v>
      </c>
      <c r="BJ149" s="18" t="s">
        <v>86</v>
      </c>
      <c r="BK149" s="179">
        <f>ROUND(I149*H149,2)</f>
        <v>0</v>
      </c>
      <c r="BL149" s="18" t="s">
        <v>452</v>
      </c>
      <c r="BM149" s="178" t="s">
        <v>873</v>
      </c>
    </row>
    <row r="150" spans="1:65" s="2" customFormat="1" ht="11.25">
      <c r="A150" s="36"/>
      <c r="B150" s="37"/>
      <c r="C150" s="38"/>
      <c r="D150" s="180" t="s">
        <v>149</v>
      </c>
      <c r="E150" s="38"/>
      <c r="F150" s="181" t="s">
        <v>3368</v>
      </c>
      <c r="G150" s="38"/>
      <c r="H150" s="38"/>
      <c r="I150" s="182"/>
      <c r="J150" s="38"/>
      <c r="K150" s="38"/>
      <c r="L150" s="41"/>
      <c r="M150" s="183"/>
      <c r="N150" s="184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8" t="s">
        <v>149</v>
      </c>
      <c r="AU150" s="18" t="s">
        <v>88</v>
      </c>
    </row>
    <row r="151" spans="1:65" s="2" customFormat="1" ht="24.2" customHeight="1">
      <c r="A151" s="36"/>
      <c r="B151" s="37"/>
      <c r="C151" s="167" t="s">
        <v>594</v>
      </c>
      <c r="D151" s="167" t="s">
        <v>144</v>
      </c>
      <c r="E151" s="168" t="s">
        <v>3369</v>
      </c>
      <c r="F151" s="169" t="s">
        <v>3370</v>
      </c>
      <c r="G151" s="170" t="s">
        <v>462</v>
      </c>
      <c r="H151" s="171">
        <v>56</v>
      </c>
      <c r="I151" s="172"/>
      <c r="J151" s="173">
        <f>ROUND(I151*H151,2)</f>
        <v>0</v>
      </c>
      <c r="K151" s="169" t="s">
        <v>3303</v>
      </c>
      <c r="L151" s="41"/>
      <c r="M151" s="174" t="s">
        <v>32</v>
      </c>
      <c r="N151" s="175" t="s">
        <v>49</v>
      </c>
      <c r="O151" s="66"/>
      <c r="P151" s="176">
        <f>O151*H151</f>
        <v>0</v>
      </c>
      <c r="Q151" s="176">
        <v>0</v>
      </c>
      <c r="R151" s="176">
        <f>Q151*H151</f>
        <v>0</v>
      </c>
      <c r="S151" s="176">
        <v>0</v>
      </c>
      <c r="T151" s="177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78" t="s">
        <v>452</v>
      </c>
      <c r="AT151" s="178" t="s">
        <v>144</v>
      </c>
      <c r="AU151" s="178" t="s">
        <v>88</v>
      </c>
      <c r="AY151" s="18" t="s">
        <v>143</v>
      </c>
      <c r="BE151" s="179">
        <f>IF(N151="základní",J151,0)</f>
        <v>0</v>
      </c>
      <c r="BF151" s="179">
        <f>IF(N151="snížená",J151,0)</f>
        <v>0</v>
      </c>
      <c r="BG151" s="179">
        <f>IF(N151="zákl. přenesená",J151,0)</f>
        <v>0</v>
      </c>
      <c r="BH151" s="179">
        <f>IF(N151="sníž. přenesená",J151,0)</f>
        <v>0</v>
      </c>
      <c r="BI151" s="179">
        <f>IF(N151="nulová",J151,0)</f>
        <v>0</v>
      </c>
      <c r="BJ151" s="18" t="s">
        <v>86</v>
      </c>
      <c r="BK151" s="179">
        <f>ROUND(I151*H151,2)</f>
        <v>0</v>
      </c>
      <c r="BL151" s="18" t="s">
        <v>452</v>
      </c>
      <c r="BM151" s="178" t="s">
        <v>910</v>
      </c>
    </row>
    <row r="152" spans="1:65" s="2" customFormat="1" ht="11.25">
      <c r="A152" s="36"/>
      <c r="B152" s="37"/>
      <c r="C152" s="38"/>
      <c r="D152" s="180" t="s">
        <v>149</v>
      </c>
      <c r="E152" s="38"/>
      <c r="F152" s="181" t="s">
        <v>3370</v>
      </c>
      <c r="G152" s="38"/>
      <c r="H152" s="38"/>
      <c r="I152" s="182"/>
      <c r="J152" s="38"/>
      <c r="K152" s="38"/>
      <c r="L152" s="41"/>
      <c r="M152" s="183"/>
      <c r="N152" s="184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8" t="s">
        <v>149</v>
      </c>
      <c r="AU152" s="18" t="s">
        <v>88</v>
      </c>
    </row>
    <row r="153" spans="1:65" s="2" customFormat="1" ht="24.2" customHeight="1">
      <c r="A153" s="36"/>
      <c r="B153" s="37"/>
      <c r="C153" s="167" t="s">
        <v>619</v>
      </c>
      <c r="D153" s="167" t="s">
        <v>144</v>
      </c>
      <c r="E153" s="168" t="s">
        <v>3371</v>
      </c>
      <c r="F153" s="169" t="s">
        <v>3372</v>
      </c>
      <c r="G153" s="170" t="s">
        <v>462</v>
      </c>
      <c r="H153" s="171">
        <v>41</v>
      </c>
      <c r="I153" s="172"/>
      <c r="J153" s="173">
        <f>ROUND(I153*H153,2)</f>
        <v>0</v>
      </c>
      <c r="K153" s="169" t="s">
        <v>3303</v>
      </c>
      <c r="L153" s="41"/>
      <c r="M153" s="174" t="s">
        <v>32</v>
      </c>
      <c r="N153" s="175" t="s">
        <v>49</v>
      </c>
      <c r="O153" s="66"/>
      <c r="P153" s="176">
        <f>O153*H153</f>
        <v>0</v>
      </c>
      <c r="Q153" s="176">
        <v>0</v>
      </c>
      <c r="R153" s="176">
        <f>Q153*H153</f>
        <v>0</v>
      </c>
      <c r="S153" s="176">
        <v>0</v>
      </c>
      <c r="T153" s="177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78" t="s">
        <v>452</v>
      </c>
      <c r="AT153" s="178" t="s">
        <v>144</v>
      </c>
      <c r="AU153" s="178" t="s">
        <v>88</v>
      </c>
      <c r="AY153" s="18" t="s">
        <v>143</v>
      </c>
      <c r="BE153" s="179">
        <f>IF(N153="základní",J153,0)</f>
        <v>0</v>
      </c>
      <c r="BF153" s="179">
        <f>IF(N153="snížená",J153,0)</f>
        <v>0</v>
      </c>
      <c r="BG153" s="179">
        <f>IF(N153="zákl. přenesená",J153,0)</f>
        <v>0</v>
      </c>
      <c r="BH153" s="179">
        <f>IF(N153="sníž. přenesená",J153,0)</f>
        <v>0</v>
      </c>
      <c r="BI153" s="179">
        <f>IF(N153="nulová",J153,0)</f>
        <v>0</v>
      </c>
      <c r="BJ153" s="18" t="s">
        <v>86</v>
      </c>
      <c r="BK153" s="179">
        <f>ROUND(I153*H153,2)</f>
        <v>0</v>
      </c>
      <c r="BL153" s="18" t="s">
        <v>452</v>
      </c>
      <c r="BM153" s="178" t="s">
        <v>922</v>
      </c>
    </row>
    <row r="154" spans="1:65" s="2" customFormat="1" ht="11.25">
      <c r="A154" s="36"/>
      <c r="B154" s="37"/>
      <c r="C154" s="38"/>
      <c r="D154" s="180" t="s">
        <v>149</v>
      </c>
      <c r="E154" s="38"/>
      <c r="F154" s="181" t="s">
        <v>3372</v>
      </c>
      <c r="G154" s="38"/>
      <c r="H154" s="38"/>
      <c r="I154" s="182"/>
      <c r="J154" s="38"/>
      <c r="K154" s="38"/>
      <c r="L154" s="41"/>
      <c r="M154" s="183"/>
      <c r="N154" s="184"/>
      <c r="O154" s="66"/>
      <c r="P154" s="66"/>
      <c r="Q154" s="66"/>
      <c r="R154" s="66"/>
      <c r="S154" s="66"/>
      <c r="T154" s="67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8" t="s">
        <v>149</v>
      </c>
      <c r="AU154" s="18" t="s">
        <v>88</v>
      </c>
    </row>
    <row r="155" spans="1:65" s="2" customFormat="1" ht="24.2" customHeight="1">
      <c r="A155" s="36"/>
      <c r="B155" s="37"/>
      <c r="C155" s="167" t="s">
        <v>637</v>
      </c>
      <c r="D155" s="167" t="s">
        <v>144</v>
      </c>
      <c r="E155" s="168" t="s">
        <v>3373</v>
      </c>
      <c r="F155" s="169" t="s">
        <v>3374</v>
      </c>
      <c r="G155" s="170" t="s">
        <v>462</v>
      </c>
      <c r="H155" s="171">
        <v>27</v>
      </c>
      <c r="I155" s="172"/>
      <c r="J155" s="173">
        <f>ROUND(I155*H155,2)</f>
        <v>0</v>
      </c>
      <c r="K155" s="169" t="s">
        <v>3303</v>
      </c>
      <c r="L155" s="41"/>
      <c r="M155" s="174" t="s">
        <v>32</v>
      </c>
      <c r="N155" s="175" t="s">
        <v>49</v>
      </c>
      <c r="O155" s="66"/>
      <c r="P155" s="176">
        <f>O155*H155</f>
        <v>0</v>
      </c>
      <c r="Q155" s="176">
        <v>0</v>
      </c>
      <c r="R155" s="176">
        <f>Q155*H155</f>
        <v>0</v>
      </c>
      <c r="S155" s="176">
        <v>0</v>
      </c>
      <c r="T155" s="177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78" t="s">
        <v>452</v>
      </c>
      <c r="AT155" s="178" t="s">
        <v>144</v>
      </c>
      <c r="AU155" s="178" t="s">
        <v>88</v>
      </c>
      <c r="AY155" s="18" t="s">
        <v>143</v>
      </c>
      <c r="BE155" s="179">
        <f>IF(N155="základní",J155,0)</f>
        <v>0</v>
      </c>
      <c r="BF155" s="179">
        <f>IF(N155="snížená",J155,0)</f>
        <v>0</v>
      </c>
      <c r="BG155" s="179">
        <f>IF(N155="zákl. přenesená",J155,0)</f>
        <v>0</v>
      </c>
      <c r="BH155" s="179">
        <f>IF(N155="sníž. přenesená",J155,0)</f>
        <v>0</v>
      </c>
      <c r="BI155" s="179">
        <f>IF(N155="nulová",J155,0)</f>
        <v>0</v>
      </c>
      <c r="BJ155" s="18" t="s">
        <v>86</v>
      </c>
      <c r="BK155" s="179">
        <f>ROUND(I155*H155,2)</f>
        <v>0</v>
      </c>
      <c r="BL155" s="18" t="s">
        <v>452</v>
      </c>
      <c r="BM155" s="178" t="s">
        <v>932</v>
      </c>
    </row>
    <row r="156" spans="1:65" s="2" customFormat="1" ht="11.25">
      <c r="A156" s="36"/>
      <c r="B156" s="37"/>
      <c r="C156" s="38"/>
      <c r="D156" s="180" t="s">
        <v>149</v>
      </c>
      <c r="E156" s="38"/>
      <c r="F156" s="181" t="s">
        <v>3374</v>
      </c>
      <c r="G156" s="38"/>
      <c r="H156" s="38"/>
      <c r="I156" s="182"/>
      <c r="J156" s="38"/>
      <c r="K156" s="38"/>
      <c r="L156" s="41"/>
      <c r="M156" s="183"/>
      <c r="N156" s="184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8" t="s">
        <v>149</v>
      </c>
      <c r="AU156" s="18" t="s">
        <v>88</v>
      </c>
    </row>
    <row r="157" spans="1:65" s="2" customFormat="1" ht="16.5" customHeight="1">
      <c r="A157" s="36"/>
      <c r="B157" s="37"/>
      <c r="C157" s="167" t="s">
        <v>494</v>
      </c>
      <c r="D157" s="167" t="s">
        <v>144</v>
      </c>
      <c r="E157" s="168" t="s">
        <v>3375</v>
      </c>
      <c r="F157" s="169" t="s">
        <v>3376</v>
      </c>
      <c r="G157" s="170" t="s">
        <v>455</v>
      </c>
      <c r="H157" s="171">
        <v>1</v>
      </c>
      <c r="I157" s="172"/>
      <c r="J157" s="173">
        <f>ROUND(I157*H157,2)</f>
        <v>0</v>
      </c>
      <c r="K157" s="169" t="s">
        <v>3303</v>
      </c>
      <c r="L157" s="41"/>
      <c r="M157" s="174" t="s">
        <v>32</v>
      </c>
      <c r="N157" s="175" t="s">
        <v>49</v>
      </c>
      <c r="O157" s="66"/>
      <c r="P157" s="176">
        <f>O157*H157</f>
        <v>0</v>
      </c>
      <c r="Q157" s="176">
        <v>0</v>
      </c>
      <c r="R157" s="176">
        <f>Q157*H157</f>
        <v>0</v>
      </c>
      <c r="S157" s="176">
        <v>0</v>
      </c>
      <c r="T157" s="177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78" t="s">
        <v>452</v>
      </c>
      <c r="AT157" s="178" t="s">
        <v>144</v>
      </c>
      <c r="AU157" s="178" t="s">
        <v>88</v>
      </c>
      <c r="AY157" s="18" t="s">
        <v>143</v>
      </c>
      <c r="BE157" s="179">
        <f>IF(N157="základní",J157,0)</f>
        <v>0</v>
      </c>
      <c r="BF157" s="179">
        <f>IF(N157="snížená",J157,0)</f>
        <v>0</v>
      </c>
      <c r="BG157" s="179">
        <f>IF(N157="zákl. přenesená",J157,0)</f>
        <v>0</v>
      </c>
      <c r="BH157" s="179">
        <f>IF(N157="sníž. přenesená",J157,0)</f>
        <v>0</v>
      </c>
      <c r="BI157" s="179">
        <f>IF(N157="nulová",J157,0)</f>
        <v>0</v>
      </c>
      <c r="BJ157" s="18" t="s">
        <v>86</v>
      </c>
      <c r="BK157" s="179">
        <f>ROUND(I157*H157,2)</f>
        <v>0</v>
      </c>
      <c r="BL157" s="18" t="s">
        <v>452</v>
      </c>
      <c r="BM157" s="178" t="s">
        <v>944</v>
      </c>
    </row>
    <row r="158" spans="1:65" s="2" customFormat="1" ht="11.25">
      <c r="A158" s="36"/>
      <c r="B158" s="37"/>
      <c r="C158" s="38"/>
      <c r="D158" s="180" t="s">
        <v>149</v>
      </c>
      <c r="E158" s="38"/>
      <c r="F158" s="181" t="s">
        <v>3376</v>
      </c>
      <c r="G158" s="38"/>
      <c r="H158" s="38"/>
      <c r="I158" s="182"/>
      <c r="J158" s="38"/>
      <c r="K158" s="38"/>
      <c r="L158" s="41"/>
      <c r="M158" s="183"/>
      <c r="N158" s="184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8" t="s">
        <v>149</v>
      </c>
      <c r="AU158" s="18" t="s">
        <v>88</v>
      </c>
    </row>
    <row r="159" spans="1:65" s="2" customFormat="1" ht="16.5" customHeight="1">
      <c r="A159" s="36"/>
      <c r="B159" s="37"/>
      <c r="C159" s="167" t="s">
        <v>653</v>
      </c>
      <c r="D159" s="167" t="s">
        <v>144</v>
      </c>
      <c r="E159" s="168" t="s">
        <v>3377</v>
      </c>
      <c r="F159" s="169" t="s">
        <v>3378</v>
      </c>
      <c r="G159" s="170" t="s">
        <v>470</v>
      </c>
      <c r="H159" s="171">
        <v>34</v>
      </c>
      <c r="I159" s="172"/>
      <c r="J159" s="173">
        <f>ROUND(I159*H159,2)</f>
        <v>0</v>
      </c>
      <c r="K159" s="169" t="s">
        <v>3303</v>
      </c>
      <c r="L159" s="41"/>
      <c r="M159" s="174" t="s">
        <v>32</v>
      </c>
      <c r="N159" s="175" t="s">
        <v>49</v>
      </c>
      <c r="O159" s="66"/>
      <c r="P159" s="176">
        <f>O159*H159</f>
        <v>0</v>
      </c>
      <c r="Q159" s="176">
        <v>0</v>
      </c>
      <c r="R159" s="176">
        <f>Q159*H159</f>
        <v>0</v>
      </c>
      <c r="S159" s="176">
        <v>0</v>
      </c>
      <c r="T159" s="177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78" t="s">
        <v>452</v>
      </c>
      <c r="AT159" s="178" t="s">
        <v>144</v>
      </c>
      <c r="AU159" s="178" t="s">
        <v>88</v>
      </c>
      <c r="AY159" s="18" t="s">
        <v>143</v>
      </c>
      <c r="BE159" s="179">
        <f>IF(N159="základní",J159,0)</f>
        <v>0</v>
      </c>
      <c r="BF159" s="179">
        <f>IF(N159="snížená",J159,0)</f>
        <v>0</v>
      </c>
      <c r="BG159" s="179">
        <f>IF(N159="zákl. přenesená",J159,0)</f>
        <v>0</v>
      </c>
      <c r="BH159" s="179">
        <f>IF(N159="sníž. přenesená",J159,0)</f>
        <v>0</v>
      </c>
      <c r="BI159" s="179">
        <f>IF(N159="nulová",J159,0)</f>
        <v>0</v>
      </c>
      <c r="BJ159" s="18" t="s">
        <v>86</v>
      </c>
      <c r="BK159" s="179">
        <f>ROUND(I159*H159,2)</f>
        <v>0</v>
      </c>
      <c r="BL159" s="18" t="s">
        <v>452</v>
      </c>
      <c r="BM159" s="178" t="s">
        <v>956</v>
      </c>
    </row>
    <row r="160" spans="1:65" s="2" customFormat="1" ht="11.25">
      <c r="A160" s="36"/>
      <c r="B160" s="37"/>
      <c r="C160" s="38"/>
      <c r="D160" s="180" t="s">
        <v>149</v>
      </c>
      <c r="E160" s="38"/>
      <c r="F160" s="181" t="s">
        <v>3378</v>
      </c>
      <c r="G160" s="38"/>
      <c r="H160" s="38"/>
      <c r="I160" s="182"/>
      <c r="J160" s="38"/>
      <c r="K160" s="38"/>
      <c r="L160" s="41"/>
      <c r="M160" s="183"/>
      <c r="N160" s="184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8" t="s">
        <v>149</v>
      </c>
      <c r="AU160" s="18" t="s">
        <v>88</v>
      </c>
    </row>
    <row r="161" spans="1:65" s="2" customFormat="1" ht="16.5" customHeight="1">
      <c r="A161" s="36"/>
      <c r="B161" s="37"/>
      <c r="C161" s="167" t="s">
        <v>669</v>
      </c>
      <c r="D161" s="167" t="s">
        <v>144</v>
      </c>
      <c r="E161" s="168" t="s">
        <v>3379</v>
      </c>
      <c r="F161" s="169" t="s">
        <v>3380</v>
      </c>
      <c r="G161" s="170" t="s">
        <v>1542</v>
      </c>
      <c r="H161" s="171">
        <v>8</v>
      </c>
      <c r="I161" s="172"/>
      <c r="J161" s="173">
        <f>ROUND(I161*H161,2)</f>
        <v>0</v>
      </c>
      <c r="K161" s="169" t="s">
        <v>3303</v>
      </c>
      <c r="L161" s="41"/>
      <c r="M161" s="174" t="s">
        <v>32</v>
      </c>
      <c r="N161" s="175" t="s">
        <v>49</v>
      </c>
      <c r="O161" s="66"/>
      <c r="P161" s="176">
        <f>O161*H161</f>
        <v>0</v>
      </c>
      <c r="Q161" s="176">
        <v>0</v>
      </c>
      <c r="R161" s="176">
        <f>Q161*H161</f>
        <v>0</v>
      </c>
      <c r="S161" s="176">
        <v>0</v>
      </c>
      <c r="T161" s="177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78" t="s">
        <v>452</v>
      </c>
      <c r="AT161" s="178" t="s">
        <v>144</v>
      </c>
      <c r="AU161" s="178" t="s">
        <v>88</v>
      </c>
      <c r="AY161" s="18" t="s">
        <v>143</v>
      </c>
      <c r="BE161" s="179">
        <f>IF(N161="základní",J161,0)</f>
        <v>0</v>
      </c>
      <c r="BF161" s="179">
        <f>IF(N161="snížená",J161,0)</f>
        <v>0</v>
      </c>
      <c r="BG161" s="179">
        <f>IF(N161="zákl. přenesená",J161,0)</f>
        <v>0</v>
      </c>
      <c r="BH161" s="179">
        <f>IF(N161="sníž. přenesená",J161,0)</f>
        <v>0</v>
      </c>
      <c r="BI161" s="179">
        <f>IF(N161="nulová",J161,0)</f>
        <v>0</v>
      </c>
      <c r="BJ161" s="18" t="s">
        <v>86</v>
      </c>
      <c r="BK161" s="179">
        <f>ROUND(I161*H161,2)</f>
        <v>0</v>
      </c>
      <c r="BL161" s="18" t="s">
        <v>452</v>
      </c>
      <c r="BM161" s="178" t="s">
        <v>992</v>
      </c>
    </row>
    <row r="162" spans="1:65" s="2" customFormat="1" ht="11.25">
      <c r="A162" s="36"/>
      <c r="B162" s="37"/>
      <c r="C162" s="38"/>
      <c r="D162" s="180" t="s">
        <v>149</v>
      </c>
      <c r="E162" s="38"/>
      <c r="F162" s="181" t="s">
        <v>3380</v>
      </c>
      <c r="G162" s="38"/>
      <c r="H162" s="38"/>
      <c r="I162" s="182"/>
      <c r="J162" s="38"/>
      <c r="K162" s="38"/>
      <c r="L162" s="41"/>
      <c r="M162" s="183"/>
      <c r="N162" s="184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8" t="s">
        <v>149</v>
      </c>
      <c r="AU162" s="18" t="s">
        <v>88</v>
      </c>
    </row>
    <row r="163" spans="1:65" s="2" customFormat="1" ht="16.5" customHeight="1">
      <c r="A163" s="36"/>
      <c r="B163" s="37"/>
      <c r="C163" s="167" t="s">
        <v>677</v>
      </c>
      <c r="D163" s="167" t="s">
        <v>144</v>
      </c>
      <c r="E163" s="168" t="s">
        <v>3381</v>
      </c>
      <c r="F163" s="169" t="s">
        <v>3382</v>
      </c>
      <c r="G163" s="170" t="s">
        <v>470</v>
      </c>
      <c r="H163" s="171">
        <v>1</v>
      </c>
      <c r="I163" s="172"/>
      <c r="J163" s="173">
        <f>ROUND(I163*H163,2)</f>
        <v>0</v>
      </c>
      <c r="K163" s="169" t="s">
        <v>3303</v>
      </c>
      <c r="L163" s="41"/>
      <c r="M163" s="174" t="s">
        <v>32</v>
      </c>
      <c r="N163" s="175" t="s">
        <v>49</v>
      </c>
      <c r="O163" s="66"/>
      <c r="P163" s="176">
        <f>O163*H163</f>
        <v>0</v>
      </c>
      <c r="Q163" s="176">
        <v>0</v>
      </c>
      <c r="R163" s="176">
        <f>Q163*H163</f>
        <v>0</v>
      </c>
      <c r="S163" s="176">
        <v>0</v>
      </c>
      <c r="T163" s="177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78" t="s">
        <v>452</v>
      </c>
      <c r="AT163" s="178" t="s">
        <v>144</v>
      </c>
      <c r="AU163" s="178" t="s">
        <v>88</v>
      </c>
      <c r="AY163" s="18" t="s">
        <v>143</v>
      </c>
      <c r="BE163" s="179">
        <f>IF(N163="základní",J163,0)</f>
        <v>0</v>
      </c>
      <c r="BF163" s="179">
        <f>IF(N163="snížená",J163,0)</f>
        <v>0</v>
      </c>
      <c r="BG163" s="179">
        <f>IF(N163="zákl. přenesená",J163,0)</f>
        <v>0</v>
      </c>
      <c r="BH163" s="179">
        <f>IF(N163="sníž. přenesená",J163,0)</f>
        <v>0</v>
      </c>
      <c r="BI163" s="179">
        <f>IF(N163="nulová",J163,0)</f>
        <v>0</v>
      </c>
      <c r="BJ163" s="18" t="s">
        <v>86</v>
      </c>
      <c r="BK163" s="179">
        <f>ROUND(I163*H163,2)</f>
        <v>0</v>
      </c>
      <c r="BL163" s="18" t="s">
        <v>452</v>
      </c>
      <c r="BM163" s="178" t="s">
        <v>1001</v>
      </c>
    </row>
    <row r="164" spans="1:65" s="2" customFormat="1" ht="11.25">
      <c r="A164" s="36"/>
      <c r="B164" s="37"/>
      <c r="C164" s="38"/>
      <c r="D164" s="180" t="s">
        <v>149</v>
      </c>
      <c r="E164" s="38"/>
      <c r="F164" s="181" t="s">
        <v>3382</v>
      </c>
      <c r="G164" s="38"/>
      <c r="H164" s="38"/>
      <c r="I164" s="182"/>
      <c r="J164" s="38"/>
      <c r="K164" s="38"/>
      <c r="L164" s="41"/>
      <c r="M164" s="183"/>
      <c r="N164" s="184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8" t="s">
        <v>149</v>
      </c>
      <c r="AU164" s="18" t="s">
        <v>88</v>
      </c>
    </row>
    <row r="165" spans="1:65" s="2" customFormat="1" ht="16.5" customHeight="1">
      <c r="A165" s="36"/>
      <c r="B165" s="37"/>
      <c r="C165" s="167" t="s">
        <v>684</v>
      </c>
      <c r="D165" s="167" t="s">
        <v>144</v>
      </c>
      <c r="E165" s="168" t="s">
        <v>3383</v>
      </c>
      <c r="F165" s="169" t="s">
        <v>3384</v>
      </c>
      <c r="G165" s="170" t="s">
        <v>470</v>
      </c>
      <c r="H165" s="171">
        <v>1</v>
      </c>
      <c r="I165" s="172"/>
      <c r="J165" s="173">
        <f>ROUND(I165*H165,2)</f>
        <v>0</v>
      </c>
      <c r="K165" s="169" t="s">
        <v>3303</v>
      </c>
      <c r="L165" s="41"/>
      <c r="M165" s="174" t="s">
        <v>32</v>
      </c>
      <c r="N165" s="175" t="s">
        <v>49</v>
      </c>
      <c r="O165" s="66"/>
      <c r="P165" s="176">
        <f>O165*H165</f>
        <v>0</v>
      </c>
      <c r="Q165" s="176">
        <v>0</v>
      </c>
      <c r="R165" s="176">
        <f>Q165*H165</f>
        <v>0</v>
      </c>
      <c r="S165" s="176">
        <v>0</v>
      </c>
      <c r="T165" s="177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78" t="s">
        <v>452</v>
      </c>
      <c r="AT165" s="178" t="s">
        <v>144</v>
      </c>
      <c r="AU165" s="178" t="s">
        <v>88</v>
      </c>
      <c r="AY165" s="18" t="s">
        <v>143</v>
      </c>
      <c r="BE165" s="179">
        <f>IF(N165="základní",J165,0)</f>
        <v>0</v>
      </c>
      <c r="BF165" s="179">
        <f>IF(N165="snížená",J165,0)</f>
        <v>0</v>
      </c>
      <c r="BG165" s="179">
        <f>IF(N165="zákl. přenesená",J165,0)</f>
        <v>0</v>
      </c>
      <c r="BH165" s="179">
        <f>IF(N165="sníž. přenesená",J165,0)</f>
        <v>0</v>
      </c>
      <c r="BI165" s="179">
        <f>IF(N165="nulová",J165,0)</f>
        <v>0</v>
      </c>
      <c r="BJ165" s="18" t="s">
        <v>86</v>
      </c>
      <c r="BK165" s="179">
        <f>ROUND(I165*H165,2)</f>
        <v>0</v>
      </c>
      <c r="BL165" s="18" t="s">
        <v>452</v>
      </c>
      <c r="BM165" s="178" t="s">
        <v>1018</v>
      </c>
    </row>
    <row r="166" spans="1:65" s="2" customFormat="1" ht="11.25">
      <c r="A166" s="36"/>
      <c r="B166" s="37"/>
      <c r="C166" s="38"/>
      <c r="D166" s="180" t="s">
        <v>149</v>
      </c>
      <c r="E166" s="38"/>
      <c r="F166" s="181" t="s">
        <v>3384</v>
      </c>
      <c r="G166" s="38"/>
      <c r="H166" s="38"/>
      <c r="I166" s="182"/>
      <c r="J166" s="38"/>
      <c r="K166" s="38"/>
      <c r="L166" s="41"/>
      <c r="M166" s="183"/>
      <c r="N166" s="184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8" t="s">
        <v>149</v>
      </c>
      <c r="AU166" s="18" t="s">
        <v>88</v>
      </c>
    </row>
    <row r="167" spans="1:65" s="2" customFormat="1" ht="16.5" customHeight="1">
      <c r="A167" s="36"/>
      <c r="B167" s="37"/>
      <c r="C167" s="167" t="s">
        <v>690</v>
      </c>
      <c r="D167" s="167" t="s">
        <v>144</v>
      </c>
      <c r="E167" s="168" t="s">
        <v>3385</v>
      </c>
      <c r="F167" s="169" t="s">
        <v>3386</v>
      </c>
      <c r="G167" s="170" t="s">
        <v>470</v>
      </c>
      <c r="H167" s="171">
        <v>2</v>
      </c>
      <c r="I167" s="172"/>
      <c r="J167" s="173">
        <f>ROUND(I167*H167,2)</f>
        <v>0</v>
      </c>
      <c r="K167" s="169" t="s">
        <v>3303</v>
      </c>
      <c r="L167" s="41"/>
      <c r="M167" s="174" t="s">
        <v>32</v>
      </c>
      <c r="N167" s="175" t="s">
        <v>49</v>
      </c>
      <c r="O167" s="66"/>
      <c r="P167" s="176">
        <f>O167*H167</f>
        <v>0</v>
      </c>
      <c r="Q167" s="176">
        <v>0</v>
      </c>
      <c r="R167" s="176">
        <f>Q167*H167</f>
        <v>0</v>
      </c>
      <c r="S167" s="176">
        <v>0</v>
      </c>
      <c r="T167" s="177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78" t="s">
        <v>452</v>
      </c>
      <c r="AT167" s="178" t="s">
        <v>144</v>
      </c>
      <c r="AU167" s="178" t="s">
        <v>88</v>
      </c>
      <c r="AY167" s="18" t="s">
        <v>143</v>
      </c>
      <c r="BE167" s="179">
        <f>IF(N167="základní",J167,0)</f>
        <v>0</v>
      </c>
      <c r="BF167" s="179">
        <f>IF(N167="snížená",J167,0)</f>
        <v>0</v>
      </c>
      <c r="BG167" s="179">
        <f>IF(N167="zákl. přenesená",J167,0)</f>
        <v>0</v>
      </c>
      <c r="BH167" s="179">
        <f>IF(N167="sníž. přenesená",J167,0)</f>
        <v>0</v>
      </c>
      <c r="BI167" s="179">
        <f>IF(N167="nulová",J167,0)</f>
        <v>0</v>
      </c>
      <c r="BJ167" s="18" t="s">
        <v>86</v>
      </c>
      <c r="BK167" s="179">
        <f>ROUND(I167*H167,2)</f>
        <v>0</v>
      </c>
      <c r="BL167" s="18" t="s">
        <v>452</v>
      </c>
      <c r="BM167" s="178" t="s">
        <v>1029</v>
      </c>
    </row>
    <row r="168" spans="1:65" s="2" customFormat="1" ht="11.25">
      <c r="A168" s="36"/>
      <c r="B168" s="37"/>
      <c r="C168" s="38"/>
      <c r="D168" s="180" t="s">
        <v>149</v>
      </c>
      <c r="E168" s="38"/>
      <c r="F168" s="181" t="s">
        <v>3386</v>
      </c>
      <c r="G168" s="38"/>
      <c r="H168" s="38"/>
      <c r="I168" s="182"/>
      <c r="J168" s="38"/>
      <c r="K168" s="38"/>
      <c r="L168" s="41"/>
      <c r="M168" s="183"/>
      <c r="N168" s="184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8" t="s">
        <v>149</v>
      </c>
      <c r="AU168" s="18" t="s">
        <v>88</v>
      </c>
    </row>
    <row r="169" spans="1:65" s="2" customFormat="1" ht="16.5" customHeight="1">
      <c r="A169" s="36"/>
      <c r="B169" s="37"/>
      <c r="C169" s="167" t="s">
        <v>699</v>
      </c>
      <c r="D169" s="167" t="s">
        <v>144</v>
      </c>
      <c r="E169" s="168" t="s">
        <v>3387</v>
      </c>
      <c r="F169" s="169" t="s">
        <v>3388</v>
      </c>
      <c r="G169" s="170" t="s">
        <v>470</v>
      </c>
      <c r="H169" s="171">
        <v>2</v>
      </c>
      <c r="I169" s="172"/>
      <c r="J169" s="173">
        <f>ROUND(I169*H169,2)</f>
        <v>0</v>
      </c>
      <c r="K169" s="169" t="s">
        <v>3303</v>
      </c>
      <c r="L169" s="41"/>
      <c r="M169" s="174" t="s">
        <v>32</v>
      </c>
      <c r="N169" s="175" t="s">
        <v>49</v>
      </c>
      <c r="O169" s="66"/>
      <c r="P169" s="176">
        <f>O169*H169</f>
        <v>0</v>
      </c>
      <c r="Q169" s="176">
        <v>0</v>
      </c>
      <c r="R169" s="176">
        <f>Q169*H169</f>
        <v>0</v>
      </c>
      <c r="S169" s="176">
        <v>0</v>
      </c>
      <c r="T169" s="177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78" t="s">
        <v>452</v>
      </c>
      <c r="AT169" s="178" t="s">
        <v>144</v>
      </c>
      <c r="AU169" s="178" t="s">
        <v>88</v>
      </c>
      <c r="AY169" s="18" t="s">
        <v>143</v>
      </c>
      <c r="BE169" s="179">
        <f>IF(N169="základní",J169,0)</f>
        <v>0</v>
      </c>
      <c r="BF169" s="179">
        <f>IF(N169="snížená",J169,0)</f>
        <v>0</v>
      </c>
      <c r="BG169" s="179">
        <f>IF(N169="zákl. přenesená",J169,0)</f>
        <v>0</v>
      </c>
      <c r="BH169" s="179">
        <f>IF(N169="sníž. přenesená",J169,0)</f>
        <v>0</v>
      </c>
      <c r="BI169" s="179">
        <f>IF(N169="nulová",J169,0)</f>
        <v>0</v>
      </c>
      <c r="BJ169" s="18" t="s">
        <v>86</v>
      </c>
      <c r="BK169" s="179">
        <f>ROUND(I169*H169,2)</f>
        <v>0</v>
      </c>
      <c r="BL169" s="18" t="s">
        <v>452</v>
      </c>
      <c r="BM169" s="178" t="s">
        <v>1038</v>
      </c>
    </row>
    <row r="170" spans="1:65" s="2" customFormat="1" ht="11.25">
      <c r="A170" s="36"/>
      <c r="B170" s="37"/>
      <c r="C170" s="38"/>
      <c r="D170" s="180" t="s">
        <v>149</v>
      </c>
      <c r="E170" s="38"/>
      <c r="F170" s="181" t="s">
        <v>3388</v>
      </c>
      <c r="G170" s="38"/>
      <c r="H170" s="38"/>
      <c r="I170" s="182"/>
      <c r="J170" s="38"/>
      <c r="K170" s="38"/>
      <c r="L170" s="41"/>
      <c r="M170" s="183"/>
      <c r="N170" s="184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8" t="s">
        <v>149</v>
      </c>
      <c r="AU170" s="18" t="s">
        <v>88</v>
      </c>
    </row>
    <row r="171" spans="1:65" s="2" customFormat="1" ht="21.75" customHeight="1">
      <c r="A171" s="36"/>
      <c r="B171" s="37"/>
      <c r="C171" s="167" t="s">
        <v>706</v>
      </c>
      <c r="D171" s="167" t="s">
        <v>144</v>
      </c>
      <c r="E171" s="168" t="s">
        <v>3389</v>
      </c>
      <c r="F171" s="169" t="s">
        <v>3390</v>
      </c>
      <c r="G171" s="170" t="s">
        <v>470</v>
      </c>
      <c r="H171" s="171">
        <v>1</v>
      </c>
      <c r="I171" s="172"/>
      <c r="J171" s="173">
        <f>ROUND(I171*H171,2)</f>
        <v>0</v>
      </c>
      <c r="K171" s="169" t="s">
        <v>3303</v>
      </c>
      <c r="L171" s="41"/>
      <c r="M171" s="174" t="s">
        <v>32</v>
      </c>
      <c r="N171" s="175" t="s">
        <v>49</v>
      </c>
      <c r="O171" s="66"/>
      <c r="P171" s="176">
        <f>O171*H171</f>
        <v>0</v>
      </c>
      <c r="Q171" s="176">
        <v>0</v>
      </c>
      <c r="R171" s="176">
        <f>Q171*H171</f>
        <v>0</v>
      </c>
      <c r="S171" s="176">
        <v>0</v>
      </c>
      <c r="T171" s="177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78" t="s">
        <v>452</v>
      </c>
      <c r="AT171" s="178" t="s">
        <v>144</v>
      </c>
      <c r="AU171" s="178" t="s">
        <v>88</v>
      </c>
      <c r="AY171" s="18" t="s">
        <v>143</v>
      </c>
      <c r="BE171" s="179">
        <f>IF(N171="základní",J171,0)</f>
        <v>0</v>
      </c>
      <c r="BF171" s="179">
        <f>IF(N171="snížená",J171,0)</f>
        <v>0</v>
      </c>
      <c r="BG171" s="179">
        <f>IF(N171="zákl. přenesená",J171,0)</f>
        <v>0</v>
      </c>
      <c r="BH171" s="179">
        <f>IF(N171="sníž. přenesená",J171,0)</f>
        <v>0</v>
      </c>
      <c r="BI171" s="179">
        <f>IF(N171="nulová",J171,0)</f>
        <v>0</v>
      </c>
      <c r="BJ171" s="18" t="s">
        <v>86</v>
      </c>
      <c r="BK171" s="179">
        <f>ROUND(I171*H171,2)</f>
        <v>0</v>
      </c>
      <c r="BL171" s="18" t="s">
        <v>452</v>
      </c>
      <c r="BM171" s="178" t="s">
        <v>1049</v>
      </c>
    </row>
    <row r="172" spans="1:65" s="2" customFormat="1" ht="11.25">
      <c r="A172" s="36"/>
      <c r="B172" s="37"/>
      <c r="C172" s="38"/>
      <c r="D172" s="180" t="s">
        <v>149</v>
      </c>
      <c r="E172" s="38"/>
      <c r="F172" s="181" t="s">
        <v>3390</v>
      </c>
      <c r="G172" s="38"/>
      <c r="H172" s="38"/>
      <c r="I172" s="182"/>
      <c r="J172" s="38"/>
      <c r="K172" s="38"/>
      <c r="L172" s="41"/>
      <c r="M172" s="183"/>
      <c r="N172" s="184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8" t="s">
        <v>149</v>
      </c>
      <c r="AU172" s="18" t="s">
        <v>88</v>
      </c>
    </row>
    <row r="173" spans="1:65" s="2" customFormat="1" ht="21.75" customHeight="1">
      <c r="A173" s="36"/>
      <c r="B173" s="37"/>
      <c r="C173" s="167" t="s">
        <v>712</v>
      </c>
      <c r="D173" s="167" t="s">
        <v>144</v>
      </c>
      <c r="E173" s="168" t="s">
        <v>3391</v>
      </c>
      <c r="F173" s="169" t="s">
        <v>3392</v>
      </c>
      <c r="G173" s="170" t="s">
        <v>470</v>
      </c>
      <c r="H173" s="171">
        <v>1</v>
      </c>
      <c r="I173" s="172"/>
      <c r="J173" s="173">
        <f>ROUND(I173*H173,2)</f>
        <v>0</v>
      </c>
      <c r="K173" s="169" t="s">
        <v>3303</v>
      </c>
      <c r="L173" s="41"/>
      <c r="M173" s="174" t="s">
        <v>32</v>
      </c>
      <c r="N173" s="175" t="s">
        <v>49</v>
      </c>
      <c r="O173" s="66"/>
      <c r="P173" s="176">
        <f>O173*H173</f>
        <v>0</v>
      </c>
      <c r="Q173" s="176">
        <v>0</v>
      </c>
      <c r="R173" s="176">
        <f>Q173*H173</f>
        <v>0</v>
      </c>
      <c r="S173" s="176">
        <v>0</v>
      </c>
      <c r="T173" s="177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78" t="s">
        <v>452</v>
      </c>
      <c r="AT173" s="178" t="s">
        <v>144</v>
      </c>
      <c r="AU173" s="178" t="s">
        <v>88</v>
      </c>
      <c r="AY173" s="18" t="s">
        <v>143</v>
      </c>
      <c r="BE173" s="179">
        <f>IF(N173="základní",J173,0)</f>
        <v>0</v>
      </c>
      <c r="BF173" s="179">
        <f>IF(N173="snížená",J173,0)</f>
        <v>0</v>
      </c>
      <c r="BG173" s="179">
        <f>IF(N173="zákl. přenesená",J173,0)</f>
        <v>0</v>
      </c>
      <c r="BH173" s="179">
        <f>IF(N173="sníž. přenesená",J173,0)</f>
        <v>0</v>
      </c>
      <c r="BI173" s="179">
        <f>IF(N173="nulová",J173,0)</f>
        <v>0</v>
      </c>
      <c r="BJ173" s="18" t="s">
        <v>86</v>
      </c>
      <c r="BK173" s="179">
        <f>ROUND(I173*H173,2)</f>
        <v>0</v>
      </c>
      <c r="BL173" s="18" t="s">
        <v>452</v>
      </c>
      <c r="BM173" s="178" t="s">
        <v>1060</v>
      </c>
    </row>
    <row r="174" spans="1:65" s="2" customFormat="1" ht="11.25">
      <c r="A174" s="36"/>
      <c r="B174" s="37"/>
      <c r="C174" s="38"/>
      <c r="D174" s="180" t="s">
        <v>149</v>
      </c>
      <c r="E174" s="38"/>
      <c r="F174" s="181" t="s">
        <v>3392</v>
      </c>
      <c r="G174" s="38"/>
      <c r="H174" s="38"/>
      <c r="I174" s="182"/>
      <c r="J174" s="38"/>
      <c r="K174" s="38"/>
      <c r="L174" s="41"/>
      <c r="M174" s="183"/>
      <c r="N174" s="184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8" t="s">
        <v>149</v>
      </c>
      <c r="AU174" s="18" t="s">
        <v>88</v>
      </c>
    </row>
    <row r="175" spans="1:65" s="2" customFormat="1" ht="16.5" customHeight="1">
      <c r="A175" s="36"/>
      <c r="B175" s="37"/>
      <c r="C175" s="167" t="s">
        <v>725</v>
      </c>
      <c r="D175" s="167" t="s">
        <v>144</v>
      </c>
      <c r="E175" s="168" t="s">
        <v>3393</v>
      </c>
      <c r="F175" s="169" t="s">
        <v>3394</v>
      </c>
      <c r="G175" s="170" t="s">
        <v>470</v>
      </c>
      <c r="H175" s="171">
        <v>1</v>
      </c>
      <c r="I175" s="172"/>
      <c r="J175" s="173">
        <f>ROUND(I175*H175,2)</f>
        <v>0</v>
      </c>
      <c r="K175" s="169" t="s">
        <v>3303</v>
      </c>
      <c r="L175" s="41"/>
      <c r="M175" s="174" t="s">
        <v>32</v>
      </c>
      <c r="N175" s="175" t="s">
        <v>49</v>
      </c>
      <c r="O175" s="66"/>
      <c r="P175" s="176">
        <f>O175*H175</f>
        <v>0</v>
      </c>
      <c r="Q175" s="176">
        <v>0</v>
      </c>
      <c r="R175" s="176">
        <f>Q175*H175</f>
        <v>0</v>
      </c>
      <c r="S175" s="176">
        <v>0</v>
      </c>
      <c r="T175" s="177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78" t="s">
        <v>452</v>
      </c>
      <c r="AT175" s="178" t="s">
        <v>144</v>
      </c>
      <c r="AU175" s="178" t="s">
        <v>88</v>
      </c>
      <c r="AY175" s="18" t="s">
        <v>143</v>
      </c>
      <c r="BE175" s="179">
        <f>IF(N175="základní",J175,0)</f>
        <v>0</v>
      </c>
      <c r="BF175" s="179">
        <f>IF(N175="snížená",J175,0)</f>
        <v>0</v>
      </c>
      <c r="BG175" s="179">
        <f>IF(N175="zákl. přenesená",J175,0)</f>
        <v>0</v>
      </c>
      <c r="BH175" s="179">
        <f>IF(N175="sníž. přenesená",J175,0)</f>
        <v>0</v>
      </c>
      <c r="BI175" s="179">
        <f>IF(N175="nulová",J175,0)</f>
        <v>0</v>
      </c>
      <c r="BJ175" s="18" t="s">
        <v>86</v>
      </c>
      <c r="BK175" s="179">
        <f>ROUND(I175*H175,2)</f>
        <v>0</v>
      </c>
      <c r="BL175" s="18" t="s">
        <v>452</v>
      </c>
      <c r="BM175" s="178" t="s">
        <v>1072</v>
      </c>
    </row>
    <row r="176" spans="1:65" s="2" customFormat="1" ht="11.25">
      <c r="A176" s="36"/>
      <c r="B176" s="37"/>
      <c r="C176" s="38"/>
      <c r="D176" s="180" t="s">
        <v>149</v>
      </c>
      <c r="E176" s="38"/>
      <c r="F176" s="181" t="s">
        <v>3394</v>
      </c>
      <c r="G176" s="38"/>
      <c r="H176" s="38"/>
      <c r="I176" s="182"/>
      <c r="J176" s="38"/>
      <c r="K176" s="38"/>
      <c r="L176" s="41"/>
      <c r="M176" s="183"/>
      <c r="N176" s="184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8" t="s">
        <v>149</v>
      </c>
      <c r="AU176" s="18" t="s">
        <v>88</v>
      </c>
    </row>
    <row r="177" spans="1:65" s="2" customFormat="1" ht="16.5" customHeight="1">
      <c r="A177" s="36"/>
      <c r="B177" s="37"/>
      <c r="C177" s="167" t="s">
        <v>762</v>
      </c>
      <c r="D177" s="167" t="s">
        <v>144</v>
      </c>
      <c r="E177" s="168" t="s">
        <v>3395</v>
      </c>
      <c r="F177" s="169" t="s">
        <v>3396</v>
      </c>
      <c r="G177" s="170" t="s">
        <v>462</v>
      </c>
      <c r="H177" s="171">
        <v>210</v>
      </c>
      <c r="I177" s="172"/>
      <c r="J177" s="173">
        <f>ROUND(I177*H177,2)</f>
        <v>0</v>
      </c>
      <c r="K177" s="169" t="s">
        <v>3303</v>
      </c>
      <c r="L177" s="41"/>
      <c r="M177" s="174" t="s">
        <v>32</v>
      </c>
      <c r="N177" s="175" t="s">
        <v>49</v>
      </c>
      <c r="O177" s="66"/>
      <c r="P177" s="176">
        <f>O177*H177</f>
        <v>0</v>
      </c>
      <c r="Q177" s="176">
        <v>0</v>
      </c>
      <c r="R177" s="176">
        <f>Q177*H177</f>
        <v>0</v>
      </c>
      <c r="S177" s="176">
        <v>0</v>
      </c>
      <c r="T177" s="177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78" t="s">
        <v>452</v>
      </c>
      <c r="AT177" s="178" t="s">
        <v>144</v>
      </c>
      <c r="AU177" s="178" t="s">
        <v>88</v>
      </c>
      <c r="AY177" s="18" t="s">
        <v>143</v>
      </c>
      <c r="BE177" s="179">
        <f>IF(N177="základní",J177,0)</f>
        <v>0</v>
      </c>
      <c r="BF177" s="179">
        <f>IF(N177="snížená",J177,0)</f>
        <v>0</v>
      </c>
      <c r="BG177" s="179">
        <f>IF(N177="zákl. přenesená",J177,0)</f>
        <v>0</v>
      </c>
      <c r="BH177" s="179">
        <f>IF(N177="sníž. přenesená",J177,0)</f>
        <v>0</v>
      </c>
      <c r="BI177" s="179">
        <f>IF(N177="nulová",J177,0)</f>
        <v>0</v>
      </c>
      <c r="BJ177" s="18" t="s">
        <v>86</v>
      </c>
      <c r="BK177" s="179">
        <f>ROUND(I177*H177,2)</f>
        <v>0</v>
      </c>
      <c r="BL177" s="18" t="s">
        <v>452</v>
      </c>
      <c r="BM177" s="178" t="s">
        <v>1086</v>
      </c>
    </row>
    <row r="178" spans="1:65" s="2" customFormat="1" ht="11.25">
      <c r="A178" s="36"/>
      <c r="B178" s="37"/>
      <c r="C178" s="38"/>
      <c r="D178" s="180" t="s">
        <v>149</v>
      </c>
      <c r="E178" s="38"/>
      <c r="F178" s="181" t="s">
        <v>3396</v>
      </c>
      <c r="G178" s="38"/>
      <c r="H178" s="38"/>
      <c r="I178" s="182"/>
      <c r="J178" s="38"/>
      <c r="K178" s="38"/>
      <c r="L178" s="41"/>
      <c r="M178" s="183"/>
      <c r="N178" s="184"/>
      <c r="O178" s="66"/>
      <c r="P178" s="66"/>
      <c r="Q178" s="66"/>
      <c r="R178" s="66"/>
      <c r="S178" s="66"/>
      <c r="T178" s="67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8" t="s">
        <v>149</v>
      </c>
      <c r="AU178" s="18" t="s">
        <v>88</v>
      </c>
    </row>
    <row r="179" spans="1:65" s="2" customFormat="1" ht="16.5" customHeight="1">
      <c r="A179" s="36"/>
      <c r="B179" s="37"/>
      <c r="C179" s="167" t="s">
        <v>773</v>
      </c>
      <c r="D179" s="167" t="s">
        <v>144</v>
      </c>
      <c r="E179" s="168" t="s">
        <v>3397</v>
      </c>
      <c r="F179" s="169" t="s">
        <v>3398</v>
      </c>
      <c r="G179" s="170" t="s">
        <v>462</v>
      </c>
      <c r="H179" s="171">
        <v>210</v>
      </c>
      <c r="I179" s="172"/>
      <c r="J179" s="173">
        <f>ROUND(I179*H179,2)</f>
        <v>0</v>
      </c>
      <c r="K179" s="169" t="s">
        <v>3303</v>
      </c>
      <c r="L179" s="41"/>
      <c r="M179" s="174" t="s">
        <v>32</v>
      </c>
      <c r="N179" s="175" t="s">
        <v>49</v>
      </c>
      <c r="O179" s="66"/>
      <c r="P179" s="176">
        <f>O179*H179</f>
        <v>0</v>
      </c>
      <c r="Q179" s="176">
        <v>0</v>
      </c>
      <c r="R179" s="176">
        <f>Q179*H179</f>
        <v>0</v>
      </c>
      <c r="S179" s="176">
        <v>0</v>
      </c>
      <c r="T179" s="177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78" t="s">
        <v>452</v>
      </c>
      <c r="AT179" s="178" t="s">
        <v>144</v>
      </c>
      <c r="AU179" s="178" t="s">
        <v>88</v>
      </c>
      <c r="AY179" s="18" t="s">
        <v>143</v>
      </c>
      <c r="BE179" s="179">
        <f>IF(N179="základní",J179,0)</f>
        <v>0</v>
      </c>
      <c r="BF179" s="179">
        <f>IF(N179="snížená",J179,0)</f>
        <v>0</v>
      </c>
      <c r="BG179" s="179">
        <f>IF(N179="zákl. přenesená",J179,0)</f>
        <v>0</v>
      </c>
      <c r="BH179" s="179">
        <f>IF(N179="sníž. přenesená",J179,0)</f>
        <v>0</v>
      </c>
      <c r="BI179" s="179">
        <f>IF(N179="nulová",J179,0)</f>
        <v>0</v>
      </c>
      <c r="BJ179" s="18" t="s">
        <v>86</v>
      </c>
      <c r="BK179" s="179">
        <f>ROUND(I179*H179,2)</f>
        <v>0</v>
      </c>
      <c r="BL179" s="18" t="s">
        <v>452</v>
      </c>
      <c r="BM179" s="178" t="s">
        <v>1097</v>
      </c>
    </row>
    <row r="180" spans="1:65" s="2" customFormat="1" ht="11.25">
      <c r="A180" s="36"/>
      <c r="B180" s="37"/>
      <c r="C180" s="38"/>
      <c r="D180" s="180" t="s">
        <v>149</v>
      </c>
      <c r="E180" s="38"/>
      <c r="F180" s="181" t="s">
        <v>3398</v>
      </c>
      <c r="G180" s="38"/>
      <c r="H180" s="38"/>
      <c r="I180" s="182"/>
      <c r="J180" s="38"/>
      <c r="K180" s="38"/>
      <c r="L180" s="41"/>
      <c r="M180" s="183"/>
      <c r="N180" s="184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8" t="s">
        <v>149</v>
      </c>
      <c r="AU180" s="18" t="s">
        <v>88</v>
      </c>
    </row>
    <row r="181" spans="1:65" s="2" customFormat="1" ht="16.5" customHeight="1">
      <c r="A181" s="36"/>
      <c r="B181" s="37"/>
      <c r="C181" s="167" t="s">
        <v>781</v>
      </c>
      <c r="D181" s="167" t="s">
        <v>144</v>
      </c>
      <c r="E181" s="168" t="s">
        <v>3399</v>
      </c>
      <c r="F181" s="169" t="s">
        <v>3400</v>
      </c>
      <c r="G181" s="170" t="s">
        <v>455</v>
      </c>
      <c r="H181" s="171">
        <v>1</v>
      </c>
      <c r="I181" s="172"/>
      <c r="J181" s="173">
        <f>ROUND(I181*H181,2)</f>
        <v>0</v>
      </c>
      <c r="K181" s="169" t="s">
        <v>3401</v>
      </c>
      <c r="L181" s="41"/>
      <c r="M181" s="174" t="s">
        <v>32</v>
      </c>
      <c r="N181" s="175" t="s">
        <v>49</v>
      </c>
      <c r="O181" s="66"/>
      <c r="P181" s="176">
        <f>O181*H181</f>
        <v>0</v>
      </c>
      <c r="Q181" s="176">
        <v>0</v>
      </c>
      <c r="R181" s="176">
        <f>Q181*H181</f>
        <v>0</v>
      </c>
      <c r="S181" s="176">
        <v>0</v>
      </c>
      <c r="T181" s="177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78" t="s">
        <v>452</v>
      </c>
      <c r="AT181" s="178" t="s">
        <v>144</v>
      </c>
      <c r="AU181" s="178" t="s">
        <v>88</v>
      </c>
      <c r="AY181" s="18" t="s">
        <v>143</v>
      </c>
      <c r="BE181" s="179">
        <f>IF(N181="základní",J181,0)</f>
        <v>0</v>
      </c>
      <c r="BF181" s="179">
        <f>IF(N181="snížená",J181,0)</f>
        <v>0</v>
      </c>
      <c r="BG181" s="179">
        <f>IF(N181="zákl. přenesená",J181,0)</f>
        <v>0</v>
      </c>
      <c r="BH181" s="179">
        <f>IF(N181="sníž. přenesená",J181,0)</f>
        <v>0</v>
      </c>
      <c r="BI181" s="179">
        <f>IF(N181="nulová",J181,0)</f>
        <v>0</v>
      </c>
      <c r="BJ181" s="18" t="s">
        <v>86</v>
      </c>
      <c r="BK181" s="179">
        <f>ROUND(I181*H181,2)</f>
        <v>0</v>
      </c>
      <c r="BL181" s="18" t="s">
        <v>452</v>
      </c>
      <c r="BM181" s="178" t="s">
        <v>1108</v>
      </c>
    </row>
    <row r="182" spans="1:65" s="2" customFormat="1" ht="11.25">
      <c r="A182" s="36"/>
      <c r="B182" s="37"/>
      <c r="C182" s="38"/>
      <c r="D182" s="180" t="s">
        <v>149</v>
      </c>
      <c r="E182" s="38"/>
      <c r="F182" s="181" t="s">
        <v>3400</v>
      </c>
      <c r="G182" s="38"/>
      <c r="H182" s="38"/>
      <c r="I182" s="182"/>
      <c r="J182" s="38"/>
      <c r="K182" s="38"/>
      <c r="L182" s="41"/>
      <c r="M182" s="183"/>
      <c r="N182" s="184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8" t="s">
        <v>149</v>
      </c>
      <c r="AU182" s="18" t="s">
        <v>88</v>
      </c>
    </row>
    <row r="183" spans="1:65" s="2" customFormat="1" ht="16.5" customHeight="1">
      <c r="A183" s="36"/>
      <c r="B183" s="37"/>
      <c r="C183" s="167" t="s">
        <v>786</v>
      </c>
      <c r="D183" s="167" t="s">
        <v>144</v>
      </c>
      <c r="E183" s="168" t="s">
        <v>3402</v>
      </c>
      <c r="F183" s="169" t="s">
        <v>3403</v>
      </c>
      <c r="G183" s="170" t="s">
        <v>1815</v>
      </c>
      <c r="H183" s="171">
        <v>300</v>
      </c>
      <c r="I183" s="172"/>
      <c r="J183" s="173">
        <f>ROUND(I183*H183,2)</f>
        <v>0</v>
      </c>
      <c r="K183" s="169" t="s">
        <v>3337</v>
      </c>
      <c r="L183" s="41"/>
      <c r="M183" s="174" t="s">
        <v>32</v>
      </c>
      <c r="N183" s="175" t="s">
        <v>49</v>
      </c>
      <c r="O183" s="66"/>
      <c r="P183" s="176">
        <f>O183*H183</f>
        <v>0</v>
      </c>
      <c r="Q183" s="176">
        <v>0</v>
      </c>
      <c r="R183" s="176">
        <f>Q183*H183</f>
        <v>0</v>
      </c>
      <c r="S183" s="176">
        <v>0</v>
      </c>
      <c r="T183" s="177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78" t="s">
        <v>452</v>
      </c>
      <c r="AT183" s="178" t="s">
        <v>144</v>
      </c>
      <c r="AU183" s="178" t="s">
        <v>88</v>
      </c>
      <c r="AY183" s="18" t="s">
        <v>143</v>
      </c>
      <c r="BE183" s="179">
        <f>IF(N183="základní",J183,0)</f>
        <v>0</v>
      </c>
      <c r="BF183" s="179">
        <f>IF(N183="snížená",J183,0)</f>
        <v>0</v>
      </c>
      <c r="BG183" s="179">
        <f>IF(N183="zákl. přenesená",J183,0)</f>
        <v>0</v>
      </c>
      <c r="BH183" s="179">
        <f>IF(N183="sníž. přenesená",J183,0)</f>
        <v>0</v>
      </c>
      <c r="BI183" s="179">
        <f>IF(N183="nulová",J183,0)</f>
        <v>0</v>
      </c>
      <c r="BJ183" s="18" t="s">
        <v>86</v>
      </c>
      <c r="BK183" s="179">
        <f>ROUND(I183*H183,2)</f>
        <v>0</v>
      </c>
      <c r="BL183" s="18" t="s">
        <v>452</v>
      </c>
      <c r="BM183" s="178" t="s">
        <v>1121</v>
      </c>
    </row>
    <row r="184" spans="1:65" s="2" customFormat="1" ht="11.25">
      <c r="A184" s="36"/>
      <c r="B184" s="37"/>
      <c r="C184" s="38"/>
      <c r="D184" s="180" t="s">
        <v>149</v>
      </c>
      <c r="E184" s="38"/>
      <c r="F184" s="181" t="s">
        <v>3403</v>
      </c>
      <c r="G184" s="38"/>
      <c r="H184" s="38"/>
      <c r="I184" s="182"/>
      <c r="J184" s="38"/>
      <c r="K184" s="38"/>
      <c r="L184" s="41"/>
      <c r="M184" s="183"/>
      <c r="N184" s="184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8" t="s">
        <v>149</v>
      </c>
      <c r="AU184" s="18" t="s">
        <v>88</v>
      </c>
    </row>
    <row r="185" spans="1:65" s="2" customFormat="1" ht="16.5" customHeight="1">
      <c r="A185" s="36"/>
      <c r="B185" s="37"/>
      <c r="C185" s="167" t="s">
        <v>793</v>
      </c>
      <c r="D185" s="167" t="s">
        <v>144</v>
      </c>
      <c r="E185" s="168" t="s">
        <v>3404</v>
      </c>
      <c r="F185" s="169" t="s">
        <v>3405</v>
      </c>
      <c r="G185" s="170" t="s">
        <v>470</v>
      </c>
      <c r="H185" s="171">
        <v>60</v>
      </c>
      <c r="I185" s="172"/>
      <c r="J185" s="173">
        <f>ROUND(I185*H185,2)</f>
        <v>0</v>
      </c>
      <c r="K185" s="169" t="s">
        <v>3337</v>
      </c>
      <c r="L185" s="41"/>
      <c r="M185" s="174" t="s">
        <v>32</v>
      </c>
      <c r="N185" s="175" t="s">
        <v>49</v>
      </c>
      <c r="O185" s="66"/>
      <c r="P185" s="176">
        <f>O185*H185</f>
        <v>0</v>
      </c>
      <c r="Q185" s="176">
        <v>0</v>
      </c>
      <c r="R185" s="176">
        <f>Q185*H185</f>
        <v>0</v>
      </c>
      <c r="S185" s="176">
        <v>0</v>
      </c>
      <c r="T185" s="177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78" t="s">
        <v>452</v>
      </c>
      <c r="AT185" s="178" t="s">
        <v>144</v>
      </c>
      <c r="AU185" s="178" t="s">
        <v>88</v>
      </c>
      <c r="AY185" s="18" t="s">
        <v>143</v>
      </c>
      <c r="BE185" s="179">
        <f>IF(N185="základní",J185,0)</f>
        <v>0</v>
      </c>
      <c r="BF185" s="179">
        <f>IF(N185="snížená",J185,0)</f>
        <v>0</v>
      </c>
      <c r="BG185" s="179">
        <f>IF(N185="zákl. přenesená",J185,0)</f>
        <v>0</v>
      </c>
      <c r="BH185" s="179">
        <f>IF(N185="sníž. přenesená",J185,0)</f>
        <v>0</v>
      </c>
      <c r="BI185" s="179">
        <f>IF(N185="nulová",J185,0)</f>
        <v>0</v>
      </c>
      <c r="BJ185" s="18" t="s">
        <v>86</v>
      </c>
      <c r="BK185" s="179">
        <f>ROUND(I185*H185,2)</f>
        <v>0</v>
      </c>
      <c r="BL185" s="18" t="s">
        <v>452</v>
      </c>
      <c r="BM185" s="178" t="s">
        <v>1137</v>
      </c>
    </row>
    <row r="186" spans="1:65" s="2" customFormat="1" ht="11.25">
      <c r="A186" s="36"/>
      <c r="B186" s="37"/>
      <c r="C186" s="38"/>
      <c r="D186" s="180" t="s">
        <v>149</v>
      </c>
      <c r="E186" s="38"/>
      <c r="F186" s="181" t="s">
        <v>3405</v>
      </c>
      <c r="G186" s="38"/>
      <c r="H186" s="38"/>
      <c r="I186" s="182"/>
      <c r="J186" s="38"/>
      <c r="K186" s="38"/>
      <c r="L186" s="41"/>
      <c r="M186" s="183"/>
      <c r="N186" s="184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8" t="s">
        <v>149</v>
      </c>
      <c r="AU186" s="18" t="s">
        <v>88</v>
      </c>
    </row>
    <row r="187" spans="1:65" s="2" customFormat="1" ht="16.5" customHeight="1">
      <c r="A187" s="36"/>
      <c r="B187" s="37"/>
      <c r="C187" s="167" t="s">
        <v>798</v>
      </c>
      <c r="D187" s="167" t="s">
        <v>144</v>
      </c>
      <c r="E187" s="168" t="s">
        <v>3406</v>
      </c>
      <c r="F187" s="169" t="s">
        <v>3407</v>
      </c>
      <c r="G187" s="170" t="s">
        <v>296</v>
      </c>
      <c r="H187" s="171">
        <v>0.59</v>
      </c>
      <c r="I187" s="172"/>
      <c r="J187" s="173">
        <f>ROUND(I187*H187,2)</f>
        <v>0</v>
      </c>
      <c r="K187" s="169" t="s">
        <v>3303</v>
      </c>
      <c r="L187" s="41"/>
      <c r="M187" s="174" t="s">
        <v>32</v>
      </c>
      <c r="N187" s="175" t="s">
        <v>49</v>
      </c>
      <c r="O187" s="66"/>
      <c r="P187" s="176">
        <f>O187*H187</f>
        <v>0</v>
      </c>
      <c r="Q187" s="176">
        <v>0</v>
      </c>
      <c r="R187" s="176">
        <f>Q187*H187</f>
        <v>0</v>
      </c>
      <c r="S187" s="176">
        <v>0</v>
      </c>
      <c r="T187" s="177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78" t="s">
        <v>142</v>
      </c>
      <c r="AT187" s="178" t="s">
        <v>144</v>
      </c>
      <c r="AU187" s="178" t="s">
        <v>88</v>
      </c>
      <c r="AY187" s="18" t="s">
        <v>143</v>
      </c>
      <c r="BE187" s="179">
        <f>IF(N187="základní",J187,0)</f>
        <v>0</v>
      </c>
      <c r="BF187" s="179">
        <f>IF(N187="snížená",J187,0)</f>
        <v>0</v>
      </c>
      <c r="BG187" s="179">
        <f>IF(N187="zákl. přenesená",J187,0)</f>
        <v>0</v>
      </c>
      <c r="BH187" s="179">
        <f>IF(N187="sníž. přenesená",J187,0)</f>
        <v>0</v>
      </c>
      <c r="BI187" s="179">
        <f>IF(N187="nulová",J187,0)</f>
        <v>0</v>
      </c>
      <c r="BJ187" s="18" t="s">
        <v>86</v>
      </c>
      <c r="BK187" s="179">
        <f>ROUND(I187*H187,2)</f>
        <v>0</v>
      </c>
      <c r="BL187" s="18" t="s">
        <v>142</v>
      </c>
      <c r="BM187" s="178" t="s">
        <v>1429</v>
      </c>
    </row>
    <row r="188" spans="1:65" s="2" customFormat="1" ht="11.25">
      <c r="A188" s="36"/>
      <c r="B188" s="37"/>
      <c r="C188" s="38"/>
      <c r="D188" s="180" t="s">
        <v>149</v>
      </c>
      <c r="E188" s="38"/>
      <c r="F188" s="181" t="s">
        <v>3407</v>
      </c>
      <c r="G188" s="38"/>
      <c r="H188" s="38"/>
      <c r="I188" s="182"/>
      <c r="J188" s="38"/>
      <c r="K188" s="38"/>
      <c r="L188" s="41"/>
      <c r="M188" s="183"/>
      <c r="N188" s="184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8" t="s">
        <v>149</v>
      </c>
      <c r="AU188" s="18" t="s">
        <v>88</v>
      </c>
    </row>
    <row r="189" spans="1:65" s="11" customFormat="1" ht="22.9" customHeight="1">
      <c r="B189" s="153"/>
      <c r="C189" s="154"/>
      <c r="D189" s="155" t="s">
        <v>77</v>
      </c>
      <c r="E189" s="196" t="s">
        <v>3408</v>
      </c>
      <c r="F189" s="196" t="s">
        <v>3409</v>
      </c>
      <c r="G189" s="154"/>
      <c r="H189" s="154"/>
      <c r="I189" s="157"/>
      <c r="J189" s="197">
        <f>BK189</f>
        <v>0</v>
      </c>
      <c r="K189" s="154"/>
      <c r="L189" s="159"/>
      <c r="M189" s="160"/>
      <c r="N189" s="161"/>
      <c r="O189" s="161"/>
      <c r="P189" s="162">
        <f>SUM(P190:P239)</f>
        <v>0</v>
      </c>
      <c r="Q189" s="161"/>
      <c r="R189" s="162">
        <f>SUM(R190:R239)</f>
        <v>0</v>
      </c>
      <c r="S189" s="161"/>
      <c r="T189" s="163">
        <f>SUM(T190:T239)</f>
        <v>0</v>
      </c>
      <c r="AR189" s="164" t="s">
        <v>88</v>
      </c>
      <c r="AT189" s="165" t="s">
        <v>77</v>
      </c>
      <c r="AU189" s="165" t="s">
        <v>86</v>
      </c>
      <c r="AY189" s="164" t="s">
        <v>143</v>
      </c>
      <c r="BK189" s="166">
        <f>SUM(BK190:BK239)</f>
        <v>0</v>
      </c>
    </row>
    <row r="190" spans="1:65" s="2" customFormat="1" ht="16.5" customHeight="1">
      <c r="A190" s="36"/>
      <c r="B190" s="37"/>
      <c r="C190" s="167" t="s">
        <v>803</v>
      </c>
      <c r="D190" s="167" t="s">
        <v>144</v>
      </c>
      <c r="E190" s="168" t="s">
        <v>3410</v>
      </c>
      <c r="F190" s="169" t="s">
        <v>3411</v>
      </c>
      <c r="G190" s="170" t="s">
        <v>455</v>
      </c>
      <c r="H190" s="171">
        <v>7</v>
      </c>
      <c r="I190" s="172"/>
      <c r="J190" s="173">
        <f>ROUND(I190*H190,2)</f>
        <v>0</v>
      </c>
      <c r="K190" s="169" t="s">
        <v>3303</v>
      </c>
      <c r="L190" s="41"/>
      <c r="M190" s="174" t="s">
        <v>32</v>
      </c>
      <c r="N190" s="175" t="s">
        <v>49</v>
      </c>
      <c r="O190" s="66"/>
      <c r="P190" s="176">
        <f>O190*H190</f>
        <v>0</v>
      </c>
      <c r="Q190" s="176">
        <v>0</v>
      </c>
      <c r="R190" s="176">
        <f>Q190*H190</f>
        <v>0</v>
      </c>
      <c r="S190" s="176">
        <v>0</v>
      </c>
      <c r="T190" s="177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78" t="s">
        <v>452</v>
      </c>
      <c r="AT190" s="178" t="s">
        <v>144</v>
      </c>
      <c r="AU190" s="178" t="s">
        <v>88</v>
      </c>
      <c r="AY190" s="18" t="s">
        <v>143</v>
      </c>
      <c r="BE190" s="179">
        <f>IF(N190="základní",J190,0)</f>
        <v>0</v>
      </c>
      <c r="BF190" s="179">
        <f>IF(N190="snížená",J190,0)</f>
        <v>0</v>
      </c>
      <c r="BG190" s="179">
        <f>IF(N190="zákl. přenesená",J190,0)</f>
        <v>0</v>
      </c>
      <c r="BH190" s="179">
        <f>IF(N190="sníž. přenesená",J190,0)</f>
        <v>0</v>
      </c>
      <c r="BI190" s="179">
        <f>IF(N190="nulová",J190,0)</f>
        <v>0</v>
      </c>
      <c r="BJ190" s="18" t="s">
        <v>86</v>
      </c>
      <c r="BK190" s="179">
        <f>ROUND(I190*H190,2)</f>
        <v>0</v>
      </c>
      <c r="BL190" s="18" t="s">
        <v>452</v>
      </c>
      <c r="BM190" s="178" t="s">
        <v>1152</v>
      </c>
    </row>
    <row r="191" spans="1:65" s="2" customFormat="1" ht="11.25">
      <c r="A191" s="36"/>
      <c r="B191" s="37"/>
      <c r="C191" s="38"/>
      <c r="D191" s="180" t="s">
        <v>149</v>
      </c>
      <c r="E191" s="38"/>
      <c r="F191" s="181" t="s">
        <v>3411</v>
      </c>
      <c r="G191" s="38"/>
      <c r="H191" s="38"/>
      <c r="I191" s="182"/>
      <c r="J191" s="38"/>
      <c r="K191" s="38"/>
      <c r="L191" s="41"/>
      <c r="M191" s="183"/>
      <c r="N191" s="184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8" t="s">
        <v>149</v>
      </c>
      <c r="AU191" s="18" t="s">
        <v>88</v>
      </c>
    </row>
    <row r="192" spans="1:65" s="2" customFormat="1" ht="21.75" customHeight="1">
      <c r="A192" s="36"/>
      <c r="B192" s="37"/>
      <c r="C192" s="167" t="s">
        <v>808</v>
      </c>
      <c r="D192" s="167" t="s">
        <v>144</v>
      </c>
      <c r="E192" s="168" t="s">
        <v>3412</v>
      </c>
      <c r="F192" s="169" t="s">
        <v>3413</v>
      </c>
      <c r="G192" s="170" t="s">
        <v>455</v>
      </c>
      <c r="H192" s="171">
        <v>4</v>
      </c>
      <c r="I192" s="172"/>
      <c r="J192" s="173">
        <f>ROUND(I192*H192,2)</f>
        <v>0</v>
      </c>
      <c r="K192" s="169" t="s">
        <v>3303</v>
      </c>
      <c r="L192" s="41"/>
      <c r="M192" s="174" t="s">
        <v>32</v>
      </c>
      <c r="N192" s="175" t="s">
        <v>49</v>
      </c>
      <c r="O192" s="66"/>
      <c r="P192" s="176">
        <f>O192*H192</f>
        <v>0</v>
      </c>
      <c r="Q192" s="176">
        <v>0</v>
      </c>
      <c r="R192" s="176">
        <f>Q192*H192</f>
        <v>0</v>
      </c>
      <c r="S192" s="176">
        <v>0</v>
      </c>
      <c r="T192" s="177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78" t="s">
        <v>452</v>
      </c>
      <c r="AT192" s="178" t="s">
        <v>144</v>
      </c>
      <c r="AU192" s="178" t="s">
        <v>88</v>
      </c>
      <c r="AY192" s="18" t="s">
        <v>143</v>
      </c>
      <c r="BE192" s="179">
        <f>IF(N192="základní",J192,0)</f>
        <v>0</v>
      </c>
      <c r="BF192" s="179">
        <f>IF(N192="snížená",J192,0)</f>
        <v>0</v>
      </c>
      <c r="BG192" s="179">
        <f>IF(N192="zákl. přenesená",J192,0)</f>
        <v>0</v>
      </c>
      <c r="BH192" s="179">
        <f>IF(N192="sníž. přenesená",J192,0)</f>
        <v>0</v>
      </c>
      <c r="BI192" s="179">
        <f>IF(N192="nulová",J192,0)</f>
        <v>0</v>
      </c>
      <c r="BJ192" s="18" t="s">
        <v>86</v>
      </c>
      <c r="BK192" s="179">
        <f>ROUND(I192*H192,2)</f>
        <v>0</v>
      </c>
      <c r="BL192" s="18" t="s">
        <v>452</v>
      </c>
      <c r="BM192" s="178" t="s">
        <v>1164</v>
      </c>
    </row>
    <row r="193" spans="1:65" s="2" customFormat="1" ht="11.25">
      <c r="A193" s="36"/>
      <c r="B193" s="37"/>
      <c r="C193" s="38"/>
      <c r="D193" s="180" t="s">
        <v>149</v>
      </c>
      <c r="E193" s="38"/>
      <c r="F193" s="181" t="s">
        <v>3413</v>
      </c>
      <c r="G193" s="38"/>
      <c r="H193" s="38"/>
      <c r="I193" s="182"/>
      <c r="J193" s="38"/>
      <c r="K193" s="38"/>
      <c r="L193" s="41"/>
      <c r="M193" s="183"/>
      <c r="N193" s="184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8" t="s">
        <v>149</v>
      </c>
      <c r="AU193" s="18" t="s">
        <v>88</v>
      </c>
    </row>
    <row r="194" spans="1:65" s="2" customFormat="1" ht="16.5" customHeight="1">
      <c r="A194" s="36"/>
      <c r="B194" s="37"/>
      <c r="C194" s="167" t="s">
        <v>814</v>
      </c>
      <c r="D194" s="167" t="s">
        <v>144</v>
      </c>
      <c r="E194" s="168" t="s">
        <v>3414</v>
      </c>
      <c r="F194" s="169" t="s">
        <v>3415</v>
      </c>
      <c r="G194" s="170" t="s">
        <v>455</v>
      </c>
      <c r="H194" s="171">
        <v>13</v>
      </c>
      <c r="I194" s="172"/>
      <c r="J194" s="173">
        <f>ROUND(I194*H194,2)</f>
        <v>0</v>
      </c>
      <c r="K194" s="169" t="s">
        <v>3303</v>
      </c>
      <c r="L194" s="41"/>
      <c r="M194" s="174" t="s">
        <v>32</v>
      </c>
      <c r="N194" s="175" t="s">
        <v>49</v>
      </c>
      <c r="O194" s="66"/>
      <c r="P194" s="176">
        <f>O194*H194</f>
        <v>0</v>
      </c>
      <c r="Q194" s="176">
        <v>0</v>
      </c>
      <c r="R194" s="176">
        <f>Q194*H194</f>
        <v>0</v>
      </c>
      <c r="S194" s="176">
        <v>0</v>
      </c>
      <c r="T194" s="177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78" t="s">
        <v>452</v>
      </c>
      <c r="AT194" s="178" t="s">
        <v>144</v>
      </c>
      <c r="AU194" s="178" t="s">
        <v>88</v>
      </c>
      <c r="AY194" s="18" t="s">
        <v>143</v>
      </c>
      <c r="BE194" s="179">
        <f>IF(N194="základní",J194,0)</f>
        <v>0</v>
      </c>
      <c r="BF194" s="179">
        <f>IF(N194="snížená",J194,0)</f>
        <v>0</v>
      </c>
      <c r="BG194" s="179">
        <f>IF(N194="zákl. přenesená",J194,0)</f>
        <v>0</v>
      </c>
      <c r="BH194" s="179">
        <f>IF(N194="sníž. přenesená",J194,0)</f>
        <v>0</v>
      </c>
      <c r="BI194" s="179">
        <f>IF(N194="nulová",J194,0)</f>
        <v>0</v>
      </c>
      <c r="BJ194" s="18" t="s">
        <v>86</v>
      </c>
      <c r="BK194" s="179">
        <f>ROUND(I194*H194,2)</f>
        <v>0</v>
      </c>
      <c r="BL194" s="18" t="s">
        <v>452</v>
      </c>
      <c r="BM194" s="178" t="s">
        <v>1175</v>
      </c>
    </row>
    <row r="195" spans="1:65" s="2" customFormat="1" ht="11.25">
      <c r="A195" s="36"/>
      <c r="B195" s="37"/>
      <c r="C195" s="38"/>
      <c r="D195" s="180" t="s">
        <v>149</v>
      </c>
      <c r="E195" s="38"/>
      <c r="F195" s="181" t="s">
        <v>3415</v>
      </c>
      <c r="G195" s="38"/>
      <c r="H195" s="38"/>
      <c r="I195" s="182"/>
      <c r="J195" s="38"/>
      <c r="K195" s="38"/>
      <c r="L195" s="41"/>
      <c r="M195" s="183"/>
      <c r="N195" s="184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8" t="s">
        <v>149</v>
      </c>
      <c r="AU195" s="18" t="s">
        <v>88</v>
      </c>
    </row>
    <row r="196" spans="1:65" s="2" customFormat="1" ht="16.5" customHeight="1">
      <c r="A196" s="36"/>
      <c r="B196" s="37"/>
      <c r="C196" s="167" t="s">
        <v>821</v>
      </c>
      <c r="D196" s="167" t="s">
        <v>144</v>
      </c>
      <c r="E196" s="168" t="s">
        <v>3416</v>
      </c>
      <c r="F196" s="169" t="s">
        <v>3417</v>
      </c>
      <c r="G196" s="170" t="s">
        <v>455</v>
      </c>
      <c r="H196" s="171">
        <v>2</v>
      </c>
      <c r="I196" s="172"/>
      <c r="J196" s="173">
        <f>ROUND(I196*H196,2)</f>
        <v>0</v>
      </c>
      <c r="K196" s="169" t="s">
        <v>3303</v>
      </c>
      <c r="L196" s="41"/>
      <c r="M196" s="174" t="s">
        <v>32</v>
      </c>
      <c r="N196" s="175" t="s">
        <v>49</v>
      </c>
      <c r="O196" s="66"/>
      <c r="P196" s="176">
        <f>O196*H196</f>
        <v>0</v>
      </c>
      <c r="Q196" s="176">
        <v>0</v>
      </c>
      <c r="R196" s="176">
        <f>Q196*H196</f>
        <v>0</v>
      </c>
      <c r="S196" s="176">
        <v>0</v>
      </c>
      <c r="T196" s="177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78" t="s">
        <v>452</v>
      </c>
      <c r="AT196" s="178" t="s">
        <v>144</v>
      </c>
      <c r="AU196" s="178" t="s">
        <v>88</v>
      </c>
      <c r="AY196" s="18" t="s">
        <v>143</v>
      </c>
      <c r="BE196" s="179">
        <f>IF(N196="základní",J196,0)</f>
        <v>0</v>
      </c>
      <c r="BF196" s="179">
        <f>IF(N196="snížená",J196,0)</f>
        <v>0</v>
      </c>
      <c r="BG196" s="179">
        <f>IF(N196="zákl. přenesená",J196,0)</f>
        <v>0</v>
      </c>
      <c r="BH196" s="179">
        <f>IF(N196="sníž. přenesená",J196,0)</f>
        <v>0</v>
      </c>
      <c r="BI196" s="179">
        <f>IF(N196="nulová",J196,0)</f>
        <v>0</v>
      </c>
      <c r="BJ196" s="18" t="s">
        <v>86</v>
      </c>
      <c r="BK196" s="179">
        <f>ROUND(I196*H196,2)</f>
        <v>0</v>
      </c>
      <c r="BL196" s="18" t="s">
        <v>452</v>
      </c>
      <c r="BM196" s="178" t="s">
        <v>1231</v>
      </c>
    </row>
    <row r="197" spans="1:65" s="2" customFormat="1" ht="11.25">
      <c r="A197" s="36"/>
      <c r="B197" s="37"/>
      <c r="C197" s="38"/>
      <c r="D197" s="180" t="s">
        <v>149</v>
      </c>
      <c r="E197" s="38"/>
      <c r="F197" s="181" t="s">
        <v>3417</v>
      </c>
      <c r="G197" s="38"/>
      <c r="H197" s="38"/>
      <c r="I197" s="182"/>
      <c r="J197" s="38"/>
      <c r="K197" s="38"/>
      <c r="L197" s="41"/>
      <c r="M197" s="183"/>
      <c r="N197" s="184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8" t="s">
        <v>149</v>
      </c>
      <c r="AU197" s="18" t="s">
        <v>88</v>
      </c>
    </row>
    <row r="198" spans="1:65" s="2" customFormat="1" ht="21.75" customHeight="1">
      <c r="A198" s="36"/>
      <c r="B198" s="37"/>
      <c r="C198" s="167" t="s">
        <v>827</v>
      </c>
      <c r="D198" s="167" t="s">
        <v>144</v>
      </c>
      <c r="E198" s="168" t="s">
        <v>3418</v>
      </c>
      <c r="F198" s="169" t="s">
        <v>3419</v>
      </c>
      <c r="G198" s="170" t="s">
        <v>455</v>
      </c>
      <c r="H198" s="171">
        <v>30</v>
      </c>
      <c r="I198" s="172"/>
      <c r="J198" s="173">
        <f>ROUND(I198*H198,2)</f>
        <v>0</v>
      </c>
      <c r="K198" s="169" t="s">
        <v>3303</v>
      </c>
      <c r="L198" s="41"/>
      <c r="M198" s="174" t="s">
        <v>32</v>
      </c>
      <c r="N198" s="175" t="s">
        <v>49</v>
      </c>
      <c r="O198" s="66"/>
      <c r="P198" s="176">
        <f>O198*H198</f>
        <v>0</v>
      </c>
      <c r="Q198" s="176">
        <v>0</v>
      </c>
      <c r="R198" s="176">
        <f>Q198*H198</f>
        <v>0</v>
      </c>
      <c r="S198" s="176">
        <v>0</v>
      </c>
      <c r="T198" s="177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78" t="s">
        <v>452</v>
      </c>
      <c r="AT198" s="178" t="s">
        <v>144</v>
      </c>
      <c r="AU198" s="178" t="s">
        <v>88</v>
      </c>
      <c r="AY198" s="18" t="s">
        <v>143</v>
      </c>
      <c r="BE198" s="179">
        <f>IF(N198="základní",J198,0)</f>
        <v>0</v>
      </c>
      <c r="BF198" s="179">
        <f>IF(N198="snížená",J198,0)</f>
        <v>0</v>
      </c>
      <c r="BG198" s="179">
        <f>IF(N198="zákl. přenesená",J198,0)</f>
        <v>0</v>
      </c>
      <c r="BH198" s="179">
        <f>IF(N198="sníž. přenesená",J198,0)</f>
        <v>0</v>
      </c>
      <c r="BI198" s="179">
        <f>IF(N198="nulová",J198,0)</f>
        <v>0</v>
      </c>
      <c r="BJ198" s="18" t="s">
        <v>86</v>
      </c>
      <c r="BK198" s="179">
        <f>ROUND(I198*H198,2)</f>
        <v>0</v>
      </c>
      <c r="BL198" s="18" t="s">
        <v>452</v>
      </c>
      <c r="BM198" s="178" t="s">
        <v>1243</v>
      </c>
    </row>
    <row r="199" spans="1:65" s="2" customFormat="1" ht="11.25">
      <c r="A199" s="36"/>
      <c r="B199" s="37"/>
      <c r="C199" s="38"/>
      <c r="D199" s="180" t="s">
        <v>149</v>
      </c>
      <c r="E199" s="38"/>
      <c r="F199" s="181" t="s">
        <v>3419</v>
      </c>
      <c r="G199" s="38"/>
      <c r="H199" s="38"/>
      <c r="I199" s="182"/>
      <c r="J199" s="38"/>
      <c r="K199" s="38"/>
      <c r="L199" s="41"/>
      <c r="M199" s="183"/>
      <c r="N199" s="184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8" t="s">
        <v>149</v>
      </c>
      <c r="AU199" s="18" t="s">
        <v>88</v>
      </c>
    </row>
    <row r="200" spans="1:65" s="2" customFormat="1" ht="16.5" customHeight="1">
      <c r="A200" s="36"/>
      <c r="B200" s="37"/>
      <c r="C200" s="167" t="s">
        <v>841</v>
      </c>
      <c r="D200" s="167" t="s">
        <v>144</v>
      </c>
      <c r="E200" s="168" t="s">
        <v>3420</v>
      </c>
      <c r="F200" s="169" t="s">
        <v>3421</v>
      </c>
      <c r="G200" s="170" t="s">
        <v>455</v>
      </c>
      <c r="H200" s="171">
        <v>4</v>
      </c>
      <c r="I200" s="172"/>
      <c r="J200" s="173">
        <f>ROUND(I200*H200,2)</f>
        <v>0</v>
      </c>
      <c r="K200" s="169" t="s">
        <v>3303</v>
      </c>
      <c r="L200" s="41"/>
      <c r="M200" s="174" t="s">
        <v>32</v>
      </c>
      <c r="N200" s="175" t="s">
        <v>49</v>
      </c>
      <c r="O200" s="66"/>
      <c r="P200" s="176">
        <f>O200*H200</f>
        <v>0</v>
      </c>
      <c r="Q200" s="176">
        <v>0</v>
      </c>
      <c r="R200" s="176">
        <f>Q200*H200</f>
        <v>0</v>
      </c>
      <c r="S200" s="176">
        <v>0</v>
      </c>
      <c r="T200" s="177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78" t="s">
        <v>452</v>
      </c>
      <c r="AT200" s="178" t="s">
        <v>144</v>
      </c>
      <c r="AU200" s="178" t="s">
        <v>88</v>
      </c>
      <c r="AY200" s="18" t="s">
        <v>143</v>
      </c>
      <c r="BE200" s="179">
        <f>IF(N200="základní",J200,0)</f>
        <v>0</v>
      </c>
      <c r="BF200" s="179">
        <f>IF(N200="snížená",J200,0)</f>
        <v>0</v>
      </c>
      <c r="BG200" s="179">
        <f>IF(N200="zákl. přenesená",J200,0)</f>
        <v>0</v>
      </c>
      <c r="BH200" s="179">
        <f>IF(N200="sníž. přenesená",J200,0)</f>
        <v>0</v>
      </c>
      <c r="BI200" s="179">
        <f>IF(N200="nulová",J200,0)</f>
        <v>0</v>
      </c>
      <c r="BJ200" s="18" t="s">
        <v>86</v>
      </c>
      <c r="BK200" s="179">
        <f>ROUND(I200*H200,2)</f>
        <v>0</v>
      </c>
      <c r="BL200" s="18" t="s">
        <v>452</v>
      </c>
      <c r="BM200" s="178" t="s">
        <v>1254</v>
      </c>
    </row>
    <row r="201" spans="1:65" s="2" customFormat="1" ht="11.25">
      <c r="A201" s="36"/>
      <c r="B201" s="37"/>
      <c r="C201" s="38"/>
      <c r="D201" s="180" t="s">
        <v>149</v>
      </c>
      <c r="E201" s="38"/>
      <c r="F201" s="181" t="s">
        <v>3421</v>
      </c>
      <c r="G201" s="38"/>
      <c r="H201" s="38"/>
      <c r="I201" s="182"/>
      <c r="J201" s="38"/>
      <c r="K201" s="38"/>
      <c r="L201" s="41"/>
      <c r="M201" s="183"/>
      <c r="N201" s="184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8" t="s">
        <v>149</v>
      </c>
      <c r="AU201" s="18" t="s">
        <v>88</v>
      </c>
    </row>
    <row r="202" spans="1:65" s="2" customFormat="1" ht="16.5" customHeight="1">
      <c r="A202" s="36"/>
      <c r="B202" s="37"/>
      <c r="C202" s="167" t="s">
        <v>847</v>
      </c>
      <c r="D202" s="167" t="s">
        <v>144</v>
      </c>
      <c r="E202" s="168" t="s">
        <v>3422</v>
      </c>
      <c r="F202" s="169" t="s">
        <v>3423</v>
      </c>
      <c r="G202" s="170" t="s">
        <v>470</v>
      </c>
      <c r="H202" s="171">
        <v>13</v>
      </c>
      <c r="I202" s="172"/>
      <c r="J202" s="173">
        <f>ROUND(I202*H202,2)</f>
        <v>0</v>
      </c>
      <c r="K202" s="169" t="s">
        <v>3303</v>
      </c>
      <c r="L202" s="41"/>
      <c r="M202" s="174" t="s">
        <v>32</v>
      </c>
      <c r="N202" s="175" t="s">
        <v>49</v>
      </c>
      <c r="O202" s="66"/>
      <c r="P202" s="176">
        <f>O202*H202</f>
        <v>0</v>
      </c>
      <c r="Q202" s="176">
        <v>0</v>
      </c>
      <c r="R202" s="176">
        <f>Q202*H202</f>
        <v>0</v>
      </c>
      <c r="S202" s="176">
        <v>0</v>
      </c>
      <c r="T202" s="177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78" t="s">
        <v>452</v>
      </c>
      <c r="AT202" s="178" t="s">
        <v>144</v>
      </c>
      <c r="AU202" s="178" t="s">
        <v>88</v>
      </c>
      <c r="AY202" s="18" t="s">
        <v>143</v>
      </c>
      <c r="BE202" s="179">
        <f>IF(N202="základní",J202,0)</f>
        <v>0</v>
      </c>
      <c r="BF202" s="179">
        <f>IF(N202="snížená",J202,0)</f>
        <v>0</v>
      </c>
      <c r="BG202" s="179">
        <f>IF(N202="zákl. přenesená",J202,0)</f>
        <v>0</v>
      </c>
      <c r="BH202" s="179">
        <f>IF(N202="sníž. přenesená",J202,0)</f>
        <v>0</v>
      </c>
      <c r="BI202" s="179">
        <f>IF(N202="nulová",J202,0)</f>
        <v>0</v>
      </c>
      <c r="BJ202" s="18" t="s">
        <v>86</v>
      </c>
      <c r="BK202" s="179">
        <f>ROUND(I202*H202,2)</f>
        <v>0</v>
      </c>
      <c r="BL202" s="18" t="s">
        <v>452</v>
      </c>
      <c r="BM202" s="178" t="s">
        <v>1264</v>
      </c>
    </row>
    <row r="203" spans="1:65" s="2" customFormat="1" ht="11.25">
      <c r="A203" s="36"/>
      <c r="B203" s="37"/>
      <c r="C203" s="38"/>
      <c r="D203" s="180" t="s">
        <v>149</v>
      </c>
      <c r="E203" s="38"/>
      <c r="F203" s="181" t="s">
        <v>3423</v>
      </c>
      <c r="G203" s="38"/>
      <c r="H203" s="38"/>
      <c r="I203" s="182"/>
      <c r="J203" s="38"/>
      <c r="K203" s="38"/>
      <c r="L203" s="41"/>
      <c r="M203" s="183"/>
      <c r="N203" s="184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8" t="s">
        <v>149</v>
      </c>
      <c r="AU203" s="18" t="s">
        <v>88</v>
      </c>
    </row>
    <row r="204" spans="1:65" s="2" customFormat="1" ht="21.75" customHeight="1">
      <c r="A204" s="36"/>
      <c r="B204" s="37"/>
      <c r="C204" s="167" t="s">
        <v>853</v>
      </c>
      <c r="D204" s="167" t="s">
        <v>144</v>
      </c>
      <c r="E204" s="168" t="s">
        <v>3424</v>
      </c>
      <c r="F204" s="169" t="s">
        <v>3425</v>
      </c>
      <c r="G204" s="170" t="s">
        <v>470</v>
      </c>
      <c r="H204" s="171">
        <v>2</v>
      </c>
      <c r="I204" s="172"/>
      <c r="J204" s="173">
        <f>ROUND(I204*H204,2)</f>
        <v>0</v>
      </c>
      <c r="K204" s="169" t="s">
        <v>3303</v>
      </c>
      <c r="L204" s="41"/>
      <c r="M204" s="174" t="s">
        <v>32</v>
      </c>
      <c r="N204" s="175" t="s">
        <v>49</v>
      </c>
      <c r="O204" s="66"/>
      <c r="P204" s="176">
        <f>O204*H204</f>
        <v>0</v>
      </c>
      <c r="Q204" s="176">
        <v>0</v>
      </c>
      <c r="R204" s="176">
        <f>Q204*H204</f>
        <v>0</v>
      </c>
      <c r="S204" s="176">
        <v>0</v>
      </c>
      <c r="T204" s="177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78" t="s">
        <v>452</v>
      </c>
      <c r="AT204" s="178" t="s">
        <v>144</v>
      </c>
      <c r="AU204" s="178" t="s">
        <v>88</v>
      </c>
      <c r="AY204" s="18" t="s">
        <v>143</v>
      </c>
      <c r="BE204" s="179">
        <f>IF(N204="základní",J204,0)</f>
        <v>0</v>
      </c>
      <c r="BF204" s="179">
        <f>IF(N204="snížená",J204,0)</f>
        <v>0</v>
      </c>
      <c r="BG204" s="179">
        <f>IF(N204="zákl. přenesená",J204,0)</f>
        <v>0</v>
      </c>
      <c r="BH204" s="179">
        <f>IF(N204="sníž. přenesená",J204,0)</f>
        <v>0</v>
      </c>
      <c r="BI204" s="179">
        <f>IF(N204="nulová",J204,0)</f>
        <v>0</v>
      </c>
      <c r="BJ204" s="18" t="s">
        <v>86</v>
      </c>
      <c r="BK204" s="179">
        <f>ROUND(I204*H204,2)</f>
        <v>0</v>
      </c>
      <c r="BL204" s="18" t="s">
        <v>452</v>
      </c>
      <c r="BM204" s="178" t="s">
        <v>1277</v>
      </c>
    </row>
    <row r="205" spans="1:65" s="2" customFormat="1" ht="11.25">
      <c r="A205" s="36"/>
      <c r="B205" s="37"/>
      <c r="C205" s="38"/>
      <c r="D205" s="180" t="s">
        <v>149</v>
      </c>
      <c r="E205" s="38"/>
      <c r="F205" s="181" t="s">
        <v>3425</v>
      </c>
      <c r="G205" s="38"/>
      <c r="H205" s="38"/>
      <c r="I205" s="182"/>
      <c r="J205" s="38"/>
      <c r="K205" s="38"/>
      <c r="L205" s="41"/>
      <c r="M205" s="183"/>
      <c r="N205" s="184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8" t="s">
        <v>149</v>
      </c>
      <c r="AU205" s="18" t="s">
        <v>88</v>
      </c>
    </row>
    <row r="206" spans="1:65" s="2" customFormat="1" ht="16.5" customHeight="1">
      <c r="A206" s="36"/>
      <c r="B206" s="37"/>
      <c r="C206" s="167" t="s">
        <v>861</v>
      </c>
      <c r="D206" s="167" t="s">
        <v>144</v>
      </c>
      <c r="E206" s="168" t="s">
        <v>3426</v>
      </c>
      <c r="F206" s="169" t="s">
        <v>3427</v>
      </c>
      <c r="G206" s="170" t="s">
        <v>455</v>
      </c>
      <c r="H206" s="171">
        <v>8</v>
      </c>
      <c r="I206" s="172"/>
      <c r="J206" s="173">
        <f>ROUND(I206*H206,2)</f>
        <v>0</v>
      </c>
      <c r="K206" s="169" t="s">
        <v>3303</v>
      </c>
      <c r="L206" s="41"/>
      <c r="M206" s="174" t="s">
        <v>32</v>
      </c>
      <c r="N206" s="175" t="s">
        <v>49</v>
      </c>
      <c r="O206" s="66"/>
      <c r="P206" s="176">
        <f>O206*H206</f>
        <v>0</v>
      </c>
      <c r="Q206" s="176">
        <v>0</v>
      </c>
      <c r="R206" s="176">
        <f>Q206*H206</f>
        <v>0</v>
      </c>
      <c r="S206" s="176">
        <v>0</v>
      </c>
      <c r="T206" s="177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78" t="s">
        <v>452</v>
      </c>
      <c r="AT206" s="178" t="s">
        <v>144</v>
      </c>
      <c r="AU206" s="178" t="s">
        <v>88</v>
      </c>
      <c r="AY206" s="18" t="s">
        <v>143</v>
      </c>
      <c r="BE206" s="179">
        <f>IF(N206="základní",J206,0)</f>
        <v>0</v>
      </c>
      <c r="BF206" s="179">
        <f>IF(N206="snížená",J206,0)</f>
        <v>0</v>
      </c>
      <c r="BG206" s="179">
        <f>IF(N206="zákl. přenesená",J206,0)</f>
        <v>0</v>
      </c>
      <c r="BH206" s="179">
        <f>IF(N206="sníž. přenesená",J206,0)</f>
        <v>0</v>
      </c>
      <c r="BI206" s="179">
        <f>IF(N206="nulová",J206,0)</f>
        <v>0</v>
      </c>
      <c r="BJ206" s="18" t="s">
        <v>86</v>
      </c>
      <c r="BK206" s="179">
        <f>ROUND(I206*H206,2)</f>
        <v>0</v>
      </c>
      <c r="BL206" s="18" t="s">
        <v>452</v>
      </c>
      <c r="BM206" s="178" t="s">
        <v>1298</v>
      </c>
    </row>
    <row r="207" spans="1:65" s="2" customFormat="1" ht="11.25">
      <c r="A207" s="36"/>
      <c r="B207" s="37"/>
      <c r="C207" s="38"/>
      <c r="D207" s="180" t="s">
        <v>149</v>
      </c>
      <c r="E207" s="38"/>
      <c r="F207" s="181" t="s">
        <v>3427</v>
      </c>
      <c r="G207" s="38"/>
      <c r="H207" s="38"/>
      <c r="I207" s="182"/>
      <c r="J207" s="38"/>
      <c r="K207" s="38"/>
      <c r="L207" s="41"/>
      <c r="M207" s="183"/>
      <c r="N207" s="184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8" t="s">
        <v>149</v>
      </c>
      <c r="AU207" s="18" t="s">
        <v>88</v>
      </c>
    </row>
    <row r="208" spans="1:65" s="2" customFormat="1" ht="16.5" customHeight="1">
      <c r="A208" s="36"/>
      <c r="B208" s="37"/>
      <c r="C208" s="167" t="s">
        <v>867</v>
      </c>
      <c r="D208" s="167" t="s">
        <v>144</v>
      </c>
      <c r="E208" s="168" t="s">
        <v>3428</v>
      </c>
      <c r="F208" s="169" t="s">
        <v>3429</v>
      </c>
      <c r="G208" s="170" t="s">
        <v>470</v>
      </c>
      <c r="H208" s="171">
        <v>13</v>
      </c>
      <c r="I208" s="172"/>
      <c r="J208" s="173">
        <f>ROUND(I208*H208,2)</f>
        <v>0</v>
      </c>
      <c r="K208" s="169" t="s">
        <v>3303</v>
      </c>
      <c r="L208" s="41"/>
      <c r="M208" s="174" t="s">
        <v>32</v>
      </c>
      <c r="N208" s="175" t="s">
        <v>49</v>
      </c>
      <c r="O208" s="66"/>
      <c r="P208" s="176">
        <f>O208*H208</f>
        <v>0</v>
      </c>
      <c r="Q208" s="176">
        <v>0</v>
      </c>
      <c r="R208" s="176">
        <f>Q208*H208</f>
        <v>0</v>
      </c>
      <c r="S208" s="176">
        <v>0</v>
      </c>
      <c r="T208" s="177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78" t="s">
        <v>452</v>
      </c>
      <c r="AT208" s="178" t="s">
        <v>144</v>
      </c>
      <c r="AU208" s="178" t="s">
        <v>88</v>
      </c>
      <c r="AY208" s="18" t="s">
        <v>143</v>
      </c>
      <c r="BE208" s="179">
        <f>IF(N208="základní",J208,0)</f>
        <v>0</v>
      </c>
      <c r="BF208" s="179">
        <f>IF(N208="snížená",J208,0)</f>
        <v>0</v>
      </c>
      <c r="BG208" s="179">
        <f>IF(N208="zákl. přenesená",J208,0)</f>
        <v>0</v>
      </c>
      <c r="BH208" s="179">
        <f>IF(N208="sníž. přenesená",J208,0)</f>
        <v>0</v>
      </c>
      <c r="BI208" s="179">
        <f>IF(N208="nulová",J208,0)</f>
        <v>0</v>
      </c>
      <c r="BJ208" s="18" t="s">
        <v>86</v>
      </c>
      <c r="BK208" s="179">
        <f>ROUND(I208*H208,2)</f>
        <v>0</v>
      </c>
      <c r="BL208" s="18" t="s">
        <v>452</v>
      </c>
      <c r="BM208" s="178" t="s">
        <v>1311</v>
      </c>
    </row>
    <row r="209" spans="1:65" s="2" customFormat="1" ht="11.25">
      <c r="A209" s="36"/>
      <c r="B209" s="37"/>
      <c r="C209" s="38"/>
      <c r="D209" s="180" t="s">
        <v>149</v>
      </c>
      <c r="E209" s="38"/>
      <c r="F209" s="181" t="s">
        <v>3429</v>
      </c>
      <c r="G209" s="38"/>
      <c r="H209" s="38"/>
      <c r="I209" s="182"/>
      <c r="J209" s="38"/>
      <c r="K209" s="38"/>
      <c r="L209" s="41"/>
      <c r="M209" s="183"/>
      <c r="N209" s="184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8" t="s">
        <v>149</v>
      </c>
      <c r="AU209" s="18" t="s">
        <v>88</v>
      </c>
    </row>
    <row r="210" spans="1:65" s="2" customFormat="1" ht="16.5" customHeight="1">
      <c r="A210" s="36"/>
      <c r="B210" s="37"/>
      <c r="C210" s="167" t="s">
        <v>873</v>
      </c>
      <c r="D210" s="167" t="s">
        <v>144</v>
      </c>
      <c r="E210" s="168" t="s">
        <v>3430</v>
      </c>
      <c r="F210" s="169" t="s">
        <v>3431</v>
      </c>
      <c r="G210" s="170" t="s">
        <v>470</v>
      </c>
      <c r="H210" s="171">
        <v>13</v>
      </c>
      <c r="I210" s="172"/>
      <c r="J210" s="173">
        <f>ROUND(I210*H210,2)</f>
        <v>0</v>
      </c>
      <c r="K210" s="169" t="s">
        <v>3303</v>
      </c>
      <c r="L210" s="41"/>
      <c r="M210" s="174" t="s">
        <v>32</v>
      </c>
      <c r="N210" s="175" t="s">
        <v>49</v>
      </c>
      <c r="O210" s="66"/>
      <c r="P210" s="176">
        <f>O210*H210</f>
        <v>0</v>
      </c>
      <c r="Q210" s="176">
        <v>0</v>
      </c>
      <c r="R210" s="176">
        <f>Q210*H210</f>
        <v>0</v>
      </c>
      <c r="S210" s="176">
        <v>0</v>
      </c>
      <c r="T210" s="177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78" t="s">
        <v>452</v>
      </c>
      <c r="AT210" s="178" t="s">
        <v>144</v>
      </c>
      <c r="AU210" s="178" t="s">
        <v>88</v>
      </c>
      <c r="AY210" s="18" t="s">
        <v>143</v>
      </c>
      <c r="BE210" s="179">
        <f>IF(N210="základní",J210,0)</f>
        <v>0</v>
      </c>
      <c r="BF210" s="179">
        <f>IF(N210="snížená",J210,0)</f>
        <v>0</v>
      </c>
      <c r="BG210" s="179">
        <f>IF(N210="zákl. přenesená",J210,0)</f>
        <v>0</v>
      </c>
      <c r="BH210" s="179">
        <f>IF(N210="sníž. přenesená",J210,0)</f>
        <v>0</v>
      </c>
      <c r="BI210" s="179">
        <f>IF(N210="nulová",J210,0)</f>
        <v>0</v>
      </c>
      <c r="BJ210" s="18" t="s">
        <v>86</v>
      </c>
      <c r="BK210" s="179">
        <f>ROUND(I210*H210,2)</f>
        <v>0</v>
      </c>
      <c r="BL210" s="18" t="s">
        <v>452</v>
      </c>
      <c r="BM210" s="178" t="s">
        <v>1323</v>
      </c>
    </row>
    <row r="211" spans="1:65" s="2" customFormat="1" ht="11.25">
      <c r="A211" s="36"/>
      <c r="B211" s="37"/>
      <c r="C211" s="38"/>
      <c r="D211" s="180" t="s">
        <v>149</v>
      </c>
      <c r="E211" s="38"/>
      <c r="F211" s="181" t="s">
        <v>3431</v>
      </c>
      <c r="G211" s="38"/>
      <c r="H211" s="38"/>
      <c r="I211" s="182"/>
      <c r="J211" s="38"/>
      <c r="K211" s="38"/>
      <c r="L211" s="41"/>
      <c r="M211" s="183"/>
      <c r="N211" s="184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8" t="s">
        <v>149</v>
      </c>
      <c r="AU211" s="18" t="s">
        <v>88</v>
      </c>
    </row>
    <row r="212" spans="1:65" s="2" customFormat="1" ht="24.2" customHeight="1">
      <c r="A212" s="36"/>
      <c r="B212" s="37"/>
      <c r="C212" s="167" t="s">
        <v>881</v>
      </c>
      <c r="D212" s="167" t="s">
        <v>144</v>
      </c>
      <c r="E212" s="168" t="s">
        <v>3432</v>
      </c>
      <c r="F212" s="169" t="s">
        <v>3433</v>
      </c>
      <c r="G212" s="170" t="s">
        <v>455</v>
      </c>
      <c r="H212" s="171">
        <v>2</v>
      </c>
      <c r="I212" s="172"/>
      <c r="J212" s="173">
        <f>ROUND(I212*H212,2)</f>
        <v>0</v>
      </c>
      <c r="K212" s="169" t="s">
        <v>3434</v>
      </c>
      <c r="L212" s="41"/>
      <c r="M212" s="174" t="s">
        <v>32</v>
      </c>
      <c r="N212" s="175" t="s">
        <v>49</v>
      </c>
      <c r="O212" s="66"/>
      <c r="P212" s="176">
        <f>O212*H212</f>
        <v>0</v>
      </c>
      <c r="Q212" s="176">
        <v>0</v>
      </c>
      <c r="R212" s="176">
        <f>Q212*H212</f>
        <v>0</v>
      </c>
      <c r="S212" s="176">
        <v>0</v>
      </c>
      <c r="T212" s="177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78" t="s">
        <v>452</v>
      </c>
      <c r="AT212" s="178" t="s">
        <v>144</v>
      </c>
      <c r="AU212" s="178" t="s">
        <v>88</v>
      </c>
      <c r="AY212" s="18" t="s">
        <v>143</v>
      </c>
      <c r="BE212" s="179">
        <f>IF(N212="základní",J212,0)</f>
        <v>0</v>
      </c>
      <c r="BF212" s="179">
        <f>IF(N212="snížená",J212,0)</f>
        <v>0</v>
      </c>
      <c r="BG212" s="179">
        <f>IF(N212="zákl. přenesená",J212,0)</f>
        <v>0</v>
      </c>
      <c r="BH212" s="179">
        <f>IF(N212="sníž. přenesená",J212,0)</f>
        <v>0</v>
      </c>
      <c r="BI212" s="179">
        <f>IF(N212="nulová",J212,0)</f>
        <v>0</v>
      </c>
      <c r="BJ212" s="18" t="s">
        <v>86</v>
      </c>
      <c r="BK212" s="179">
        <f>ROUND(I212*H212,2)</f>
        <v>0</v>
      </c>
      <c r="BL212" s="18" t="s">
        <v>452</v>
      </c>
      <c r="BM212" s="178" t="s">
        <v>1348</v>
      </c>
    </row>
    <row r="213" spans="1:65" s="2" customFormat="1" ht="11.25">
      <c r="A213" s="36"/>
      <c r="B213" s="37"/>
      <c r="C213" s="38"/>
      <c r="D213" s="180" t="s">
        <v>149</v>
      </c>
      <c r="E213" s="38"/>
      <c r="F213" s="181" t="s">
        <v>3433</v>
      </c>
      <c r="G213" s="38"/>
      <c r="H213" s="38"/>
      <c r="I213" s="182"/>
      <c r="J213" s="38"/>
      <c r="K213" s="38"/>
      <c r="L213" s="41"/>
      <c r="M213" s="183"/>
      <c r="N213" s="184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8" t="s">
        <v>149</v>
      </c>
      <c r="AU213" s="18" t="s">
        <v>88</v>
      </c>
    </row>
    <row r="214" spans="1:65" s="2" customFormat="1" ht="16.5" customHeight="1">
      <c r="A214" s="36"/>
      <c r="B214" s="37"/>
      <c r="C214" s="167" t="s">
        <v>910</v>
      </c>
      <c r="D214" s="167" t="s">
        <v>144</v>
      </c>
      <c r="E214" s="168" t="s">
        <v>3435</v>
      </c>
      <c r="F214" s="169" t="s">
        <v>3436</v>
      </c>
      <c r="G214" s="170" t="s">
        <v>455</v>
      </c>
      <c r="H214" s="171">
        <v>8</v>
      </c>
      <c r="I214" s="172"/>
      <c r="J214" s="173">
        <f>ROUND(I214*H214,2)</f>
        <v>0</v>
      </c>
      <c r="K214" s="169" t="s">
        <v>3434</v>
      </c>
      <c r="L214" s="41"/>
      <c r="M214" s="174" t="s">
        <v>32</v>
      </c>
      <c r="N214" s="175" t="s">
        <v>49</v>
      </c>
      <c r="O214" s="66"/>
      <c r="P214" s="176">
        <f>O214*H214</f>
        <v>0</v>
      </c>
      <c r="Q214" s="176">
        <v>0</v>
      </c>
      <c r="R214" s="176">
        <f>Q214*H214</f>
        <v>0</v>
      </c>
      <c r="S214" s="176">
        <v>0</v>
      </c>
      <c r="T214" s="177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78" t="s">
        <v>452</v>
      </c>
      <c r="AT214" s="178" t="s">
        <v>144</v>
      </c>
      <c r="AU214" s="178" t="s">
        <v>88</v>
      </c>
      <c r="AY214" s="18" t="s">
        <v>143</v>
      </c>
      <c r="BE214" s="179">
        <f>IF(N214="základní",J214,0)</f>
        <v>0</v>
      </c>
      <c r="BF214" s="179">
        <f>IF(N214="snížená",J214,0)</f>
        <v>0</v>
      </c>
      <c r="BG214" s="179">
        <f>IF(N214="zákl. přenesená",J214,0)</f>
        <v>0</v>
      </c>
      <c r="BH214" s="179">
        <f>IF(N214="sníž. přenesená",J214,0)</f>
        <v>0</v>
      </c>
      <c r="BI214" s="179">
        <f>IF(N214="nulová",J214,0)</f>
        <v>0</v>
      </c>
      <c r="BJ214" s="18" t="s">
        <v>86</v>
      </c>
      <c r="BK214" s="179">
        <f>ROUND(I214*H214,2)</f>
        <v>0</v>
      </c>
      <c r="BL214" s="18" t="s">
        <v>452</v>
      </c>
      <c r="BM214" s="178" t="s">
        <v>1359</v>
      </c>
    </row>
    <row r="215" spans="1:65" s="2" customFormat="1" ht="11.25">
      <c r="A215" s="36"/>
      <c r="B215" s="37"/>
      <c r="C215" s="38"/>
      <c r="D215" s="180" t="s">
        <v>149</v>
      </c>
      <c r="E215" s="38"/>
      <c r="F215" s="181" t="s">
        <v>3436</v>
      </c>
      <c r="G215" s="38"/>
      <c r="H215" s="38"/>
      <c r="I215" s="182"/>
      <c r="J215" s="38"/>
      <c r="K215" s="38"/>
      <c r="L215" s="41"/>
      <c r="M215" s="183"/>
      <c r="N215" s="184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8" t="s">
        <v>149</v>
      </c>
      <c r="AU215" s="18" t="s">
        <v>88</v>
      </c>
    </row>
    <row r="216" spans="1:65" s="2" customFormat="1" ht="16.5" customHeight="1">
      <c r="A216" s="36"/>
      <c r="B216" s="37"/>
      <c r="C216" s="167" t="s">
        <v>918</v>
      </c>
      <c r="D216" s="167" t="s">
        <v>144</v>
      </c>
      <c r="E216" s="168" t="s">
        <v>3437</v>
      </c>
      <c r="F216" s="169" t="s">
        <v>3438</v>
      </c>
      <c r="G216" s="170" t="s">
        <v>455</v>
      </c>
      <c r="H216" s="171">
        <v>2</v>
      </c>
      <c r="I216" s="172"/>
      <c r="J216" s="173">
        <f>ROUND(I216*H216,2)</f>
        <v>0</v>
      </c>
      <c r="K216" s="169" t="s">
        <v>3337</v>
      </c>
      <c r="L216" s="41"/>
      <c r="M216" s="174" t="s">
        <v>32</v>
      </c>
      <c r="N216" s="175" t="s">
        <v>49</v>
      </c>
      <c r="O216" s="66"/>
      <c r="P216" s="176">
        <f>O216*H216</f>
        <v>0</v>
      </c>
      <c r="Q216" s="176">
        <v>0</v>
      </c>
      <c r="R216" s="176">
        <f>Q216*H216</f>
        <v>0</v>
      </c>
      <c r="S216" s="176">
        <v>0</v>
      </c>
      <c r="T216" s="177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78" t="s">
        <v>452</v>
      </c>
      <c r="AT216" s="178" t="s">
        <v>144</v>
      </c>
      <c r="AU216" s="178" t="s">
        <v>88</v>
      </c>
      <c r="AY216" s="18" t="s">
        <v>143</v>
      </c>
      <c r="BE216" s="179">
        <f>IF(N216="základní",J216,0)</f>
        <v>0</v>
      </c>
      <c r="BF216" s="179">
        <f>IF(N216="snížená",J216,0)</f>
        <v>0</v>
      </c>
      <c r="BG216" s="179">
        <f>IF(N216="zákl. přenesená",J216,0)</f>
        <v>0</v>
      </c>
      <c r="BH216" s="179">
        <f>IF(N216="sníž. přenesená",J216,0)</f>
        <v>0</v>
      </c>
      <c r="BI216" s="179">
        <f>IF(N216="nulová",J216,0)</f>
        <v>0</v>
      </c>
      <c r="BJ216" s="18" t="s">
        <v>86</v>
      </c>
      <c r="BK216" s="179">
        <f>ROUND(I216*H216,2)</f>
        <v>0</v>
      </c>
      <c r="BL216" s="18" t="s">
        <v>452</v>
      </c>
      <c r="BM216" s="178" t="s">
        <v>1370</v>
      </c>
    </row>
    <row r="217" spans="1:65" s="2" customFormat="1" ht="11.25">
      <c r="A217" s="36"/>
      <c r="B217" s="37"/>
      <c r="C217" s="38"/>
      <c r="D217" s="180" t="s">
        <v>149</v>
      </c>
      <c r="E217" s="38"/>
      <c r="F217" s="181" t="s">
        <v>3438</v>
      </c>
      <c r="G217" s="38"/>
      <c r="H217" s="38"/>
      <c r="I217" s="182"/>
      <c r="J217" s="38"/>
      <c r="K217" s="38"/>
      <c r="L217" s="41"/>
      <c r="M217" s="183"/>
      <c r="N217" s="184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8" t="s">
        <v>149</v>
      </c>
      <c r="AU217" s="18" t="s">
        <v>88</v>
      </c>
    </row>
    <row r="218" spans="1:65" s="2" customFormat="1" ht="21.75" customHeight="1">
      <c r="A218" s="36"/>
      <c r="B218" s="37"/>
      <c r="C218" s="167" t="s">
        <v>922</v>
      </c>
      <c r="D218" s="167" t="s">
        <v>144</v>
      </c>
      <c r="E218" s="168" t="s">
        <v>3439</v>
      </c>
      <c r="F218" s="169" t="s">
        <v>3440</v>
      </c>
      <c r="G218" s="170" t="s">
        <v>455</v>
      </c>
      <c r="H218" s="171">
        <v>6</v>
      </c>
      <c r="I218" s="172"/>
      <c r="J218" s="173">
        <f>ROUND(I218*H218,2)</f>
        <v>0</v>
      </c>
      <c r="K218" s="169" t="s">
        <v>3337</v>
      </c>
      <c r="L218" s="41"/>
      <c r="M218" s="174" t="s">
        <v>32</v>
      </c>
      <c r="N218" s="175" t="s">
        <v>49</v>
      </c>
      <c r="O218" s="66"/>
      <c r="P218" s="176">
        <f>O218*H218</f>
        <v>0</v>
      </c>
      <c r="Q218" s="176">
        <v>0</v>
      </c>
      <c r="R218" s="176">
        <f>Q218*H218</f>
        <v>0</v>
      </c>
      <c r="S218" s="176">
        <v>0</v>
      </c>
      <c r="T218" s="177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78" t="s">
        <v>452</v>
      </c>
      <c r="AT218" s="178" t="s">
        <v>144</v>
      </c>
      <c r="AU218" s="178" t="s">
        <v>88</v>
      </c>
      <c r="AY218" s="18" t="s">
        <v>143</v>
      </c>
      <c r="BE218" s="179">
        <f>IF(N218="základní",J218,0)</f>
        <v>0</v>
      </c>
      <c r="BF218" s="179">
        <f>IF(N218="snížená",J218,0)</f>
        <v>0</v>
      </c>
      <c r="BG218" s="179">
        <f>IF(N218="zákl. přenesená",J218,0)</f>
        <v>0</v>
      </c>
      <c r="BH218" s="179">
        <f>IF(N218="sníž. přenesená",J218,0)</f>
        <v>0</v>
      </c>
      <c r="BI218" s="179">
        <f>IF(N218="nulová",J218,0)</f>
        <v>0</v>
      </c>
      <c r="BJ218" s="18" t="s">
        <v>86</v>
      </c>
      <c r="BK218" s="179">
        <f>ROUND(I218*H218,2)</f>
        <v>0</v>
      </c>
      <c r="BL218" s="18" t="s">
        <v>452</v>
      </c>
      <c r="BM218" s="178" t="s">
        <v>1389</v>
      </c>
    </row>
    <row r="219" spans="1:65" s="2" customFormat="1" ht="11.25">
      <c r="A219" s="36"/>
      <c r="B219" s="37"/>
      <c r="C219" s="38"/>
      <c r="D219" s="180" t="s">
        <v>149</v>
      </c>
      <c r="E219" s="38"/>
      <c r="F219" s="181" t="s">
        <v>3440</v>
      </c>
      <c r="G219" s="38"/>
      <c r="H219" s="38"/>
      <c r="I219" s="182"/>
      <c r="J219" s="38"/>
      <c r="K219" s="38"/>
      <c r="L219" s="41"/>
      <c r="M219" s="183"/>
      <c r="N219" s="184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8" t="s">
        <v>149</v>
      </c>
      <c r="AU219" s="18" t="s">
        <v>88</v>
      </c>
    </row>
    <row r="220" spans="1:65" s="2" customFormat="1" ht="16.5" customHeight="1">
      <c r="A220" s="36"/>
      <c r="B220" s="37"/>
      <c r="C220" s="167" t="s">
        <v>926</v>
      </c>
      <c r="D220" s="167" t="s">
        <v>144</v>
      </c>
      <c r="E220" s="168" t="s">
        <v>3441</v>
      </c>
      <c r="F220" s="169" t="s">
        <v>3442</v>
      </c>
      <c r="G220" s="170" t="s">
        <v>1815</v>
      </c>
      <c r="H220" s="171">
        <v>150</v>
      </c>
      <c r="I220" s="172"/>
      <c r="J220" s="173">
        <f>ROUND(I220*H220,2)</f>
        <v>0</v>
      </c>
      <c r="K220" s="169" t="s">
        <v>3337</v>
      </c>
      <c r="L220" s="41"/>
      <c r="M220" s="174" t="s">
        <v>32</v>
      </c>
      <c r="N220" s="175" t="s">
        <v>49</v>
      </c>
      <c r="O220" s="66"/>
      <c r="P220" s="176">
        <f>O220*H220</f>
        <v>0</v>
      </c>
      <c r="Q220" s="176">
        <v>0</v>
      </c>
      <c r="R220" s="176">
        <f>Q220*H220</f>
        <v>0</v>
      </c>
      <c r="S220" s="176">
        <v>0</v>
      </c>
      <c r="T220" s="177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78" t="s">
        <v>452</v>
      </c>
      <c r="AT220" s="178" t="s">
        <v>144</v>
      </c>
      <c r="AU220" s="178" t="s">
        <v>88</v>
      </c>
      <c r="AY220" s="18" t="s">
        <v>143</v>
      </c>
      <c r="BE220" s="179">
        <f>IF(N220="základní",J220,0)</f>
        <v>0</v>
      </c>
      <c r="BF220" s="179">
        <f>IF(N220="snížená",J220,0)</f>
        <v>0</v>
      </c>
      <c r="BG220" s="179">
        <f>IF(N220="zákl. přenesená",J220,0)</f>
        <v>0</v>
      </c>
      <c r="BH220" s="179">
        <f>IF(N220="sníž. přenesená",J220,0)</f>
        <v>0</v>
      </c>
      <c r="BI220" s="179">
        <f>IF(N220="nulová",J220,0)</f>
        <v>0</v>
      </c>
      <c r="BJ220" s="18" t="s">
        <v>86</v>
      </c>
      <c r="BK220" s="179">
        <f>ROUND(I220*H220,2)</f>
        <v>0</v>
      </c>
      <c r="BL220" s="18" t="s">
        <v>452</v>
      </c>
      <c r="BM220" s="178" t="s">
        <v>1400</v>
      </c>
    </row>
    <row r="221" spans="1:65" s="2" customFormat="1" ht="11.25">
      <c r="A221" s="36"/>
      <c r="B221" s="37"/>
      <c r="C221" s="38"/>
      <c r="D221" s="180" t="s">
        <v>149</v>
      </c>
      <c r="E221" s="38"/>
      <c r="F221" s="181" t="s">
        <v>3442</v>
      </c>
      <c r="G221" s="38"/>
      <c r="H221" s="38"/>
      <c r="I221" s="182"/>
      <c r="J221" s="38"/>
      <c r="K221" s="38"/>
      <c r="L221" s="41"/>
      <c r="M221" s="183"/>
      <c r="N221" s="184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8" t="s">
        <v>149</v>
      </c>
      <c r="AU221" s="18" t="s">
        <v>88</v>
      </c>
    </row>
    <row r="222" spans="1:65" s="2" customFormat="1" ht="21.75" customHeight="1">
      <c r="A222" s="36"/>
      <c r="B222" s="37"/>
      <c r="C222" s="167" t="s">
        <v>932</v>
      </c>
      <c r="D222" s="167" t="s">
        <v>144</v>
      </c>
      <c r="E222" s="168" t="s">
        <v>3443</v>
      </c>
      <c r="F222" s="169" t="s">
        <v>3444</v>
      </c>
      <c r="G222" s="170" t="s">
        <v>455</v>
      </c>
      <c r="H222" s="171">
        <v>2</v>
      </c>
      <c r="I222" s="172"/>
      <c r="J222" s="173">
        <f>ROUND(I222*H222,2)</f>
        <v>0</v>
      </c>
      <c r="K222" s="169" t="s">
        <v>3337</v>
      </c>
      <c r="L222" s="41"/>
      <c r="M222" s="174" t="s">
        <v>32</v>
      </c>
      <c r="N222" s="175" t="s">
        <v>49</v>
      </c>
      <c r="O222" s="66"/>
      <c r="P222" s="176">
        <f>O222*H222</f>
        <v>0</v>
      </c>
      <c r="Q222" s="176">
        <v>0</v>
      </c>
      <c r="R222" s="176">
        <f>Q222*H222</f>
        <v>0</v>
      </c>
      <c r="S222" s="176">
        <v>0</v>
      </c>
      <c r="T222" s="177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78" t="s">
        <v>452</v>
      </c>
      <c r="AT222" s="178" t="s">
        <v>144</v>
      </c>
      <c r="AU222" s="178" t="s">
        <v>88</v>
      </c>
      <c r="AY222" s="18" t="s">
        <v>143</v>
      </c>
      <c r="BE222" s="179">
        <f>IF(N222="základní",J222,0)</f>
        <v>0</v>
      </c>
      <c r="BF222" s="179">
        <f>IF(N222="snížená",J222,0)</f>
        <v>0</v>
      </c>
      <c r="BG222" s="179">
        <f>IF(N222="zákl. přenesená",J222,0)</f>
        <v>0</v>
      </c>
      <c r="BH222" s="179">
        <f>IF(N222="sníž. přenesená",J222,0)</f>
        <v>0</v>
      </c>
      <c r="BI222" s="179">
        <f>IF(N222="nulová",J222,0)</f>
        <v>0</v>
      </c>
      <c r="BJ222" s="18" t="s">
        <v>86</v>
      </c>
      <c r="BK222" s="179">
        <f>ROUND(I222*H222,2)</f>
        <v>0</v>
      </c>
      <c r="BL222" s="18" t="s">
        <v>452</v>
      </c>
      <c r="BM222" s="178" t="s">
        <v>1411</v>
      </c>
    </row>
    <row r="223" spans="1:65" s="2" customFormat="1" ht="11.25">
      <c r="A223" s="36"/>
      <c r="B223" s="37"/>
      <c r="C223" s="38"/>
      <c r="D223" s="180" t="s">
        <v>149</v>
      </c>
      <c r="E223" s="38"/>
      <c r="F223" s="181" t="s">
        <v>3444</v>
      </c>
      <c r="G223" s="38"/>
      <c r="H223" s="38"/>
      <c r="I223" s="182"/>
      <c r="J223" s="38"/>
      <c r="K223" s="38"/>
      <c r="L223" s="41"/>
      <c r="M223" s="183"/>
      <c r="N223" s="184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8" t="s">
        <v>149</v>
      </c>
      <c r="AU223" s="18" t="s">
        <v>88</v>
      </c>
    </row>
    <row r="224" spans="1:65" s="2" customFormat="1" ht="16.5" customHeight="1">
      <c r="A224" s="36"/>
      <c r="B224" s="37"/>
      <c r="C224" s="167" t="s">
        <v>949</v>
      </c>
      <c r="D224" s="167" t="s">
        <v>144</v>
      </c>
      <c r="E224" s="168" t="s">
        <v>3445</v>
      </c>
      <c r="F224" s="169" t="s">
        <v>3446</v>
      </c>
      <c r="G224" s="170" t="s">
        <v>455</v>
      </c>
      <c r="H224" s="171">
        <v>1</v>
      </c>
      <c r="I224" s="172"/>
      <c r="J224" s="173">
        <f>ROUND(I224*H224,2)</f>
        <v>0</v>
      </c>
      <c r="K224" s="169" t="s">
        <v>32</v>
      </c>
      <c r="L224" s="41"/>
      <c r="M224" s="174" t="s">
        <v>32</v>
      </c>
      <c r="N224" s="175" t="s">
        <v>49</v>
      </c>
      <c r="O224" s="66"/>
      <c r="P224" s="176">
        <f>O224*H224</f>
        <v>0</v>
      </c>
      <c r="Q224" s="176">
        <v>0</v>
      </c>
      <c r="R224" s="176">
        <f>Q224*H224</f>
        <v>0</v>
      </c>
      <c r="S224" s="176">
        <v>0</v>
      </c>
      <c r="T224" s="177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78" t="s">
        <v>142</v>
      </c>
      <c r="AT224" s="178" t="s">
        <v>144</v>
      </c>
      <c r="AU224" s="178" t="s">
        <v>88</v>
      </c>
      <c r="AY224" s="18" t="s">
        <v>143</v>
      </c>
      <c r="BE224" s="179">
        <f>IF(N224="základní",J224,0)</f>
        <v>0</v>
      </c>
      <c r="BF224" s="179">
        <f>IF(N224="snížená",J224,0)</f>
        <v>0</v>
      </c>
      <c r="BG224" s="179">
        <f>IF(N224="zákl. přenesená",J224,0)</f>
        <v>0</v>
      </c>
      <c r="BH224" s="179">
        <f>IF(N224="sníž. přenesená",J224,0)</f>
        <v>0</v>
      </c>
      <c r="BI224" s="179">
        <f>IF(N224="nulová",J224,0)</f>
        <v>0</v>
      </c>
      <c r="BJ224" s="18" t="s">
        <v>86</v>
      </c>
      <c r="BK224" s="179">
        <f>ROUND(I224*H224,2)</f>
        <v>0</v>
      </c>
      <c r="BL224" s="18" t="s">
        <v>142</v>
      </c>
      <c r="BM224" s="178" t="s">
        <v>3447</v>
      </c>
    </row>
    <row r="225" spans="1:65" s="2" customFormat="1" ht="11.25">
      <c r="A225" s="36"/>
      <c r="B225" s="37"/>
      <c r="C225" s="38"/>
      <c r="D225" s="180" t="s">
        <v>149</v>
      </c>
      <c r="E225" s="38"/>
      <c r="F225" s="181" t="s">
        <v>3446</v>
      </c>
      <c r="G225" s="38"/>
      <c r="H225" s="38"/>
      <c r="I225" s="182"/>
      <c r="J225" s="38"/>
      <c r="K225" s="38"/>
      <c r="L225" s="41"/>
      <c r="M225" s="183"/>
      <c r="N225" s="184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8" t="s">
        <v>149</v>
      </c>
      <c r="AU225" s="18" t="s">
        <v>88</v>
      </c>
    </row>
    <row r="226" spans="1:65" s="2" customFormat="1" ht="16.5" customHeight="1">
      <c r="A226" s="36"/>
      <c r="B226" s="37"/>
      <c r="C226" s="167" t="s">
        <v>956</v>
      </c>
      <c r="D226" s="167" t="s">
        <v>144</v>
      </c>
      <c r="E226" s="168" t="s">
        <v>3448</v>
      </c>
      <c r="F226" s="169" t="s">
        <v>3449</v>
      </c>
      <c r="G226" s="170" t="s">
        <v>455</v>
      </c>
      <c r="H226" s="171">
        <v>1</v>
      </c>
      <c r="I226" s="172"/>
      <c r="J226" s="173">
        <f>ROUND(I226*H226,2)</f>
        <v>0</v>
      </c>
      <c r="K226" s="169" t="s">
        <v>32</v>
      </c>
      <c r="L226" s="41"/>
      <c r="M226" s="174" t="s">
        <v>32</v>
      </c>
      <c r="N226" s="175" t="s">
        <v>49</v>
      </c>
      <c r="O226" s="66"/>
      <c r="P226" s="176">
        <f>O226*H226</f>
        <v>0</v>
      </c>
      <c r="Q226" s="176">
        <v>0</v>
      </c>
      <c r="R226" s="176">
        <f>Q226*H226</f>
        <v>0</v>
      </c>
      <c r="S226" s="176">
        <v>0</v>
      </c>
      <c r="T226" s="177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78" t="s">
        <v>142</v>
      </c>
      <c r="AT226" s="178" t="s">
        <v>144</v>
      </c>
      <c r="AU226" s="178" t="s">
        <v>88</v>
      </c>
      <c r="AY226" s="18" t="s">
        <v>143</v>
      </c>
      <c r="BE226" s="179">
        <f>IF(N226="základní",J226,0)</f>
        <v>0</v>
      </c>
      <c r="BF226" s="179">
        <f>IF(N226="snížená",J226,0)</f>
        <v>0</v>
      </c>
      <c r="BG226" s="179">
        <f>IF(N226="zákl. přenesená",J226,0)</f>
        <v>0</v>
      </c>
      <c r="BH226" s="179">
        <f>IF(N226="sníž. přenesená",J226,0)</f>
        <v>0</v>
      </c>
      <c r="BI226" s="179">
        <f>IF(N226="nulová",J226,0)</f>
        <v>0</v>
      </c>
      <c r="BJ226" s="18" t="s">
        <v>86</v>
      </c>
      <c r="BK226" s="179">
        <f>ROUND(I226*H226,2)</f>
        <v>0</v>
      </c>
      <c r="BL226" s="18" t="s">
        <v>142</v>
      </c>
      <c r="BM226" s="178" t="s">
        <v>3450</v>
      </c>
    </row>
    <row r="227" spans="1:65" s="2" customFormat="1" ht="11.25">
      <c r="A227" s="36"/>
      <c r="B227" s="37"/>
      <c r="C227" s="38"/>
      <c r="D227" s="180" t="s">
        <v>149</v>
      </c>
      <c r="E227" s="38"/>
      <c r="F227" s="181" t="s">
        <v>3451</v>
      </c>
      <c r="G227" s="38"/>
      <c r="H227" s="38"/>
      <c r="I227" s="182"/>
      <c r="J227" s="38"/>
      <c r="K227" s="38"/>
      <c r="L227" s="41"/>
      <c r="M227" s="183"/>
      <c r="N227" s="184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8" t="s">
        <v>149</v>
      </c>
      <c r="AU227" s="18" t="s">
        <v>88</v>
      </c>
    </row>
    <row r="228" spans="1:65" s="2" customFormat="1" ht="16.5" customHeight="1">
      <c r="A228" s="36"/>
      <c r="B228" s="37"/>
      <c r="C228" s="167" t="s">
        <v>984</v>
      </c>
      <c r="D228" s="167" t="s">
        <v>144</v>
      </c>
      <c r="E228" s="168" t="s">
        <v>3452</v>
      </c>
      <c r="F228" s="169" t="s">
        <v>3453</v>
      </c>
      <c r="G228" s="170" t="s">
        <v>455</v>
      </c>
      <c r="H228" s="171">
        <v>1</v>
      </c>
      <c r="I228" s="172"/>
      <c r="J228" s="173">
        <f>ROUND(I228*H228,2)</f>
        <v>0</v>
      </c>
      <c r="K228" s="169" t="s">
        <v>32</v>
      </c>
      <c r="L228" s="41"/>
      <c r="M228" s="174" t="s">
        <v>32</v>
      </c>
      <c r="N228" s="175" t="s">
        <v>49</v>
      </c>
      <c r="O228" s="66"/>
      <c r="P228" s="176">
        <f>O228*H228</f>
        <v>0</v>
      </c>
      <c r="Q228" s="176">
        <v>0</v>
      </c>
      <c r="R228" s="176">
        <f>Q228*H228</f>
        <v>0</v>
      </c>
      <c r="S228" s="176">
        <v>0</v>
      </c>
      <c r="T228" s="177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78" t="s">
        <v>142</v>
      </c>
      <c r="AT228" s="178" t="s">
        <v>144</v>
      </c>
      <c r="AU228" s="178" t="s">
        <v>88</v>
      </c>
      <c r="AY228" s="18" t="s">
        <v>143</v>
      </c>
      <c r="BE228" s="179">
        <f>IF(N228="základní",J228,0)</f>
        <v>0</v>
      </c>
      <c r="BF228" s="179">
        <f>IF(N228="snížená",J228,0)</f>
        <v>0</v>
      </c>
      <c r="BG228" s="179">
        <f>IF(N228="zákl. přenesená",J228,0)</f>
        <v>0</v>
      </c>
      <c r="BH228" s="179">
        <f>IF(N228="sníž. přenesená",J228,0)</f>
        <v>0</v>
      </c>
      <c r="BI228" s="179">
        <f>IF(N228="nulová",J228,0)</f>
        <v>0</v>
      </c>
      <c r="BJ228" s="18" t="s">
        <v>86</v>
      </c>
      <c r="BK228" s="179">
        <f>ROUND(I228*H228,2)</f>
        <v>0</v>
      </c>
      <c r="BL228" s="18" t="s">
        <v>142</v>
      </c>
      <c r="BM228" s="178" t="s">
        <v>3454</v>
      </c>
    </row>
    <row r="229" spans="1:65" s="2" customFormat="1" ht="11.25">
      <c r="A229" s="36"/>
      <c r="B229" s="37"/>
      <c r="C229" s="38"/>
      <c r="D229" s="180" t="s">
        <v>149</v>
      </c>
      <c r="E229" s="38"/>
      <c r="F229" s="181" t="s">
        <v>3453</v>
      </c>
      <c r="G229" s="38"/>
      <c r="H229" s="38"/>
      <c r="I229" s="182"/>
      <c r="J229" s="38"/>
      <c r="K229" s="38"/>
      <c r="L229" s="41"/>
      <c r="M229" s="183"/>
      <c r="N229" s="184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8" t="s">
        <v>149</v>
      </c>
      <c r="AU229" s="18" t="s">
        <v>88</v>
      </c>
    </row>
    <row r="230" spans="1:65" s="2" customFormat="1" ht="21.75" customHeight="1">
      <c r="A230" s="36"/>
      <c r="B230" s="37"/>
      <c r="C230" s="167" t="s">
        <v>992</v>
      </c>
      <c r="D230" s="167" t="s">
        <v>144</v>
      </c>
      <c r="E230" s="168" t="s">
        <v>3455</v>
      </c>
      <c r="F230" s="169" t="s">
        <v>3456</v>
      </c>
      <c r="G230" s="170" t="s">
        <v>455</v>
      </c>
      <c r="H230" s="171">
        <v>1</v>
      </c>
      <c r="I230" s="172"/>
      <c r="J230" s="173">
        <f>ROUND(I230*H230,2)</f>
        <v>0</v>
      </c>
      <c r="K230" s="169" t="s">
        <v>32</v>
      </c>
      <c r="L230" s="41"/>
      <c r="M230" s="174" t="s">
        <v>32</v>
      </c>
      <c r="N230" s="175" t="s">
        <v>49</v>
      </c>
      <c r="O230" s="66"/>
      <c r="P230" s="176">
        <f>O230*H230</f>
        <v>0</v>
      </c>
      <c r="Q230" s="176">
        <v>0</v>
      </c>
      <c r="R230" s="176">
        <f>Q230*H230</f>
        <v>0</v>
      </c>
      <c r="S230" s="176">
        <v>0</v>
      </c>
      <c r="T230" s="177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78" t="s">
        <v>142</v>
      </c>
      <c r="AT230" s="178" t="s">
        <v>144</v>
      </c>
      <c r="AU230" s="178" t="s">
        <v>88</v>
      </c>
      <c r="AY230" s="18" t="s">
        <v>143</v>
      </c>
      <c r="BE230" s="179">
        <f>IF(N230="základní",J230,0)</f>
        <v>0</v>
      </c>
      <c r="BF230" s="179">
        <f>IF(N230="snížená",J230,0)</f>
        <v>0</v>
      </c>
      <c r="BG230" s="179">
        <f>IF(N230="zákl. přenesená",J230,0)</f>
        <v>0</v>
      </c>
      <c r="BH230" s="179">
        <f>IF(N230="sníž. přenesená",J230,0)</f>
        <v>0</v>
      </c>
      <c r="BI230" s="179">
        <f>IF(N230="nulová",J230,0)</f>
        <v>0</v>
      </c>
      <c r="BJ230" s="18" t="s">
        <v>86</v>
      </c>
      <c r="BK230" s="179">
        <f>ROUND(I230*H230,2)</f>
        <v>0</v>
      </c>
      <c r="BL230" s="18" t="s">
        <v>142</v>
      </c>
      <c r="BM230" s="178" t="s">
        <v>3457</v>
      </c>
    </row>
    <row r="231" spans="1:65" s="2" customFormat="1" ht="11.25">
      <c r="A231" s="36"/>
      <c r="B231" s="37"/>
      <c r="C231" s="38"/>
      <c r="D231" s="180" t="s">
        <v>149</v>
      </c>
      <c r="E231" s="38"/>
      <c r="F231" s="181" t="s">
        <v>3456</v>
      </c>
      <c r="G231" s="38"/>
      <c r="H231" s="38"/>
      <c r="I231" s="182"/>
      <c r="J231" s="38"/>
      <c r="K231" s="38"/>
      <c r="L231" s="41"/>
      <c r="M231" s="183"/>
      <c r="N231" s="184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8" t="s">
        <v>149</v>
      </c>
      <c r="AU231" s="18" t="s">
        <v>88</v>
      </c>
    </row>
    <row r="232" spans="1:65" s="2" customFormat="1" ht="21.75" customHeight="1">
      <c r="A232" s="36"/>
      <c r="B232" s="37"/>
      <c r="C232" s="167" t="s">
        <v>996</v>
      </c>
      <c r="D232" s="167" t="s">
        <v>144</v>
      </c>
      <c r="E232" s="168" t="s">
        <v>3458</v>
      </c>
      <c r="F232" s="169" t="s">
        <v>3459</v>
      </c>
      <c r="G232" s="170" t="s">
        <v>455</v>
      </c>
      <c r="H232" s="171">
        <v>1</v>
      </c>
      <c r="I232" s="172"/>
      <c r="J232" s="173">
        <f>ROUND(I232*H232,2)</f>
        <v>0</v>
      </c>
      <c r="K232" s="169" t="s">
        <v>32</v>
      </c>
      <c r="L232" s="41"/>
      <c r="M232" s="174" t="s">
        <v>32</v>
      </c>
      <c r="N232" s="175" t="s">
        <v>49</v>
      </c>
      <c r="O232" s="66"/>
      <c r="P232" s="176">
        <f>O232*H232</f>
        <v>0</v>
      </c>
      <c r="Q232" s="176">
        <v>0</v>
      </c>
      <c r="R232" s="176">
        <f>Q232*H232</f>
        <v>0</v>
      </c>
      <c r="S232" s="176">
        <v>0</v>
      </c>
      <c r="T232" s="177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78" t="s">
        <v>142</v>
      </c>
      <c r="AT232" s="178" t="s">
        <v>144</v>
      </c>
      <c r="AU232" s="178" t="s">
        <v>88</v>
      </c>
      <c r="AY232" s="18" t="s">
        <v>143</v>
      </c>
      <c r="BE232" s="179">
        <f>IF(N232="základní",J232,0)</f>
        <v>0</v>
      </c>
      <c r="BF232" s="179">
        <f>IF(N232="snížená",J232,0)</f>
        <v>0</v>
      </c>
      <c r="BG232" s="179">
        <f>IF(N232="zákl. přenesená",J232,0)</f>
        <v>0</v>
      </c>
      <c r="BH232" s="179">
        <f>IF(N232="sníž. přenesená",J232,0)</f>
        <v>0</v>
      </c>
      <c r="BI232" s="179">
        <f>IF(N232="nulová",J232,0)</f>
        <v>0</v>
      </c>
      <c r="BJ232" s="18" t="s">
        <v>86</v>
      </c>
      <c r="BK232" s="179">
        <f>ROUND(I232*H232,2)</f>
        <v>0</v>
      </c>
      <c r="BL232" s="18" t="s">
        <v>142</v>
      </c>
      <c r="BM232" s="178" t="s">
        <v>3460</v>
      </c>
    </row>
    <row r="233" spans="1:65" s="2" customFormat="1" ht="11.25">
      <c r="A233" s="36"/>
      <c r="B233" s="37"/>
      <c r="C233" s="38"/>
      <c r="D233" s="180" t="s">
        <v>149</v>
      </c>
      <c r="E233" s="38"/>
      <c r="F233" s="181" t="s">
        <v>3459</v>
      </c>
      <c r="G233" s="38"/>
      <c r="H233" s="38"/>
      <c r="I233" s="182"/>
      <c r="J233" s="38"/>
      <c r="K233" s="38"/>
      <c r="L233" s="41"/>
      <c r="M233" s="183"/>
      <c r="N233" s="184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8" t="s">
        <v>149</v>
      </c>
      <c r="AU233" s="18" t="s">
        <v>88</v>
      </c>
    </row>
    <row r="234" spans="1:65" s="2" customFormat="1" ht="16.5" customHeight="1">
      <c r="A234" s="36"/>
      <c r="B234" s="37"/>
      <c r="C234" s="167" t="s">
        <v>1001</v>
      </c>
      <c r="D234" s="167" t="s">
        <v>144</v>
      </c>
      <c r="E234" s="168" t="s">
        <v>3461</v>
      </c>
      <c r="F234" s="169" t="s">
        <v>3462</v>
      </c>
      <c r="G234" s="170" t="s">
        <v>470</v>
      </c>
      <c r="H234" s="171">
        <v>1</v>
      </c>
      <c r="I234" s="172"/>
      <c r="J234" s="173">
        <f>ROUND(I234*H234,2)</f>
        <v>0</v>
      </c>
      <c r="K234" s="169" t="s">
        <v>32</v>
      </c>
      <c r="L234" s="41"/>
      <c r="M234" s="174" t="s">
        <v>32</v>
      </c>
      <c r="N234" s="175" t="s">
        <v>49</v>
      </c>
      <c r="O234" s="66"/>
      <c r="P234" s="176">
        <f>O234*H234</f>
        <v>0</v>
      </c>
      <c r="Q234" s="176">
        <v>0</v>
      </c>
      <c r="R234" s="176">
        <f>Q234*H234</f>
        <v>0</v>
      </c>
      <c r="S234" s="176">
        <v>0</v>
      </c>
      <c r="T234" s="177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78" t="s">
        <v>142</v>
      </c>
      <c r="AT234" s="178" t="s">
        <v>144</v>
      </c>
      <c r="AU234" s="178" t="s">
        <v>88</v>
      </c>
      <c r="AY234" s="18" t="s">
        <v>143</v>
      </c>
      <c r="BE234" s="179">
        <f>IF(N234="základní",J234,0)</f>
        <v>0</v>
      </c>
      <c r="BF234" s="179">
        <f>IF(N234="snížená",J234,0)</f>
        <v>0</v>
      </c>
      <c r="BG234" s="179">
        <f>IF(N234="zákl. přenesená",J234,0)</f>
        <v>0</v>
      </c>
      <c r="BH234" s="179">
        <f>IF(N234="sníž. přenesená",J234,0)</f>
        <v>0</v>
      </c>
      <c r="BI234" s="179">
        <f>IF(N234="nulová",J234,0)</f>
        <v>0</v>
      </c>
      <c r="BJ234" s="18" t="s">
        <v>86</v>
      </c>
      <c r="BK234" s="179">
        <f>ROUND(I234*H234,2)</f>
        <v>0</v>
      </c>
      <c r="BL234" s="18" t="s">
        <v>142</v>
      </c>
      <c r="BM234" s="178" t="s">
        <v>3463</v>
      </c>
    </row>
    <row r="235" spans="1:65" s="2" customFormat="1" ht="11.25">
      <c r="A235" s="36"/>
      <c r="B235" s="37"/>
      <c r="C235" s="38"/>
      <c r="D235" s="180" t="s">
        <v>149</v>
      </c>
      <c r="E235" s="38"/>
      <c r="F235" s="181" t="s">
        <v>3462</v>
      </c>
      <c r="G235" s="38"/>
      <c r="H235" s="38"/>
      <c r="I235" s="182"/>
      <c r="J235" s="38"/>
      <c r="K235" s="38"/>
      <c r="L235" s="41"/>
      <c r="M235" s="183"/>
      <c r="N235" s="184"/>
      <c r="O235" s="66"/>
      <c r="P235" s="66"/>
      <c r="Q235" s="66"/>
      <c r="R235" s="66"/>
      <c r="S235" s="66"/>
      <c r="T235" s="67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8" t="s">
        <v>149</v>
      </c>
      <c r="AU235" s="18" t="s">
        <v>88</v>
      </c>
    </row>
    <row r="236" spans="1:65" s="2" customFormat="1" ht="16.5" customHeight="1">
      <c r="A236" s="36"/>
      <c r="B236" s="37"/>
      <c r="C236" s="167" t="s">
        <v>1008</v>
      </c>
      <c r="D236" s="167" t="s">
        <v>144</v>
      </c>
      <c r="E236" s="168" t="s">
        <v>3464</v>
      </c>
      <c r="F236" s="169" t="s">
        <v>3465</v>
      </c>
      <c r="G236" s="170" t="s">
        <v>455</v>
      </c>
      <c r="H236" s="171">
        <v>1</v>
      </c>
      <c r="I236" s="172"/>
      <c r="J236" s="173">
        <f>ROUND(I236*H236,2)</f>
        <v>0</v>
      </c>
      <c r="K236" s="169" t="s">
        <v>32</v>
      </c>
      <c r="L236" s="41"/>
      <c r="M236" s="174" t="s">
        <v>32</v>
      </c>
      <c r="N236" s="175" t="s">
        <v>49</v>
      </c>
      <c r="O236" s="66"/>
      <c r="P236" s="176">
        <f>O236*H236</f>
        <v>0</v>
      </c>
      <c r="Q236" s="176">
        <v>0</v>
      </c>
      <c r="R236" s="176">
        <f>Q236*H236</f>
        <v>0</v>
      </c>
      <c r="S236" s="176">
        <v>0</v>
      </c>
      <c r="T236" s="177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78" t="s">
        <v>142</v>
      </c>
      <c r="AT236" s="178" t="s">
        <v>144</v>
      </c>
      <c r="AU236" s="178" t="s">
        <v>88</v>
      </c>
      <c r="AY236" s="18" t="s">
        <v>143</v>
      </c>
      <c r="BE236" s="179">
        <f>IF(N236="základní",J236,0)</f>
        <v>0</v>
      </c>
      <c r="BF236" s="179">
        <f>IF(N236="snížená",J236,0)</f>
        <v>0</v>
      </c>
      <c r="BG236" s="179">
        <f>IF(N236="zákl. přenesená",J236,0)</f>
        <v>0</v>
      </c>
      <c r="BH236" s="179">
        <f>IF(N236="sníž. přenesená",J236,0)</f>
        <v>0</v>
      </c>
      <c r="BI236" s="179">
        <f>IF(N236="nulová",J236,0)</f>
        <v>0</v>
      </c>
      <c r="BJ236" s="18" t="s">
        <v>86</v>
      </c>
      <c r="BK236" s="179">
        <f>ROUND(I236*H236,2)</f>
        <v>0</v>
      </c>
      <c r="BL236" s="18" t="s">
        <v>142</v>
      </c>
      <c r="BM236" s="178" t="s">
        <v>3466</v>
      </c>
    </row>
    <row r="237" spans="1:65" s="2" customFormat="1" ht="11.25">
      <c r="A237" s="36"/>
      <c r="B237" s="37"/>
      <c r="C237" s="38"/>
      <c r="D237" s="180" t="s">
        <v>149</v>
      </c>
      <c r="E237" s="38"/>
      <c r="F237" s="181" t="s">
        <v>3465</v>
      </c>
      <c r="G237" s="38"/>
      <c r="H237" s="38"/>
      <c r="I237" s="182"/>
      <c r="J237" s="38"/>
      <c r="K237" s="38"/>
      <c r="L237" s="41"/>
      <c r="M237" s="183"/>
      <c r="N237" s="184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8" t="s">
        <v>149</v>
      </c>
      <c r="AU237" s="18" t="s">
        <v>88</v>
      </c>
    </row>
    <row r="238" spans="1:65" s="2" customFormat="1" ht="21.75" customHeight="1">
      <c r="A238" s="36"/>
      <c r="B238" s="37"/>
      <c r="C238" s="167" t="s">
        <v>937</v>
      </c>
      <c r="D238" s="167" t="s">
        <v>144</v>
      </c>
      <c r="E238" s="168" t="s">
        <v>3467</v>
      </c>
      <c r="F238" s="169" t="s">
        <v>3468</v>
      </c>
      <c r="G238" s="170" t="s">
        <v>296</v>
      </c>
      <c r="H238" s="171">
        <v>0.73</v>
      </c>
      <c r="I238" s="172"/>
      <c r="J238" s="173">
        <f>ROUND(I238*H238,2)</f>
        <v>0</v>
      </c>
      <c r="K238" s="169" t="s">
        <v>3303</v>
      </c>
      <c r="L238" s="41"/>
      <c r="M238" s="174" t="s">
        <v>32</v>
      </c>
      <c r="N238" s="175" t="s">
        <v>49</v>
      </c>
      <c r="O238" s="66"/>
      <c r="P238" s="176">
        <f>O238*H238</f>
        <v>0</v>
      </c>
      <c r="Q238" s="176">
        <v>0</v>
      </c>
      <c r="R238" s="176">
        <f>Q238*H238</f>
        <v>0</v>
      </c>
      <c r="S238" s="176">
        <v>0</v>
      </c>
      <c r="T238" s="177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78" t="s">
        <v>142</v>
      </c>
      <c r="AT238" s="178" t="s">
        <v>144</v>
      </c>
      <c r="AU238" s="178" t="s">
        <v>88</v>
      </c>
      <c r="AY238" s="18" t="s">
        <v>143</v>
      </c>
      <c r="BE238" s="179">
        <f>IF(N238="základní",J238,0)</f>
        <v>0</v>
      </c>
      <c r="BF238" s="179">
        <f>IF(N238="snížená",J238,0)</f>
        <v>0</v>
      </c>
      <c r="BG238" s="179">
        <f>IF(N238="zákl. přenesená",J238,0)</f>
        <v>0</v>
      </c>
      <c r="BH238" s="179">
        <f>IF(N238="sníž. přenesená",J238,0)</f>
        <v>0</v>
      </c>
      <c r="BI238" s="179">
        <f>IF(N238="nulová",J238,0)</f>
        <v>0</v>
      </c>
      <c r="BJ238" s="18" t="s">
        <v>86</v>
      </c>
      <c r="BK238" s="179">
        <f>ROUND(I238*H238,2)</f>
        <v>0</v>
      </c>
      <c r="BL238" s="18" t="s">
        <v>142</v>
      </c>
      <c r="BM238" s="178" t="s">
        <v>1441</v>
      </c>
    </row>
    <row r="239" spans="1:65" s="2" customFormat="1" ht="11.25">
      <c r="A239" s="36"/>
      <c r="B239" s="37"/>
      <c r="C239" s="38"/>
      <c r="D239" s="180" t="s">
        <v>149</v>
      </c>
      <c r="E239" s="38"/>
      <c r="F239" s="181" t="s">
        <v>3468</v>
      </c>
      <c r="G239" s="38"/>
      <c r="H239" s="38"/>
      <c r="I239" s="182"/>
      <c r="J239" s="38"/>
      <c r="K239" s="38"/>
      <c r="L239" s="41"/>
      <c r="M239" s="186"/>
      <c r="N239" s="187"/>
      <c r="O239" s="188"/>
      <c r="P239" s="188"/>
      <c r="Q239" s="188"/>
      <c r="R239" s="188"/>
      <c r="S239" s="188"/>
      <c r="T239" s="189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8" t="s">
        <v>149</v>
      </c>
      <c r="AU239" s="18" t="s">
        <v>88</v>
      </c>
    </row>
    <row r="240" spans="1:65" s="2" customFormat="1" ht="6.95" customHeight="1">
      <c r="A240" s="36"/>
      <c r="B240" s="49"/>
      <c r="C240" s="50"/>
      <c r="D240" s="50"/>
      <c r="E240" s="50"/>
      <c r="F240" s="50"/>
      <c r="G240" s="50"/>
      <c r="H240" s="50"/>
      <c r="I240" s="50"/>
      <c r="J240" s="50"/>
      <c r="K240" s="50"/>
      <c r="L240" s="41"/>
      <c r="M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</row>
  </sheetData>
  <sheetProtection algorithmName="SHA-512" hashValue="7mZPGnWQ49WESgkjqKyfEmM5Yn/vwMGp403N4+gjdTGvz0MGBs9iiQhi7jQuuqhgFp8F76b9YzeQIkxCKBHtsg==" saltValue="2Ta3o1i+8Wp2uS/lMPbiev9gslC3lqYKje/pMeStUtrpsjt/0mTkVb5+RcxJNCFqo9ItDG+cYe7C5TMtTtYznw==" spinCount="100000" sheet="1" objects="1" scenarios="1" formatColumns="0" formatRows="0" autoFilter="0"/>
  <autoFilter ref="C82:K239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6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8" t="s">
        <v>118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88</v>
      </c>
    </row>
    <row r="4" spans="1:46" s="1" customFormat="1" ht="24.95" customHeight="1">
      <c r="B4" s="21"/>
      <c r="D4" s="105" t="s">
        <v>119</v>
      </c>
      <c r="L4" s="21"/>
      <c r="M4" s="10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7" t="s">
        <v>16</v>
      </c>
      <c r="L6" s="21"/>
    </row>
    <row r="7" spans="1:46" s="1" customFormat="1" ht="16.5" customHeight="1">
      <c r="B7" s="21"/>
      <c r="E7" s="381" t="str">
        <f>'Rekapitulace stavby'!K6</f>
        <v>Objekt zázemí a šaten sport. organizace</v>
      </c>
      <c r="F7" s="382"/>
      <c r="G7" s="382"/>
      <c r="H7" s="382"/>
      <c r="L7" s="21"/>
    </row>
    <row r="8" spans="1:46" s="2" customFormat="1" ht="12" customHeight="1">
      <c r="A8" s="36"/>
      <c r="B8" s="41"/>
      <c r="C8" s="36"/>
      <c r="D8" s="107" t="s">
        <v>120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3" t="s">
        <v>3469</v>
      </c>
      <c r="F9" s="384"/>
      <c r="G9" s="384"/>
      <c r="H9" s="384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32</v>
      </c>
      <c r="G11" s="36"/>
      <c r="H11" s="36"/>
      <c r="I11" s="107" t="s">
        <v>20</v>
      </c>
      <c r="J11" s="109" t="s">
        <v>32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9. 5. 2022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">
        <v>32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33</v>
      </c>
      <c r="F15" s="36"/>
      <c r="G15" s="36"/>
      <c r="H15" s="36"/>
      <c r="I15" s="107" t="s">
        <v>34</v>
      </c>
      <c r="J15" s="109" t="s">
        <v>32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35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37</v>
      </c>
      <c r="E20" s="36"/>
      <c r="F20" s="36"/>
      <c r="G20" s="36"/>
      <c r="H20" s="36"/>
      <c r="I20" s="107" t="s">
        <v>31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38</v>
      </c>
      <c r="F21" s="36"/>
      <c r="G21" s="36"/>
      <c r="H21" s="36"/>
      <c r="I21" s="107" t="s">
        <v>34</v>
      </c>
      <c r="J21" s="109" t="s">
        <v>32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40</v>
      </c>
      <c r="E23" s="36"/>
      <c r="F23" s="36"/>
      <c r="G23" s="36"/>
      <c r="H23" s="36"/>
      <c r="I23" s="107" t="s">
        <v>31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tr">
        <f>IF('Rekapitulace stavby'!E20="","",'Rekapitulace stavby'!E20)</f>
        <v>Jakub Vilingr</v>
      </c>
      <c r="F24" s="36"/>
      <c r="G24" s="36"/>
      <c r="H24" s="36"/>
      <c r="I24" s="107" t="s">
        <v>34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1"/>
      <c r="B27" s="112"/>
      <c r="C27" s="111"/>
      <c r="D27" s="111"/>
      <c r="E27" s="387" t="s">
        <v>43</v>
      </c>
      <c r="F27" s="387"/>
      <c r="G27" s="387"/>
      <c r="H27" s="387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44</v>
      </c>
      <c r="E30" s="36"/>
      <c r="F30" s="36"/>
      <c r="G30" s="36"/>
      <c r="H30" s="36"/>
      <c r="I30" s="36"/>
      <c r="J30" s="116">
        <f>ROUND(J88,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46</v>
      </c>
      <c r="G32" s="36"/>
      <c r="H32" s="36"/>
      <c r="I32" s="117" t="s">
        <v>45</v>
      </c>
      <c r="J32" s="117" t="s">
        <v>47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48</v>
      </c>
      <c r="E33" s="107" t="s">
        <v>49</v>
      </c>
      <c r="F33" s="119">
        <f>ROUND((SUM(BE88:BE165)),  2)</f>
        <v>0</v>
      </c>
      <c r="G33" s="36"/>
      <c r="H33" s="36"/>
      <c r="I33" s="120">
        <v>0.21</v>
      </c>
      <c r="J33" s="119">
        <f>ROUND(((SUM(BE88:BE165))*I33),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50</v>
      </c>
      <c r="F34" s="119">
        <f>ROUND((SUM(BF88:BF165)),  2)</f>
        <v>0</v>
      </c>
      <c r="G34" s="36"/>
      <c r="H34" s="36"/>
      <c r="I34" s="120">
        <v>0.15</v>
      </c>
      <c r="J34" s="119">
        <f>ROUND(((SUM(BF88:BF165))*I34),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51</v>
      </c>
      <c r="F35" s="119">
        <f>ROUND((SUM(BG88:BG165)),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52</v>
      </c>
      <c r="F36" s="119">
        <f>ROUND((SUM(BH88:BH165)),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53</v>
      </c>
      <c r="F37" s="119">
        <f>ROUND((SUM(BI88:BI165)),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54</v>
      </c>
      <c r="E39" s="123"/>
      <c r="F39" s="123"/>
      <c r="G39" s="124" t="s">
        <v>55</v>
      </c>
      <c r="H39" s="125" t="s">
        <v>56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122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Objekt zázemí a šaten sport. organizace</v>
      </c>
      <c r="F48" s="389"/>
      <c r="G48" s="389"/>
      <c r="H48" s="389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120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INT - Vnitřní vybavení</v>
      </c>
      <c r="F50" s="390"/>
      <c r="G50" s="390"/>
      <c r="H50" s="390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Štěnovický Borek </v>
      </c>
      <c r="G52" s="38"/>
      <c r="H52" s="38"/>
      <c r="I52" s="30" t="s">
        <v>24</v>
      </c>
      <c r="J52" s="61" t="str">
        <f>IF(J12="","",J12)</f>
        <v>9. 5. 2022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0" t="s">
        <v>30</v>
      </c>
      <c r="D54" s="38"/>
      <c r="E54" s="38"/>
      <c r="F54" s="28" t="str">
        <f>E15</f>
        <v>Obec Štěnovický Borek, Štěnovický Borek 28, 33209</v>
      </c>
      <c r="G54" s="38"/>
      <c r="H54" s="38"/>
      <c r="I54" s="30" t="s">
        <v>37</v>
      </c>
      <c r="J54" s="34" t="str">
        <f>E21</f>
        <v>Dipl. tech. Josef Špeta, autorizovaný stavitel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40</v>
      </c>
      <c r="J55" s="34" t="str">
        <f>E24</f>
        <v>Jakub Vilingr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123</v>
      </c>
      <c r="D57" s="133"/>
      <c r="E57" s="133"/>
      <c r="F57" s="133"/>
      <c r="G57" s="133"/>
      <c r="H57" s="133"/>
      <c r="I57" s="133"/>
      <c r="J57" s="134" t="s">
        <v>124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76</v>
      </c>
      <c r="D59" s="38"/>
      <c r="E59" s="38"/>
      <c r="F59" s="38"/>
      <c r="G59" s="38"/>
      <c r="H59" s="38"/>
      <c r="I59" s="38"/>
      <c r="J59" s="79">
        <f>J88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125</v>
      </c>
    </row>
    <row r="60" spans="1:47" s="9" customFormat="1" ht="24.95" customHeight="1">
      <c r="B60" s="136"/>
      <c r="C60" s="137"/>
      <c r="D60" s="138" t="s">
        <v>126</v>
      </c>
      <c r="E60" s="139"/>
      <c r="F60" s="139"/>
      <c r="G60" s="139"/>
      <c r="H60" s="139"/>
      <c r="I60" s="139"/>
      <c r="J60" s="140">
        <f>J89</f>
        <v>0</v>
      </c>
      <c r="K60" s="137"/>
      <c r="L60" s="141"/>
    </row>
    <row r="61" spans="1:47" s="12" customFormat="1" ht="19.899999999999999" customHeight="1">
      <c r="B61" s="190"/>
      <c r="C61" s="191"/>
      <c r="D61" s="192" t="s">
        <v>3470</v>
      </c>
      <c r="E61" s="193"/>
      <c r="F61" s="193"/>
      <c r="G61" s="193"/>
      <c r="H61" s="193"/>
      <c r="I61" s="193"/>
      <c r="J61" s="194">
        <f>J90</f>
        <v>0</v>
      </c>
      <c r="K61" s="191"/>
      <c r="L61" s="195"/>
    </row>
    <row r="62" spans="1:47" s="12" customFormat="1" ht="19.899999999999999" customHeight="1">
      <c r="B62" s="190"/>
      <c r="C62" s="191"/>
      <c r="D62" s="192" t="s">
        <v>3471</v>
      </c>
      <c r="E62" s="193"/>
      <c r="F62" s="193"/>
      <c r="G62" s="193"/>
      <c r="H62" s="193"/>
      <c r="I62" s="193"/>
      <c r="J62" s="194">
        <f>J104</f>
        <v>0</v>
      </c>
      <c r="K62" s="191"/>
      <c r="L62" s="195"/>
    </row>
    <row r="63" spans="1:47" s="12" customFormat="1" ht="19.899999999999999" customHeight="1">
      <c r="B63" s="190"/>
      <c r="C63" s="191"/>
      <c r="D63" s="192" t="s">
        <v>3472</v>
      </c>
      <c r="E63" s="193"/>
      <c r="F63" s="193"/>
      <c r="G63" s="193"/>
      <c r="H63" s="193"/>
      <c r="I63" s="193"/>
      <c r="J63" s="194">
        <f>J124</f>
        <v>0</v>
      </c>
      <c r="K63" s="191"/>
      <c r="L63" s="195"/>
    </row>
    <row r="64" spans="1:47" s="12" customFormat="1" ht="19.899999999999999" customHeight="1">
      <c r="B64" s="190"/>
      <c r="C64" s="191"/>
      <c r="D64" s="192" t="s">
        <v>3473</v>
      </c>
      <c r="E64" s="193"/>
      <c r="F64" s="193"/>
      <c r="G64" s="193"/>
      <c r="H64" s="193"/>
      <c r="I64" s="193"/>
      <c r="J64" s="194">
        <f>J129</f>
        <v>0</v>
      </c>
      <c r="K64" s="191"/>
      <c r="L64" s="195"/>
    </row>
    <row r="65" spans="1:31" s="12" customFormat="1" ht="19.899999999999999" customHeight="1">
      <c r="B65" s="190"/>
      <c r="C65" s="191"/>
      <c r="D65" s="192" t="s">
        <v>3474</v>
      </c>
      <c r="E65" s="193"/>
      <c r="F65" s="193"/>
      <c r="G65" s="193"/>
      <c r="H65" s="193"/>
      <c r="I65" s="193"/>
      <c r="J65" s="194">
        <f>J136</f>
        <v>0</v>
      </c>
      <c r="K65" s="191"/>
      <c r="L65" s="195"/>
    </row>
    <row r="66" spans="1:31" s="12" customFormat="1" ht="19.899999999999999" customHeight="1">
      <c r="B66" s="190"/>
      <c r="C66" s="191"/>
      <c r="D66" s="192" t="s">
        <v>3475</v>
      </c>
      <c r="E66" s="193"/>
      <c r="F66" s="193"/>
      <c r="G66" s="193"/>
      <c r="H66" s="193"/>
      <c r="I66" s="193"/>
      <c r="J66" s="194">
        <f>J149</f>
        <v>0</v>
      </c>
      <c r="K66" s="191"/>
      <c r="L66" s="195"/>
    </row>
    <row r="67" spans="1:31" s="12" customFormat="1" ht="19.899999999999999" customHeight="1">
      <c r="B67" s="190"/>
      <c r="C67" s="191"/>
      <c r="D67" s="192" t="s">
        <v>3476</v>
      </c>
      <c r="E67" s="193"/>
      <c r="F67" s="193"/>
      <c r="G67" s="193"/>
      <c r="H67" s="193"/>
      <c r="I67" s="193"/>
      <c r="J67" s="194">
        <f>J156</f>
        <v>0</v>
      </c>
      <c r="K67" s="191"/>
      <c r="L67" s="195"/>
    </row>
    <row r="68" spans="1:31" s="12" customFormat="1" ht="19.899999999999999" customHeight="1">
      <c r="B68" s="190"/>
      <c r="C68" s="191"/>
      <c r="D68" s="192" t="s">
        <v>3477</v>
      </c>
      <c r="E68" s="193"/>
      <c r="F68" s="193"/>
      <c r="G68" s="193"/>
      <c r="H68" s="193"/>
      <c r="I68" s="193"/>
      <c r="J68" s="194">
        <f>J159</f>
        <v>0</v>
      </c>
      <c r="K68" s="191"/>
      <c r="L68" s="195"/>
    </row>
    <row r="69" spans="1:31" s="2" customFormat="1" ht="21.75" customHeight="1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6.95" customHeight="1">
      <c r="A70" s="36"/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4" spans="1:31" s="2" customFormat="1" ht="6.95" customHeight="1">
      <c r="A74" s="36"/>
      <c r="B74" s="51"/>
      <c r="C74" s="52"/>
      <c r="D74" s="52"/>
      <c r="E74" s="52"/>
      <c r="F74" s="52"/>
      <c r="G74" s="52"/>
      <c r="H74" s="52"/>
      <c r="I74" s="52"/>
      <c r="J74" s="52"/>
      <c r="K74" s="52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24.95" customHeight="1">
      <c r="A75" s="36"/>
      <c r="B75" s="37"/>
      <c r="C75" s="24" t="s">
        <v>127</v>
      </c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0" t="s">
        <v>16</v>
      </c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6.5" customHeight="1">
      <c r="A78" s="36"/>
      <c r="B78" s="37"/>
      <c r="C78" s="38"/>
      <c r="D78" s="38"/>
      <c r="E78" s="388" t="str">
        <f>E7</f>
        <v>Objekt zázemí a šaten sport. organizace</v>
      </c>
      <c r="F78" s="389"/>
      <c r="G78" s="389"/>
      <c r="H78" s="389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0" t="s">
        <v>120</v>
      </c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6.5" customHeight="1">
      <c r="A80" s="36"/>
      <c r="B80" s="37"/>
      <c r="C80" s="38"/>
      <c r="D80" s="38"/>
      <c r="E80" s="345" t="str">
        <f>E9</f>
        <v>INT - Vnitřní vybavení</v>
      </c>
      <c r="F80" s="390"/>
      <c r="G80" s="390"/>
      <c r="H80" s="390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0" t="s">
        <v>22</v>
      </c>
      <c r="D82" s="38"/>
      <c r="E82" s="38"/>
      <c r="F82" s="28" t="str">
        <f>F12</f>
        <v xml:space="preserve">Štěnovický Borek </v>
      </c>
      <c r="G82" s="38"/>
      <c r="H82" s="38"/>
      <c r="I82" s="30" t="s">
        <v>24</v>
      </c>
      <c r="J82" s="61" t="str">
        <f>IF(J12="","",J12)</f>
        <v>9. 5. 2022</v>
      </c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40.15" customHeight="1">
      <c r="A84" s="36"/>
      <c r="B84" s="37"/>
      <c r="C84" s="30" t="s">
        <v>30</v>
      </c>
      <c r="D84" s="38"/>
      <c r="E84" s="38"/>
      <c r="F84" s="28" t="str">
        <f>E15</f>
        <v>Obec Štěnovický Borek, Štěnovický Borek 28, 33209</v>
      </c>
      <c r="G84" s="38"/>
      <c r="H84" s="38"/>
      <c r="I84" s="30" t="s">
        <v>37</v>
      </c>
      <c r="J84" s="34" t="str">
        <f>E21</f>
        <v>Dipl. tech. Josef Špeta, autorizovaný stavitel</v>
      </c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5.2" customHeight="1">
      <c r="A85" s="36"/>
      <c r="B85" s="37"/>
      <c r="C85" s="30" t="s">
        <v>35</v>
      </c>
      <c r="D85" s="38"/>
      <c r="E85" s="38"/>
      <c r="F85" s="28" t="str">
        <f>IF(E18="","",E18)</f>
        <v>Vyplň údaj</v>
      </c>
      <c r="G85" s="38"/>
      <c r="H85" s="38"/>
      <c r="I85" s="30" t="s">
        <v>40</v>
      </c>
      <c r="J85" s="34" t="str">
        <f>E24</f>
        <v>Jakub Vilingr</v>
      </c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0.3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10" customFormat="1" ht="29.25" customHeight="1">
      <c r="A87" s="142"/>
      <c r="B87" s="143"/>
      <c r="C87" s="144" t="s">
        <v>128</v>
      </c>
      <c r="D87" s="145" t="s">
        <v>63</v>
      </c>
      <c r="E87" s="145" t="s">
        <v>59</v>
      </c>
      <c r="F87" s="145" t="s">
        <v>60</v>
      </c>
      <c r="G87" s="145" t="s">
        <v>129</v>
      </c>
      <c r="H87" s="145" t="s">
        <v>130</v>
      </c>
      <c r="I87" s="145" t="s">
        <v>131</v>
      </c>
      <c r="J87" s="145" t="s">
        <v>124</v>
      </c>
      <c r="K87" s="146" t="s">
        <v>132</v>
      </c>
      <c r="L87" s="147"/>
      <c r="M87" s="70" t="s">
        <v>32</v>
      </c>
      <c r="N87" s="71" t="s">
        <v>48</v>
      </c>
      <c r="O87" s="71" t="s">
        <v>133</v>
      </c>
      <c r="P87" s="71" t="s">
        <v>134</v>
      </c>
      <c r="Q87" s="71" t="s">
        <v>135</v>
      </c>
      <c r="R87" s="71" t="s">
        <v>136</v>
      </c>
      <c r="S87" s="71" t="s">
        <v>137</v>
      </c>
      <c r="T87" s="72" t="s">
        <v>138</v>
      </c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</row>
    <row r="88" spans="1:65" s="2" customFormat="1" ht="22.9" customHeight="1">
      <c r="A88" s="36"/>
      <c r="B88" s="37"/>
      <c r="C88" s="77" t="s">
        <v>139</v>
      </c>
      <c r="D88" s="38"/>
      <c r="E88" s="38"/>
      <c r="F88" s="38"/>
      <c r="G88" s="38"/>
      <c r="H88" s="38"/>
      <c r="I88" s="38"/>
      <c r="J88" s="148">
        <f>BK88</f>
        <v>0</v>
      </c>
      <c r="K88" s="38"/>
      <c r="L88" s="41"/>
      <c r="M88" s="73"/>
      <c r="N88" s="149"/>
      <c r="O88" s="74"/>
      <c r="P88" s="150">
        <f>P89</f>
        <v>0</v>
      </c>
      <c r="Q88" s="74"/>
      <c r="R88" s="150">
        <f>R89</f>
        <v>0</v>
      </c>
      <c r="S88" s="74"/>
      <c r="T88" s="151">
        <f>T89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8" t="s">
        <v>77</v>
      </c>
      <c r="AU88" s="18" t="s">
        <v>125</v>
      </c>
      <c r="BK88" s="152">
        <f>BK89</f>
        <v>0</v>
      </c>
    </row>
    <row r="89" spans="1:65" s="11" customFormat="1" ht="25.9" customHeight="1">
      <c r="B89" s="153"/>
      <c r="C89" s="154"/>
      <c r="D89" s="155" t="s">
        <v>77</v>
      </c>
      <c r="E89" s="156" t="s">
        <v>140</v>
      </c>
      <c r="F89" s="156" t="s">
        <v>141</v>
      </c>
      <c r="G89" s="154"/>
      <c r="H89" s="154"/>
      <c r="I89" s="157"/>
      <c r="J89" s="158">
        <f>BK89</f>
        <v>0</v>
      </c>
      <c r="K89" s="154"/>
      <c r="L89" s="159"/>
      <c r="M89" s="160"/>
      <c r="N89" s="161"/>
      <c r="O89" s="161"/>
      <c r="P89" s="162">
        <f>P90+P104+P124+P129+P136+P149+P156+P159</f>
        <v>0</v>
      </c>
      <c r="Q89" s="161"/>
      <c r="R89" s="162">
        <f>R90+R104+R124+R129+R136+R149+R156+R159</f>
        <v>0</v>
      </c>
      <c r="S89" s="161"/>
      <c r="T89" s="163">
        <f>T90+T104+T124+T129+T136+T149+T156+T159</f>
        <v>0</v>
      </c>
      <c r="AR89" s="164" t="s">
        <v>142</v>
      </c>
      <c r="AT89" s="165" t="s">
        <v>77</v>
      </c>
      <c r="AU89" s="165" t="s">
        <v>78</v>
      </c>
      <c r="AY89" s="164" t="s">
        <v>143</v>
      </c>
      <c r="BK89" s="166">
        <f>BK90+BK104+BK124+BK129+BK136+BK149+BK156+BK159</f>
        <v>0</v>
      </c>
    </row>
    <row r="90" spans="1:65" s="11" customFormat="1" ht="22.9" customHeight="1">
      <c r="B90" s="153"/>
      <c r="C90" s="154"/>
      <c r="D90" s="155" t="s">
        <v>77</v>
      </c>
      <c r="E90" s="196" t="s">
        <v>3478</v>
      </c>
      <c r="F90" s="196" t="s">
        <v>3479</v>
      </c>
      <c r="G90" s="154"/>
      <c r="H90" s="154"/>
      <c r="I90" s="157"/>
      <c r="J90" s="197">
        <f>BK90</f>
        <v>0</v>
      </c>
      <c r="K90" s="154"/>
      <c r="L90" s="159"/>
      <c r="M90" s="160"/>
      <c r="N90" s="161"/>
      <c r="O90" s="161"/>
      <c r="P90" s="162">
        <f>SUM(P91:P103)</f>
        <v>0</v>
      </c>
      <c r="Q90" s="161"/>
      <c r="R90" s="162">
        <f>SUM(R91:R103)</f>
        <v>0</v>
      </c>
      <c r="S90" s="161"/>
      <c r="T90" s="163">
        <f>SUM(T91:T103)</f>
        <v>0</v>
      </c>
      <c r="AR90" s="164" t="s">
        <v>86</v>
      </c>
      <c r="AT90" s="165" t="s">
        <v>77</v>
      </c>
      <c r="AU90" s="165" t="s">
        <v>86</v>
      </c>
      <c r="AY90" s="164" t="s">
        <v>143</v>
      </c>
      <c r="BK90" s="166">
        <f>SUM(BK91:BK103)</f>
        <v>0</v>
      </c>
    </row>
    <row r="91" spans="1:65" s="2" customFormat="1" ht="24.2" customHeight="1">
      <c r="A91" s="36"/>
      <c r="B91" s="37"/>
      <c r="C91" s="167" t="s">
        <v>86</v>
      </c>
      <c r="D91" s="167" t="s">
        <v>144</v>
      </c>
      <c r="E91" s="168" t="s">
        <v>3480</v>
      </c>
      <c r="F91" s="169" t="s">
        <v>3481</v>
      </c>
      <c r="G91" s="170" t="s">
        <v>32</v>
      </c>
      <c r="H91" s="171">
        <v>1</v>
      </c>
      <c r="I91" s="172"/>
      <c r="J91" s="173">
        <f>ROUND(I91*H91,2)</f>
        <v>0</v>
      </c>
      <c r="K91" s="169" t="s">
        <v>32</v>
      </c>
      <c r="L91" s="41"/>
      <c r="M91" s="174" t="s">
        <v>32</v>
      </c>
      <c r="N91" s="175" t="s">
        <v>49</v>
      </c>
      <c r="O91" s="66"/>
      <c r="P91" s="176">
        <f>O91*H91</f>
        <v>0</v>
      </c>
      <c r="Q91" s="176">
        <v>0</v>
      </c>
      <c r="R91" s="176">
        <f>Q91*H91</f>
        <v>0</v>
      </c>
      <c r="S91" s="176">
        <v>0</v>
      </c>
      <c r="T91" s="177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78" t="s">
        <v>3482</v>
      </c>
      <c r="AT91" s="178" t="s">
        <v>144</v>
      </c>
      <c r="AU91" s="178" t="s">
        <v>88</v>
      </c>
      <c r="AY91" s="18" t="s">
        <v>143</v>
      </c>
      <c r="BE91" s="179">
        <f>IF(N91="základní",J91,0)</f>
        <v>0</v>
      </c>
      <c r="BF91" s="179">
        <f>IF(N91="snížená",J91,0)</f>
        <v>0</v>
      </c>
      <c r="BG91" s="179">
        <f>IF(N91="zákl. přenesená",J91,0)</f>
        <v>0</v>
      </c>
      <c r="BH91" s="179">
        <f>IF(N91="sníž. přenesená",J91,0)</f>
        <v>0</v>
      </c>
      <c r="BI91" s="179">
        <f>IF(N91="nulová",J91,0)</f>
        <v>0</v>
      </c>
      <c r="BJ91" s="18" t="s">
        <v>86</v>
      </c>
      <c r="BK91" s="179">
        <f>ROUND(I91*H91,2)</f>
        <v>0</v>
      </c>
      <c r="BL91" s="18" t="s">
        <v>3482</v>
      </c>
      <c r="BM91" s="178" t="s">
        <v>88</v>
      </c>
    </row>
    <row r="92" spans="1:65" s="2" customFormat="1" ht="19.5">
      <c r="A92" s="36"/>
      <c r="B92" s="37"/>
      <c r="C92" s="38"/>
      <c r="D92" s="180" t="s">
        <v>149</v>
      </c>
      <c r="E92" s="38"/>
      <c r="F92" s="181" t="s">
        <v>3483</v>
      </c>
      <c r="G92" s="38"/>
      <c r="H92" s="38"/>
      <c r="I92" s="182"/>
      <c r="J92" s="38"/>
      <c r="K92" s="38"/>
      <c r="L92" s="41"/>
      <c r="M92" s="183"/>
      <c r="N92" s="184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8" t="s">
        <v>149</v>
      </c>
      <c r="AU92" s="18" t="s">
        <v>88</v>
      </c>
    </row>
    <row r="93" spans="1:65" s="2" customFormat="1" ht="87.75">
      <c r="A93" s="36"/>
      <c r="B93" s="37"/>
      <c r="C93" s="38"/>
      <c r="D93" s="180" t="s">
        <v>157</v>
      </c>
      <c r="E93" s="38"/>
      <c r="F93" s="185" t="s">
        <v>3484</v>
      </c>
      <c r="G93" s="38"/>
      <c r="H93" s="38"/>
      <c r="I93" s="182"/>
      <c r="J93" s="38"/>
      <c r="K93" s="38"/>
      <c r="L93" s="41"/>
      <c r="M93" s="183"/>
      <c r="N93" s="184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8" t="s">
        <v>157</v>
      </c>
      <c r="AU93" s="18" t="s">
        <v>88</v>
      </c>
    </row>
    <row r="94" spans="1:65" s="2" customFormat="1" ht="24.2" customHeight="1">
      <c r="A94" s="36"/>
      <c r="B94" s="37"/>
      <c r="C94" s="167" t="s">
        <v>88</v>
      </c>
      <c r="D94" s="167" t="s">
        <v>144</v>
      </c>
      <c r="E94" s="168" t="s">
        <v>3485</v>
      </c>
      <c r="F94" s="169" t="s">
        <v>3486</v>
      </c>
      <c r="G94" s="170" t="s">
        <v>32</v>
      </c>
      <c r="H94" s="171">
        <v>4</v>
      </c>
      <c r="I94" s="172"/>
      <c r="J94" s="173">
        <f>ROUND(I94*H94,2)</f>
        <v>0</v>
      </c>
      <c r="K94" s="169" t="s">
        <v>32</v>
      </c>
      <c r="L94" s="41"/>
      <c r="M94" s="174" t="s">
        <v>32</v>
      </c>
      <c r="N94" s="175" t="s">
        <v>49</v>
      </c>
      <c r="O94" s="66"/>
      <c r="P94" s="176">
        <f>O94*H94</f>
        <v>0</v>
      </c>
      <c r="Q94" s="176">
        <v>0</v>
      </c>
      <c r="R94" s="176">
        <f>Q94*H94</f>
        <v>0</v>
      </c>
      <c r="S94" s="176">
        <v>0</v>
      </c>
      <c r="T94" s="177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78" t="s">
        <v>3482</v>
      </c>
      <c r="AT94" s="178" t="s">
        <v>144</v>
      </c>
      <c r="AU94" s="178" t="s">
        <v>88</v>
      </c>
      <c r="AY94" s="18" t="s">
        <v>143</v>
      </c>
      <c r="BE94" s="179">
        <f>IF(N94="základní",J94,0)</f>
        <v>0</v>
      </c>
      <c r="BF94" s="179">
        <f>IF(N94="snížená",J94,0)</f>
        <v>0</v>
      </c>
      <c r="BG94" s="179">
        <f>IF(N94="zákl. přenesená",J94,0)</f>
        <v>0</v>
      </c>
      <c r="BH94" s="179">
        <f>IF(N94="sníž. přenesená",J94,0)</f>
        <v>0</v>
      </c>
      <c r="BI94" s="179">
        <f>IF(N94="nulová",J94,0)</f>
        <v>0</v>
      </c>
      <c r="BJ94" s="18" t="s">
        <v>86</v>
      </c>
      <c r="BK94" s="179">
        <f>ROUND(I94*H94,2)</f>
        <v>0</v>
      </c>
      <c r="BL94" s="18" t="s">
        <v>3482</v>
      </c>
      <c r="BM94" s="178" t="s">
        <v>142</v>
      </c>
    </row>
    <row r="95" spans="1:65" s="2" customFormat="1" ht="19.5">
      <c r="A95" s="36"/>
      <c r="B95" s="37"/>
      <c r="C95" s="38"/>
      <c r="D95" s="180" t="s">
        <v>149</v>
      </c>
      <c r="E95" s="38"/>
      <c r="F95" s="181" t="s">
        <v>3486</v>
      </c>
      <c r="G95" s="38"/>
      <c r="H95" s="38"/>
      <c r="I95" s="182"/>
      <c r="J95" s="38"/>
      <c r="K95" s="38"/>
      <c r="L95" s="41"/>
      <c r="M95" s="183"/>
      <c r="N95" s="184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8" t="s">
        <v>149</v>
      </c>
      <c r="AU95" s="18" t="s">
        <v>88</v>
      </c>
    </row>
    <row r="96" spans="1:65" s="2" customFormat="1" ht="24.2" customHeight="1">
      <c r="A96" s="36"/>
      <c r="B96" s="37"/>
      <c r="C96" s="167" t="s">
        <v>153</v>
      </c>
      <c r="D96" s="167" t="s">
        <v>144</v>
      </c>
      <c r="E96" s="168" t="s">
        <v>3487</v>
      </c>
      <c r="F96" s="169" t="s">
        <v>3488</v>
      </c>
      <c r="G96" s="170" t="s">
        <v>32</v>
      </c>
      <c r="H96" s="171">
        <v>2</v>
      </c>
      <c r="I96" s="172"/>
      <c r="J96" s="173">
        <f>ROUND(I96*H96,2)</f>
        <v>0</v>
      </c>
      <c r="K96" s="169" t="s">
        <v>32</v>
      </c>
      <c r="L96" s="41"/>
      <c r="M96" s="174" t="s">
        <v>32</v>
      </c>
      <c r="N96" s="175" t="s">
        <v>49</v>
      </c>
      <c r="O96" s="66"/>
      <c r="P96" s="176">
        <f>O96*H96</f>
        <v>0</v>
      </c>
      <c r="Q96" s="176">
        <v>0</v>
      </c>
      <c r="R96" s="176">
        <f>Q96*H96</f>
        <v>0</v>
      </c>
      <c r="S96" s="176">
        <v>0</v>
      </c>
      <c r="T96" s="177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78" t="s">
        <v>3482</v>
      </c>
      <c r="AT96" s="178" t="s">
        <v>144</v>
      </c>
      <c r="AU96" s="178" t="s">
        <v>88</v>
      </c>
      <c r="AY96" s="18" t="s">
        <v>143</v>
      </c>
      <c r="BE96" s="179">
        <f>IF(N96="základní",J96,0)</f>
        <v>0</v>
      </c>
      <c r="BF96" s="179">
        <f>IF(N96="snížená",J96,0)</f>
        <v>0</v>
      </c>
      <c r="BG96" s="179">
        <f>IF(N96="zákl. přenesená",J96,0)</f>
        <v>0</v>
      </c>
      <c r="BH96" s="179">
        <f>IF(N96="sníž. přenesená",J96,0)</f>
        <v>0</v>
      </c>
      <c r="BI96" s="179">
        <f>IF(N96="nulová",J96,0)</f>
        <v>0</v>
      </c>
      <c r="BJ96" s="18" t="s">
        <v>86</v>
      </c>
      <c r="BK96" s="179">
        <f>ROUND(I96*H96,2)</f>
        <v>0</v>
      </c>
      <c r="BL96" s="18" t="s">
        <v>3482</v>
      </c>
      <c r="BM96" s="178" t="s">
        <v>168</v>
      </c>
    </row>
    <row r="97" spans="1:65" s="2" customFormat="1" ht="19.5">
      <c r="A97" s="36"/>
      <c r="B97" s="37"/>
      <c r="C97" s="38"/>
      <c r="D97" s="180" t="s">
        <v>149</v>
      </c>
      <c r="E97" s="38"/>
      <c r="F97" s="181" t="s">
        <v>3488</v>
      </c>
      <c r="G97" s="38"/>
      <c r="H97" s="38"/>
      <c r="I97" s="182"/>
      <c r="J97" s="38"/>
      <c r="K97" s="38"/>
      <c r="L97" s="41"/>
      <c r="M97" s="183"/>
      <c r="N97" s="184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8" t="s">
        <v>149</v>
      </c>
      <c r="AU97" s="18" t="s">
        <v>88</v>
      </c>
    </row>
    <row r="98" spans="1:65" s="2" customFormat="1" ht="16.5" customHeight="1">
      <c r="A98" s="36"/>
      <c r="B98" s="37"/>
      <c r="C98" s="167" t="s">
        <v>142</v>
      </c>
      <c r="D98" s="167" t="s">
        <v>144</v>
      </c>
      <c r="E98" s="168" t="s">
        <v>3489</v>
      </c>
      <c r="F98" s="169" t="s">
        <v>3490</v>
      </c>
      <c r="G98" s="170" t="s">
        <v>32</v>
      </c>
      <c r="H98" s="171">
        <v>38</v>
      </c>
      <c r="I98" s="172"/>
      <c r="J98" s="173">
        <f>ROUND(I98*H98,2)</f>
        <v>0</v>
      </c>
      <c r="K98" s="169" t="s">
        <v>32</v>
      </c>
      <c r="L98" s="41"/>
      <c r="M98" s="174" t="s">
        <v>32</v>
      </c>
      <c r="N98" s="175" t="s">
        <v>49</v>
      </c>
      <c r="O98" s="66"/>
      <c r="P98" s="176">
        <f>O98*H98</f>
        <v>0</v>
      </c>
      <c r="Q98" s="176">
        <v>0</v>
      </c>
      <c r="R98" s="176">
        <f>Q98*H98</f>
        <v>0</v>
      </c>
      <c r="S98" s="176">
        <v>0</v>
      </c>
      <c r="T98" s="177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78" t="s">
        <v>3482</v>
      </c>
      <c r="AT98" s="178" t="s">
        <v>144</v>
      </c>
      <c r="AU98" s="178" t="s">
        <v>88</v>
      </c>
      <c r="AY98" s="18" t="s">
        <v>143</v>
      </c>
      <c r="BE98" s="179">
        <f>IF(N98="základní",J98,0)</f>
        <v>0</v>
      </c>
      <c r="BF98" s="179">
        <f>IF(N98="snížená",J98,0)</f>
        <v>0</v>
      </c>
      <c r="BG98" s="179">
        <f>IF(N98="zákl. přenesená",J98,0)</f>
        <v>0</v>
      </c>
      <c r="BH98" s="179">
        <f>IF(N98="sníž. přenesená",J98,0)</f>
        <v>0</v>
      </c>
      <c r="BI98" s="179">
        <f>IF(N98="nulová",J98,0)</f>
        <v>0</v>
      </c>
      <c r="BJ98" s="18" t="s">
        <v>86</v>
      </c>
      <c r="BK98" s="179">
        <f>ROUND(I98*H98,2)</f>
        <v>0</v>
      </c>
      <c r="BL98" s="18" t="s">
        <v>3482</v>
      </c>
      <c r="BM98" s="178" t="s">
        <v>176</v>
      </c>
    </row>
    <row r="99" spans="1:65" s="2" customFormat="1" ht="11.25">
      <c r="A99" s="36"/>
      <c r="B99" s="37"/>
      <c r="C99" s="38"/>
      <c r="D99" s="180" t="s">
        <v>149</v>
      </c>
      <c r="E99" s="38"/>
      <c r="F99" s="181" t="s">
        <v>3490</v>
      </c>
      <c r="G99" s="38"/>
      <c r="H99" s="38"/>
      <c r="I99" s="182"/>
      <c r="J99" s="38"/>
      <c r="K99" s="38"/>
      <c r="L99" s="41"/>
      <c r="M99" s="183"/>
      <c r="N99" s="184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8" t="s">
        <v>149</v>
      </c>
      <c r="AU99" s="18" t="s">
        <v>88</v>
      </c>
    </row>
    <row r="100" spans="1:65" s="2" customFormat="1" ht="33" customHeight="1">
      <c r="A100" s="36"/>
      <c r="B100" s="37"/>
      <c r="C100" s="167" t="s">
        <v>163</v>
      </c>
      <c r="D100" s="167" t="s">
        <v>144</v>
      </c>
      <c r="E100" s="168" t="s">
        <v>3491</v>
      </c>
      <c r="F100" s="169" t="s">
        <v>3492</v>
      </c>
      <c r="G100" s="170" t="s">
        <v>32</v>
      </c>
      <c r="H100" s="171">
        <v>1</v>
      </c>
      <c r="I100" s="172"/>
      <c r="J100" s="173">
        <f>ROUND(I100*H100,2)</f>
        <v>0</v>
      </c>
      <c r="K100" s="169" t="s">
        <v>32</v>
      </c>
      <c r="L100" s="41"/>
      <c r="M100" s="174" t="s">
        <v>32</v>
      </c>
      <c r="N100" s="175" t="s">
        <v>49</v>
      </c>
      <c r="O100" s="66"/>
      <c r="P100" s="176">
        <f>O100*H100</f>
        <v>0</v>
      </c>
      <c r="Q100" s="176">
        <v>0</v>
      </c>
      <c r="R100" s="176">
        <f>Q100*H100</f>
        <v>0</v>
      </c>
      <c r="S100" s="176">
        <v>0</v>
      </c>
      <c r="T100" s="177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78" t="s">
        <v>3482</v>
      </c>
      <c r="AT100" s="178" t="s">
        <v>144</v>
      </c>
      <c r="AU100" s="178" t="s">
        <v>88</v>
      </c>
      <c r="AY100" s="18" t="s">
        <v>143</v>
      </c>
      <c r="BE100" s="179">
        <f>IF(N100="základní",J100,0)</f>
        <v>0</v>
      </c>
      <c r="BF100" s="179">
        <f>IF(N100="snížená",J100,0)</f>
        <v>0</v>
      </c>
      <c r="BG100" s="179">
        <f>IF(N100="zákl. přenesená",J100,0)</f>
        <v>0</v>
      </c>
      <c r="BH100" s="179">
        <f>IF(N100="sníž. přenesená",J100,0)</f>
        <v>0</v>
      </c>
      <c r="BI100" s="179">
        <f>IF(N100="nulová",J100,0)</f>
        <v>0</v>
      </c>
      <c r="BJ100" s="18" t="s">
        <v>86</v>
      </c>
      <c r="BK100" s="179">
        <f>ROUND(I100*H100,2)</f>
        <v>0</v>
      </c>
      <c r="BL100" s="18" t="s">
        <v>3482</v>
      </c>
      <c r="BM100" s="178" t="s">
        <v>368</v>
      </c>
    </row>
    <row r="101" spans="1:65" s="2" customFormat="1" ht="19.5">
      <c r="A101" s="36"/>
      <c r="B101" s="37"/>
      <c r="C101" s="38"/>
      <c r="D101" s="180" t="s">
        <v>149</v>
      </c>
      <c r="E101" s="38"/>
      <c r="F101" s="181" t="s">
        <v>3492</v>
      </c>
      <c r="G101" s="38"/>
      <c r="H101" s="38"/>
      <c r="I101" s="182"/>
      <c r="J101" s="38"/>
      <c r="K101" s="38"/>
      <c r="L101" s="41"/>
      <c r="M101" s="183"/>
      <c r="N101" s="184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8" t="s">
        <v>149</v>
      </c>
      <c r="AU101" s="18" t="s">
        <v>88</v>
      </c>
    </row>
    <row r="102" spans="1:65" s="2" customFormat="1" ht="44.25" customHeight="1">
      <c r="A102" s="36"/>
      <c r="B102" s="37"/>
      <c r="C102" s="167" t="s">
        <v>168</v>
      </c>
      <c r="D102" s="167" t="s">
        <v>144</v>
      </c>
      <c r="E102" s="168" t="s">
        <v>3493</v>
      </c>
      <c r="F102" s="169" t="s">
        <v>3494</v>
      </c>
      <c r="G102" s="170" t="s">
        <v>32</v>
      </c>
      <c r="H102" s="171">
        <v>1</v>
      </c>
      <c r="I102" s="172"/>
      <c r="J102" s="173">
        <f>ROUND(I102*H102,2)</f>
        <v>0</v>
      </c>
      <c r="K102" s="169" t="s">
        <v>32</v>
      </c>
      <c r="L102" s="41"/>
      <c r="M102" s="174" t="s">
        <v>32</v>
      </c>
      <c r="N102" s="175" t="s">
        <v>49</v>
      </c>
      <c r="O102" s="66"/>
      <c r="P102" s="176">
        <f>O102*H102</f>
        <v>0</v>
      </c>
      <c r="Q102" s="176">
        <v>0</v>
      </c>
      <c r="R102" s="176">
        <f>Q102*H102</f>
        <v>0</v>
      </c>
      <c r="S102" s="176">
        <v>0</v>
      </c>
      <c r="T102" s="177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78" t="s">
        <v>3482</v>
      </c>
      <c r="AT102" s="178" t="s">
        <v>144</v>
      </c>
      <c r="AU102" s="178" t="s">
        <v>88</v>
      </c>
      <c r="AY102" s="18" t="s">
        <v>143</v>
      </c>
      <c r="BE102" s="179">
        <f>IF(N102="základní",J102,0)</f>
        <v>0</v>
      </c>
      <c r="BF102" s="179">
        <f>IF(N102="snížená",J102,0)</f>
        <v>0</v>
      </c>
      <c r="BG102" s="179">
        <f>IF(N102="zákl. přenesená",J102,0)</f>
        <v>0</v>
      </c>
      <c r="BH102" s="179">
        <f>IF(N102="sníž. přenesená",J102,0)</f>
        <v>0</v>
      </c>
      <c r="BI102" s="179">
        <f>IF(N102="nulová",J102,0)</f>
        <v>0</v>
      </c>
      <c r="BJ102" s="18" t="s">
        <v>86</v>
      </c>
      <c r="BK102" s="179">
        <f>ROUND(I102*H102,2)</f>
        <v>0</v>
      </c>
      <c r="BL102" s="18" t="s">
        <v>3482</v>
      </c>
      <c r="BM102" s="178" t="s">
        <v>403</v>
      </c>
    </row>
    <row r="103" spans="1:65" s="2" customFormat="1" ht="29.25">
      <c r="A103" s="36"/>
      <c r="B103" s="37"/>
      <c r="C103" s="38"/>
      <c r="D103" s="180" t="s">
        <v>149</v>
      </c>
      <c r="E103" s="38"/>
      <c r="F103" s="181" t="s">
        <v>3495</v>
      </c>
      <c r="G103" s="38"/>
      <c r="H103" s="38"/>
      <c r="I103" s="182"/>
      <c r="J103" s="38"/>
      <c r="K103" s="38"/>
      <c r="L103" s="41"/>
      <c r="M103" s="183"/>
      <c r="N103" s="18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8" t="s">
        <v>149</v>
      </c>
      <c r="AU103" s="18" t="s">
        <v>88</v>
      </c>
    </row>
    <row r="104" spans="1:65" s="11" customFormat="1" ht="22.9" customHeight="1">
      <c r="B104" s="153"/>
      <c r="C104" s="154"/>
      <c r="D104" s="155" t="s">
        <v>77</v>
      </c>
      <c r="E104" s="196" t="s">
        <v>3496</v>
      </c>
      <c r="F104" s="196" t="s">
        <v>3497</v>
      </c>
      <c r="G104" s="154"/>
      <c r="H104" s="154"/>
      <c r="I104" s="157"/>
      <c r="J104" s="197">
        <f>BK104</f>
        <v>0</v>
      </c>
      <c r="K104" s="154"/>
      <c r="L104" s="159"/>
      <c r="M104" s="160"/>
      <c r="N104" s="161"/>
      <c r="O104" s="161"/>
      <c r="P104" s="162">
        <f>SUM(P105:P123)</f>
        <v>0</v>
      </c>
      <c r="Q104" s="161"/>
      <c r="R104" s="162">
        <f>SUM(R105:R123)</f>
        <v>0</v>
      </c>
      <c r="S104" s="161"/>
      <c r="T104" s="163">
        <f>SUM(T105:T123)</f>
        <v>0</v>
      </c>
      <c r="AR104" s="164" t="s">
        <v>86</v>
      </c>
      <c r="AT104" s="165" t="s">
        <v>77</v>
      </c>
      <c r="AU104" s="165" t="s">
        <v>86</v>
      </c>
      <c r="AY104" s="164" t="s">
        <v>143</v>
      </c>
      <c r="BK104" s="166">
        <f>SUM(BK105:BK123)</f>
        <v>0</v>
      </c>
    </row>
    <row r="105" spans="1:65" s="2" customFormat="1" ht="16.5" customHeight="1">
      <c r="A105" s="36"/>
      <c r="B105" s="37"/>
      <c r="C105" s="167" t="s">
        <v>172</v>
      </c>
      <c r="D105" s="167" t="s">
        <v>144</v>
      </c>
      <c r="E105" s="168" t="s">
        <v>3498</v>
      </c>
      <c r="F105" s="169" t="s">
        <v>3499</v>
      </c>
      <c r="G105" s="170" t="s">
        <v>32</v>
      </c>
      <c r="H105" s="171">
        <v>1</v>
      </c>
      <c r="I105" s="172"/>
      <c r="J105" s="173">
        <f>ROUND(I105*H105,2)</f>
        <v>0</v>
      </c>
      <c r="K105" s="169" t="s">
        <v>32</v>
      </c>
      <c r="L105" s="41"/>
      <c r="M105" s="174" t="s">
        <v>32</v>
      </c>
      <c r="N105" s="175" t="s">
        <v>49</v>
      </c>
      <c r="O105" s="66"/>
      <c r="P105" s="176">
        <f>O105*H105</f>
        <v>0</v>
      </c>
      <c r="Q105" s="176">
        <v>0</v>
      </c>
      <c r="R105" s="176">
        <f>Q105*H105</f>
        <v>0</v>
      </c>
      <c r="S105" s="176">
        <v>0</v>
      </c>
      <c r="T105" s="177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78" t="s">
        <v>3482</v>
      </c>
      <c r="AT105" s="178" t="s">
        <v>144</v>
      </c>
      <c r="AU105" s="178" t="s">
        <v>88</v>
      </c>
      <c r="AY105" s="18" t="s">
        <v>143</v>
      </c>
      <c r="BE105" s="179">
        <f>IF(N105="základní",J105,0)</f>
        <v>0</v>
      </c>
      <c r="BF105" s="179">
        <f>IF(N105="snížená",J105,0)</f>
        <v>0</v>
      </c>
      <c r="BG105" s="179">
        <f>IF(N105="zákl. přenesená",J105,0)</f>
        <v>0</v>
      </c>
      <c r="BH105" s="179">
        <f>IF(N105="sníž. přenesená",J105,0)</f>
        <v>0</v>
      </c>
      <c r="BI105" s="179">
        <f>IF(N105="nulová",J105,0)</f>
        <v>0</v>
      </c>
      <c r="BJ105" s="18" t="s">
        <v>86</v>
      </c>
      <c r="BK105" s="179">
        <f>ROUND(I105*H105,2)</f>
        <v>0</v>
      </c>
      <c r="BL105" s="18" t="s">
        <v>3482</v>
      </c>
      <c r="BM105" s="178" t="s">
        <v>420</v>
      </c>
    </row>
    <row r="106" spans="1:65" s="2" customFormat="1" ht="11.25">
      <c r="A106" s="36"/>
      <c r="B106" s="37"/>
      <c r="C106" s="38"/>
      <c r="D106" s="180" t="s">
        <v>149</v>
      </c>
      <c r="E106" s="38"/>
      <c r="F106" s="181" t="s">
        <v>3500</v>
      </c>
      <c r="G106" s="38"/>
      <c r="H106" s="38"/>
      <c r="I106" s="182"/>
      <c r="J106" s="38"/>
      <c r="K106" s="38"/>
      <c r="L106" s="41"/>
      <c r="M106" s="183"/>
      <c r="N106" s="184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8" t="s">
        <v>149</v>
      </c>
      <c r="AU106" s="18" t="s">
        <v>88</v>
      </c>
    </row>
    <row r="107" spans="1:65" s="2" customFormat="1" ht="68.25">
      <c r="A107" s="36"/>
      <c r="B107" s="37"/>
      <c r="C107" s="38"/>
      <c r="D107" s="180" t="s">
        <v>157</v>
      </c>
      <c r="E107" s="38"/>
      <c r="F107" s="185" t="s">
        <v>3501</v>
      </c>
      <c r="G107" s="38"/>
      <c r="H107" s="38"/>
      <c r="I107" s="182"/>
      <c r="J107" s="38"/>
      <c r="K107" s="38"/>
      <c r="L107" s="41"/>
      <c r="M107" s="183"/>
      <c r="N107" s="184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8" t="s">
        <v>157</v>
      </c>
      <c r="AU107" s="18" t="s">
        <v>88</v>
      </c>
    </row>
    <row r="108" spans="1:65" s="2" customFormat="1" ht="37.9" customHeight="1">
      <c r="A108" s="36"/>
      <c r="B108" s="37"/>
      <c r="C108" s="167" t="s">
        <v>176</v>
      </c>
      <c r="D108" s="167" t="s">
        <v>144</v>
      </c>
      <c r="E108" s="168" t="s">
        <v>3502</v>
      </c>
      <c r="F108" s="169" t="s">
        <v>3503</v>
      </c>
      <c r="G108" s="170" t="s">
        <v>32</v>
      </c>
      <c r="H108" s="171">
        <v>1</v>
      </c>
      <c r="I108" s="172"/>
      <c r="J108" s="173">
        <f>ROUND(I108*H108,2)</f>
        <v>0</v>
      </c>
      <c r="K108" s="169" t="s">
        <v>32</v>
      </c>
      <c r="L108" s="41"/>
      <c r="M108" s="174" t="s">
        <v>32</v>
      </c>
      <c r="N108" s="175" t="s">
        <v>49</v>
      </c>
      <c r="O108" s="66"/>
      <c r="P108" s="176">
        <f>O108*H108</f>
        <v>0</v>
      </c>
      <c r="Q108" s="176">
        <v>0</v>
      </c>
      <c r="R108" s="176">
        <f>Q108*H108</f>
        <v>0</v>
      </c>
      <c r="S108" s="176">
        <v>0</v>
      </c>
      <c r="T108" s="177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78" t="s">
        <v>3482</v>
      </c>
      <c r="AT108" s="178" t="s">
        <v>144</v>
      </c>
      <c r="AU108" s="178" t="s">
        <v>88</v>
      </c>
      <c r="AY108" s="18" t="s">
        <v>143</v>
      </c>
      <c r="BE108" s="179">
        <f>IF(N108="základní",J108,0)</f>
        <v>0</v>
      </c>
      <c r="BF108" s="179">
        <f>IF(N108="snížená",J108,0)</f>
        <v>0</v>
      </c>
      <c r="BG108" s="179">
        <f>IF(N108="zákl. přenesená",J108,0)</f>
        <v>0</v>
      </c>
      <c r="BH108" s="179">
        <f>IF(N108="sníž. přenesená",J108,0)</f>
        <v>0</v>
      </c>
      <c r="BI108" s="179">
        <f>IF(N108="nulová",J108,0)</f>
        <v>0</v>
      </c>
      <c r="BJ108" s="18" t="s">
        <v>86</v>
      </c>
      <c r="BK108" s="179">
        <f>ROUND(I108*H108,2)</f>
        <v>0</v>
      </c>
      <c r="BL108" s="18" t="s">
        <v>3482</v>
      </c>
      <c r="BM108" s="178" t="s">
        <v>452</v>
      </c>
    </row>
    <row r="109" spans="1:65" s="2" customFormat="1" ht="19.5">
      <c r="A109" s="36"/>
      <c r="B109" s="37"/>
      <c r="C109" s="38"/>
      <c r="D109" s="180" t="s">
        <v>149</v>
      </c>
      <c r="E109" s="38"/>
      <c r="F109" s="181" t="s">
        <v>3503</v>
      </c>
      <c r="G109" s="38"/>
      <c r="H109" s="38"/>
      <c r="I109" s="182"/>
      <c r="J109" s="38"/>
      <c r="K109" s="38"/>
      <c r="L109" s="41"/>
      <c r="M109" s="183"/>
      <c r="N109" s="184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8" t="s">
        <v>149</v>
      </c>
      <c r="AU109" s="18" t="s">
        <v>88</v>
      </c>
    </row>
    <row r="110" spans="1:65" s="2" customFormat="1" ht="37.9" customHeight="1">
      <c r="A110" s="36"/>
      <c r="B110" s="37"/>
      <c r="C110" s="167" t="s">
        <v>361</v>
      </c>
      <c r="D110" s="167" t="s">
        <v>144</v>
      </c>
      <c r="E110" s="168" t="s">
        <v>3504</v>
      </c>
      <c r="F110" s="169" t="s">
        <v>3505</v>
      </c>
      <c r="G110" s="170" t="s">
        <v>32</v>
      </c>
      <c r="H110" s="171">
        <v>1</v>
      </c>
      <c r="I110" s="172"/>
      <c r="J110" s="173">
        <f>ROUND(I110*H110,2)</f>
        <v>0</v>
      </c>
      <c r="K110" s="169" t="s">
        <v>32</v>
      </c>
      <c r="L110" s="41"/>
      <c r="M110" s="174" t="s">
        <v>32</v>
      </c>
      <c r="N110" s="175" t="s">
        <v>49</v>
      </c>
      <c r="O110" s="66"/>
      <c r="P110" s="176">
        <f>O110*H110</f>
        <v>0</v>
      </c>
      <c r="Q110" s="176">
        <v>0</v>
      </c>
      <c r="R110" s="176">
        <f>Q110*H110</f>
        <v>0</v>
      </c>
      <c r="S110" s="176">
        <v>0</v>
      </c>
      <c r="T110" s="177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78" t="s">
        <v>3482</v>
      </c>
      <c r="AT110" s="178" t="s">
        <v>144</v>
      </c>
      <c r="AU110" s="178" t="s">
        <v>88</v>
      </c>
      <c r="AY110" s="18" t="s">
        <v>143</v>
      </c>
      <c r="BE110" s="179">
        <f>IF(N110="základní",J110,0)</f>
        <v>0</v>
      </c>
      <c r="BF110" s="179">
        <f>IF(N110="snížená",J110,0)</f>
        <v>0</v>
      </c>
      <c r="BG110" s="179">
        <f>IF(N110="zákl. přenesená",J110,0)</f>
        <v>0</v>
      </c>
      <c r="BH110" s="179">
        <f>IF(N110="sníž. přenesená",J110,0)</f>
        <v>0</v>
      </c>
      <c r="BI110" s="179">
        <f>IF(N110="nulová",J110,0)</f>
        <v>0</v>
      </c>
      <c r="BJ110" s="18" t="s">
        <v>86</v>
      </c>
      <c r="BK110" s="179">
        <f>ROUND(I110*H110,2)</f>
        <v>0</v>
      </c>
      <c r="BL110" s="18" t="s">
        <v>3482</v>
      </c>
      <c r="BM110" s="178" t="s">
        <v>467</v>
      </c>
    </row>
    <row r="111" spans="1:65" s="2" customFormat="1" ht="19.5">
      <c r="A111" s="36"/>
      <c r="B111" s="37"/>
      <c r="C111" s="38"/>
      <c r="D111" s="180" t="s">
        <v>149</v>
      </c>
      <c r="E111" s="38"/>
      <c r="F111" s="181" t="s">
        <v>3505</v>
      </c>
      <c r="G111" s="38"/>
      <c r="H111" s="38"/>
      <c r="I111" s="182"/>
      <c r="J111" s="38"/>
      <c r="K111" s="38"/>
      <c r="L111" s="41"/>
      <c r="M111" s="183"/>
      <c r="N111" s="184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8" t="s">
        <v>149</v>
      </c>
      <c r="AU111" s="18" t="s">
        <v>88</v>
      </c>
    </row>
    <row r="112" spans="1:65" s="2" customFormat="1" ht="24.2" customHeight="1">
      <c r="A112" s="36"/>
      <c r="B112" s="37"/>
      <c r="C112" s="167" t="s">
        <v>368</v>
      </c>
      <c r="D112" s="167" t="s">
        <v>144</v>
      </c>
      <c r="E112" s="168" t="s">
        <v>3506</v>
      </c>
      <c r="F112" s="169" t="s">
        <v>3507</v>
      </c>
      <c r="G112" s="170" t="s">
        <v>32</v>
      </c>
      <c r="H112" s="171">
        <v>1</v>
      </c>
      <c r="I112" s="172"/>
      <c r="J112" s="173">
        <f>ROUND(I112*H112,2)</f>
        <v>0</v>
      </c>
      <c r="K112" s="169" t="s">
        <v>32</v>
      </c>
      <c r="L112" s="41"/>
      <c r="M112" s="174" t="s">
        <v>32</v>
      </c>
      <c r="N112" s="175" t="s">
        <v>49</v>
      </c>
      <c r="O112" s="66"/>
      <c r="P112" s="176">
        <f>O112*H112</f>
        <v>0</v>
      </c>
      <c r="Q112" s="176">
        <v>0</v>
      </c>
      <c r="R112" s="176">
        <f>Q112*H112</f>
        <v>0</v>
      </c>
      <c r="S112" s="176">
        <v>0</v>
      </c>
      <c r="T112" s="177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78" t="s">
        <v>3482</v>
      </c>
      <c r="AT112" s="178" t="s">
        <v>144</v>
      </c>
      <c r="AU112" s="178" t="s">
        <v>88</v>
      </c>
      <c r="AY112" s="18" t="s">
        <v>143</v>
      </c>
      <c r="BE112" s="179">
        <f>IF(N112="základní",J112,0)</f>
        <v>0</v>
      </c>
      <c r="BF112" s="179">
        <f>IF(N112="snížená",J112,0)</f>
        <v>0</v>
      </c>
      <c r="BG112" s="179">
        <f>IF(N112="zákl. přenesená",J112,0)</f>
        <v>0</v>
      </c>
      <c r="BH112" s="179">
        <f>IF(N112="sníž. přenesená",J112,0)</f>
        <v>0</v>
      </c>
      <c r="BI112" s="179">
        <f>IF(N112="nulová",J112,0)</f>
        <v>0</v>
      </c>
      <c r="BJ112" s="18" t="s">
        <v>86</v>
      </c>
      <c r="BK112" s="179">
        <f>ROUND(I112*H112,2)</f>
        <v>0</v>
      </c>
      <c r="BL112" s="18" t="s">
        <v>3482</v>
      </c>
      <c r="BM112" s="178" t="s">
        <v>480</v>
      </c>
    </row>
    <row r="113" spans="1:65" s="2" customFormat="1" ht="19.5">
      <c r="A113" s="36"/>
      <c r="B113" s="37"/>
      <c r="C113" s="38"/>
      <c r="D113" s="180" t="s">
        <v>149</v>
      </c>
      <c r="E113" s="38"/>
      <c r="F113" s="181" t="s">
        <v>3507</v>
      </c>
      <c r="G113" s="38"/>
      <c r="H113" s="38"/>
      <c r="I113" s="182"/>
      <c r="J113" s="38"/>
      <c r="K113" s="38"/>
      <c r="L113" s="41"/>
      <c r="M113" s="183"/>
      <c r="N113" s="184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8" t="s">
        <v>149</v>
      </c>
      <c r="AU113" s="18" t="s">
        <v>88</v>
      </c>
    </row>
    <row r="114" spans="1:65" s="2" customFormat="1" ht="37.9" customHeight="1">
      <c r="A114" s="36"/>
      <c r="B114" s="37"/>
      <c r="C114" s="167" t="s">
        <v>396</v>
      </c>
      <c r="D114" s="167" t="s">
        <v>144</v>
      </c>
      <c r="E114" s="168" t="s">
        <v>3508</v>
      </c>
      <c r="F114" s="169" t="s">
        <v>3509</v>
      </c>
      <c r="G114" s="170" t="s">
        <v>32</v>
      </c>
      <c r="H114" s="171">
        <v>1</v>
      </c>
      <c r="I114" s="172"/>
      <c r="J114" s="173">
        <f>ROUND(I114*H114,2)</f>
        <v>0</v>
      </c>
      <c r="K114" s="169" t="s">
        <v>32</v>
      </c>
      <c r="L114" s="41"/>
      <c r="M114" s="174" t="s">
        <v>32</v>
      </c>
      <c r="N114" s="175" t="s">
        <v>49</v>
      </c>
      <c r="O114" s="66"/>
      <c r="P114" s="176">
        <f>O114*H114</f>
        <v>0</v>
      </c>
      <c r="Q114" s="176">
        <v>0</v>
      </c>
      <c r="R114" s="176">
        <f>Q114*H114</f>
        <v>0</v>
      </c>
      <c r="S114" s="176">
        <v>0</v>
      </c>
      <c r="T114" s="177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78" t="s">
        <v>3482</v>
      </c>
      <c r="AT114" s="178" t="s">
        <v>144</v>
      </c>
      <c r="AU114" s="178" t="s">
        <v>88</v>
      </c>
      <c r="AY114" s="18" t="s">
        <v>143</v>
      </c>
      <c r="BE114" s="179">
        <f>IF(N114="základní",J114,0)</f>
        <v>0</v>
      </c>
      <c r="BF114" s="179">
        <f>IF(N114="snížená",J114,0)</f>
        <v>0</v>
      </c>
      <c r="BG114" s="179">
        <f>IF(N114="zákl. přenesená",J114,0)</f>
        <v>0</v>
      </c>
      <c r="BH114" s="179">
        <f>IF(N114="sníž. přenesená",J114,0)</f>
        <v>0</v>
      </c>
      <c r="BI114" s="179">
        <f>IF(N114="nulová",J114,0)</f>
        <v>0</v>
      </c>
      <c r="BJ114" s="18" t="s">
        <v>86</v>
      </c>
      <c r="BK114" s="179">
        <f>ROUND(I114*H114,2)</f>
        <v>0</v>
      </c>
      <c r="BL114" s="18" t="s">
        <v>3482</v>
      </c>
      <c r="BM114" s="178" t="s">
        <v>495</v>
      </c>
    </row>
    <row r="115" spans="1:65" s="2" customFormat="1" ht="19.5">
      <c r="A115" s="36"/>
      <c r="B115" s="37"/>
      <c r="C115" s="38"/>
      <c r="D115" s="180" t="s">
        <v>149</v>
      </c>
      <c r="E115" s="38"/>
      <c r="F115" s="181" t="s">
        <v>3509</v>
      </c>
      <c r="G115" s="38"/>
      <c r="H115" s="38"/>
      <c r="I115" s="182"/>
      <c r="J115" s="38"/>
      <c r="K115" s="38"/>
      <c r="L115" s="41"/>
      <c r="M115" s="183"/>
      <c r="N115" s="184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8" t="s">
        <v>149</v>
      </c>
      <c r="AU115" s="18" t="s">
        <v>88</v>
      </c>
    </row>
    <row r="116" spans="1:65" s="2" customFormat="1" ht="37.9" customHeight="1">
      <c r="A116" s="36"/>
      <c r="B116" s="37"/>
      <c r="C116" s="167" t="s">
        <v>403</v>
      </c>
      <c r="D116" s="167" t="s">
        <v>144</v>
      </c>
      <c r="E116" s="168" t="s">
        <v>3510</v>
      </c>
      <c r="F116" s="169" t="s">
        <v>3511</v>
      </c>
      <c r="G116" s="170" t="s">
        <v>32</v>
      </c>
      <c r="H116" s="171">
        <v>1</v>
      </c>
      <c r="I116" s="172"/>
      <c r="J116" s="173">
        <f>ROUND(I116*H116,2)</f>
        <v>0</v>
      </c>
      <c r="K116" s="169" t="s">
        <v>32</v>
      </c>
      <c r="L116" s="41"/>
      <c r="M116" s="174" t="s">
        <v>32</v>
      </c>
      <c r="N116" s="175" t="s">
        <v>49</v>
      </c>
      <c r="O116" s="66"/>
      <c r="P116" s="176">
        <f>O116*H116</f>
        <v>0</v>
      </c>
      <c r="Q116" s="176">
        <v>0</v>
      </c>
      <c r="R116" s="176">
        <f>Q116*H116</f>
        <v>0</v>
      </c>
      <c r="S116" s="176">
        <v>0</v>
      </c>
      <c r="T116" s="177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78" t="s">
        <v>3482</v>
      </c>
      <c r="AT116" s="178" t="s">
        <v>144</v>
      </c>
      <c r="AU116" s="178" t="s">
        <v>88</v>
      </c>
      <c r="AY116" s="18" t="s">
        <v>143</v>
      </c>
      <c r="BE116" s="179">
        <f>IF(N116="základní",J116,0)</f>
        <v>0</v>
      </c>
      <c r="BF116" s="179">
        <f>IF(N116="snížená",J116,0)</f>
        <v>0</v>
      </c>
      <c r="BG116" s="179">
        <f>IF(N116="zákl. přenesená",J116,0)</f>
        <v>0</v>
      </c>
      <c r="BH116" s="179">
        <f>IF(N116="sníž. přenesená",J116,0)</f>
        <v>0</v>
      </c>
      <c r="BI116" s="179">
        <f>IF(N116="nulová",J116,0)</f>
        <v>0</v>
      </c>
      <c r="BJ116" s="18" t="s">
        <v>86</v>
      </c>
      <c r="BK116" s="179">
        <f>ROUND(I116*H116,2)</f>
        <v>0</v>
      </c>
      <c r="BL116" s="18" t="s">
        <v>3482</v>
      </c>
      <c r="BM116" s="178" t="s">
        <v>509</v>
      </c>
    </row>
    <row r="117" spans="1:65" s="2" customFormat="1" ht="29.25">
      <c r="A117" s="36"/>
      <c r="B117" s="37"/>
      <c r="C117" s="38"/>
      <c r="D117" s="180" t="s">
        <v>149</v>
      </c>
      <c r="E117" s="38"/>
      <c r="F117" s="181" t="s">
        <v>3511</v>
      </c>
      <c r="G117" s="38"/>
      <c r="H117" s="38"/>
      <c r="I117" s="182"/>
      <c r="J117" s="38"/>
      <c r="K117" s="38"/>
      <c r="L117" s="41"/>
      <c r="M117" s="183"/>
      <c r="N117" s="184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8" t="s">
        <v>149</v>
      </c>
      <c r="AU117" s="18" t="s">
        <v>88</v>
      </c>
    </row>
    <row r="118" spans="1:65" s="2" customFormat="1" ht="33" customHeight="1">
      <c r="A118" s="36"/>
      <c r="B118" s="37"/>
      <c r="C118" s="167" t="s">
        <v>410</v>
      </c>
      <c r="D118" s="167" t="s">
        <v>144</v>
      </c>
      <c r="E118" s="168" t="s">
        <v>3512</v>
      </c>
      <c r="F118" s="169" t="s">
        <v>3513</v>
      </c>
      <c r="G118" s="170" t="s">
        <v>32</v>
      </c>
      <c r="H118" s="171">
        <v>1</v>
      </c>
      <c r="I118" s="172"/>
      <c r="J118" s="173">
        <f>ROUND(I118*H118,2)</f>
        <v>0</v>
      </c>
      <c r="K118" s="169" t="s">
        <v>32</v>
      </c>
      <c r="L118" s="41"/>
      <c r="M118" s="174" t="s">
        <v>32</v>
      </c>
      <c r="N118" s="175" t="s">
        <v>49</v>
      </c>
      <c r="O118" s="66"/>
      <c r="P118" s="176">
        <f>O118*H118</f>
        <v>0</v>
      </c>
      <c r="Q118" s="176">
        <v>0</v>
      </c>
      <c r="R118" s="176">
        <f>Q118*H118</f>
        <v>0</v>
      </c>
      <c r="S118" s="176">
        <v>0</v>
      </c>
      <c r="T118" s="177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78" t="s">
        <v>3482</v>
      </c>
      <c r="AT118" s="178" t="s">
        <v>144</v>
      </c>
      <c r="AU118" s="178" t="s">
        <v>88</v>
      </c>
      <c r="AY118" s="18" t="s">
        <v>143</v>
      </c>
      <c r="BE118" s="179">
        <f>IF(N118="základní",J118,0)</f>
        <v>0</v>
      </c>
      <c r="BF118" s="179">
        <f>IF(N118="snížená",J118,0)</f>
        <v>0</v>
      </c>
      <c r="BG118" s="179">
        <f>IF(N118="zákl. přenesená",J118,0)</f>
        <v>0</v>
      </c>
      <c r="BH118" s="179">
        <f>IF(N118="sníž. přenesená",J118,0)</f>
        <v>0</v>
      </c>
      <c r="BI118" s="179">
        <f>IF(N118="nulová",J118,0)</f>
        <v>0</v>
      </c>
      <c r="BJ118" s="18" t="s">
        <v>86</v>
      </c>
      <c r="BK118" s="179">
        <f>ROUND(I118*H118,2)</f>
        <v>0</v>
      </c>
      <c r="BL118" s="18" t="s">
        <v>3482</v>
      </c>
      <c r="BM118" s="178" t="s">
        <v>524</v>
      </c>
    </row>
    <row r="119" spans="1:65" s="2" customFormat="1" ht="19.5">
      <c r="A119" s="36"/>
      <c r="B119" s="37"/>
      <c r="C119" s="38"/>
      <c r="D119" s="180" t="s">
        <v>149</v>
      </c>
      <c r="E119" s="38"/>
      <c r="F119" s="181" t="s">
        <v>3513</v>
      </c>
      <c r="G119" s="38"/>
      <c r="H119" s="38"/>
      <c r="I119" s="182"/>
      <c r="J119" s="38"/>
      <c r="K119" s="38"/>
      <c r="L119" s="41"/>
      <c r="M119" s="183"/>
      <c r="N119" s="184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8" t="s">
        <v>149</v>
      </c>
      <c r="AU119" s="18" t="s">
        <v>88</v>
      </c>
    </row>
    <row r="120" spans="1:65" s="2" customFormat="1" ht="33" customHeight="1">
      <c r="A120" s="36"/>
      <c r="B120" s="37"/>
      <c r="C120" s="167" t="s">
        <v>420</v>
      </c>
      <c r="D120" s="167" t="s">
        <v>144</v>
      </c>
      <c r="E120" s="168" t="s">
        <v>3514</v>
      </c>
      <c r="F120" s="169" t="s">
        <v>3515</v>
      </c>
      <c r="G120" s="170" t="s">
        <v>32</v>
      </c>
      <c r="H120" s="171">
        <v>1</v>
      </c>
      <c r="I120" s="172"/>
      <c r="J120" s="173">
        <f>ROUND(I120*H120,2)</f>
        <v>0</v>
      </c>
      <c r="K120" s="169" t="s">
        <v>32</v>
      </c>
      <c r="L120" s="41"/>
      <c r="M120" s="174" t="s">
        <v>32</v>
      </c>
      <c r="N120" s="175" t="s">
        <v>49</v>
      </c>
      <c r="O120" s="66"/>
      <c r="P120" s="176">
        <f>O120*H120</f>
        <v>0</v>
      </c>
      <c r="Q120" s="176">
        <v>0</v>
      </c>
      <c r="R120" s="176">
        <f>Q120*H120</f>
        <v>0</v>
      </c>
      <c r="S120" s="176">
        <v>0</v>
      </c>
      <c r="T120" s="177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78" t="s">
        <v>3482</v>
      </c>
      <c r="AT120" s="178" t="s">
        <v>144</v>
      </c>
      <c r="AU120" s="178" t="s">
        <v>88</v>
      </c>
      <c r="AY120" s="18" t="s">
        <v>143</v>
      </c>
      <c r="BE120" s="179">
        <f>IF(N120="základní",J120,0)</f>
        <v>0</v>
      </c>
      <c r="BF120" s="179">
        <f>IF(N120="snížená",J120,0)</f>
        <v>0</v>
      </c>
      <c r="BG120" s="179">
        <f>IF(N120="zákl. přenesená",J120,0)</f>
        <v>0</v>
      </c>
      <c r="BH120" s="179">
        <f>IF(N120="sníž. přenesená",J120,0)</f>
        <v>0</v>
      </c>
      <c r="BI120" s="179">
        <f>IF(N120="nulová",J120,0)</f>
        <v>0</v>
      </c>
      <c r="BJ120" s="18" t="s">
        <v>86</v>
      </c>
      <c r="BK120" s="179">
        <f>ROUND(I120*H120,2)</f>
        <v>0</v>
      </c>
      <c r="BL120" s="18" t="s">
        <v>3482</v>
      </c>
      <c r="BM120" s="178" t="s">
        <v>538</v>
      </c>
    </row>
    <row r="121" spans="1:65" s="2" customFormat="1" ht="19.5">
      <c r="A121" s="36"/>
      <c r="B121" s="37"/>
      <c r="C121" s="38"/>
      <c r="D121" s="180" t="s">
        <v>149</v>
      </c>
      <c r="E121" s="38"/>
      <c r="F121" s="181" t="s">
        <v>3515</v>
      </c>
      <c r="G121" s="38"/>
      <c r="H121" s="38"/>
      <c r="I121" s="182"/>
      <c r="J121" s="38"/>
      <c r="K121" s="38"/>
      <c r="L121" s="41"/>
      <c r="M121" s="183"/>
      <c r="N121" s="184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8" t="s">
        <v>149</v>
      </c>
      <c r="AU121" s="18" t="s">
        <v>88</v>
      </c>
    </row>
    <row r="122" spans="1:65" s="2" customFormat="1" ht="44.25" customHeight="1">
      <c r="A122" s="36"/>
      <c r="B122" s="37"/>
      <c r="C122" s="167" t="s">
        <v>8</v>
      </c>
      <c r="D122" s="167" t="s">
        <v>144</v>
      </c>
      <c r="E122" s="168" t="s">
        <v>3516</v>
      </c>
      <c r="F122" s="169" t="s">
        <v>3517</v>
      </c>
      <c r="G122" s="170" t="s">
        <v>32</v>
      </c>
      <c r="H122" s="171">
        <v>2</v>
      </c>
      <c r="I122" s="172"/>
      <c r="J122" s="173">
        <f>ROUND(I122*H122,2)</f>
        <v>0</v>
      </c>
      <c r="K122" s="169" t="s">
        <v>32</v>
      </c>
      <c r="L122" s="41"/>
      <c r="M122" s="174" t="s">
        <v>32</v>
      </c>
      <c r="N122" s="175" t="s">
        <v>49</v>
      </c>
      <c r="O122" s="66"/>
      <c r="P122" s="176">
        <f>O122*H122</f>
        <v>0</v>
      </c>
      <c r="Q122" s="176">
        <v>0</v>
      </c>
      <c r="R122" s="176">
        <f>Q122*H122</f>
        <v>0</v>
      </c>
      <c r="S122" s="176">
        <v>0</v>
      </c>
      <c r="T122" s="177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78" t="s">
        <v>3482</v>
      </c>
      <c r="AT122" s="178" t="s">
        <v>144</v>
      </c>
      <c r="AU122" s="178" t="s">
        <v>88</v>
      </c>
      <c r="AY122" s="18" t="s">
        <v>143</v>
      </c>
      <c r="BE122" s="179">
        <f>IF(N122="základní",J122,0)</f>
        <v>0</v>
      </c>
      <c r="BF122" s="179">
        <f>IF(N122="snížená",J122,0)</f>
        <v>0</v>
      </c>
      <c r="BG122" s="179">
        <f>IF(N122="zákl. přenesená",J122,0)</f>
        <v>0</v>
      </c>
      <c r="BH122" s="179">
        <f>IF(N122="sníž. přenesená",J122,0)</f>
        <v>0</v>
      </c>
      <c r="BI122" s="179">
        <f>IF(N122="nulová",J122,0)</f>
        <v>0</v>
      </c>
      <c r="BJ122" s="18" t="s">
        <v>86</v>
      </c>
      <c r="BK122" s="179">
        <f>ROUND(I122*H122,2)</f>
        <v>0</v>
      </c>
      <c r="BL122" s="18" t="s">
        <v>3482</v>
      </c>
      <c r="BM122" s="178" t="s">
        <v>566</v>
      </c>
    </row>
    <row r="123" spans="1:65" s="2" customFormat="1" ht="29.25">
      <c r="A123" s="36"/>
      <c r="B123" s="37"/>
      <c r="C123" s="38"/>
      <c r="D123" s="180" t="s">
        <v>149</v>
      </c>
      <c r="E123" s="38"/>
      <c r="F123" s="181" t="s">
        <v>3517</v>
      </c>
      <c r="G123" s="38"/>
      <c r="H123" s="38"/>
      <c r="I123" s="182"/>
      <c r="J123" s="38"/>
      <c r="K123" s="38"/>
      <c r="L123" s="41"/>
      <c r="M123" s="183"/>
      <c r="N123" s="184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8" t="s">
        <v>149</v>
      </c>
      <c r="AU123" s="18" t="s">
        <v>88</v>
      </c>
    </row>
    <row r="124" spans="1:65" s="11" customFormat="1" ht="22.9" customHeight="1">
      <c r="B124" s="153"/>
      <c r="C124" s="154"/>
      <c r="D124" s="155" t="s">
        <v>77</v>
      </c>
      <c r="E124" s="196" t="s">
        <v>3518</v>
      </c>
      <c r="F124" s="196" t="s">
        <v>3519</v>
      </c>
      <c r="G124" s="154"/>
      <c r="H124" s="154"/>
      <c r="I124" s="157"/>
      <c r="J124" s="197">
        <f>BK124</f>
        <v>0</v>
      </c>
      <c r="K124" s="154"/>
      <c r="L124" s="159"/>
      <c r="M124" s="160"/>
      <c r="N124" s="161"/>
      <c r="O124" s="161"/>
      <c r="P124" s="162">
        <f>SUM(P125:P128)</f>
        <v>0</v>
      </c>
      <c r="Q124" s="161"/>
      <c r="R124" s="162">
        <f>SUM(R125:R128)</f>
        <v>0</v>
      </c>
      <c r="S124" s="161"/>
      <c r="T124" s="163">
        <f>SUM(T125:T128)</f>
        <v>0</v>
      </c>
      <c r="AR124" s="164" t="s">
        <v>86</v>
      </c>
      <c r="AT124" s="165" t="s">
        <v>77</v>
      </c>
      <c r="AU124" s="165" t="s">
        <v>86</v>
      </c>
      <c r="AY124" s="164" t="s">
        <v>143</v>
      </c>
      <c r="BK124" s="166">
        <f>SUM(BK125:BK128)</f>
        <v>0</v>
      </c>
    </row>
    <row r="125" spans="1:65" s="2" customFormat="1" ht="33" customHeight="1">
      <c r="A125" s="36"/>
      <c r="B125" s="37"/>
      <c r="C125" s="167" t="s">
        <v>452</v>
      </c>
      <c r="D125" s="167" t="s">
        <v>144</v>
      </c>
      <c r="E125" s="168" t="s">
        <v>3520</v>
      </c>
      <c r="F125" s="169" t="s">
        <v>3521</v>
      </c>
      <c r="G125" s="170" t="s">
        <v>32</v>
      </c>
      <c r="H125" s="171">
        <v>2</v>
      </c>
      <c r="I125" s="172"/>
      <c r="J125" s="173">
        <f>ROUND(I125*H125,2)</f>
        <v>0</v>
      </c>
      <c r="K125" s="169" t="s">
        <v>32</v>
      </c>
      <c r="L125" s="41"/>
      <c r="M125" s="174" t="s">
        <v>32</v>
      </c>
      <c r="N125" s="175" t="s">
        <v>49</v>
      </c>
      <c r="O125" s="66"/>
      <c r="P125" s="176">
        <f>O125*H125</f>
        <v>0</v>
      </c>
      <c r="Q125" s="176">
        <v>0</v>
      </c>
      <c r="R125" s="176">
        <f>Q125*H125</f>
        <v>0</v>
      </c>
      <c r="S125" s="176">
        <v>0</v>
      </c>
      <c r="T125" s="177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78" t="s">
        <v>3482</v>
      </c>
      <c r="AT125" s="178" t="s">
        <v>144</v>
      </c>
      <c r="AU125" s="178" t="s">
        <v>88</v>
      </c>
      <c r="AY125" s="18" t="s">
        <v>143</v>
      </c>
      <c r="BE125" s="179">
        <f>IF(N125="základní",J125,0)</f>
        <v>0</v>
      </c>
      <c r="BF125" s="179">
        <f>IF(N125="snížená",J125,0)</f>
        <v>0</v>
      </c>
      <c r="BG125" s="179">
        <f>IF(N125="zákl. přenesená",J125,0)</f>
        <v>0</v>
      </c>
      <c r="BH125" s="179">
        <f>IF(N125="sníž. přenesená",J125,0)</f>
        <v>0</v>
      </c>
      <c r="BI125" s="179">
        <f>IF(N125="nulová",J125,0)</f>
        <v>0</v>
      </c>
      <c r="BJ125" s="18" t="s">
        <v>86</v>
      </c>
      <c r="BK125" s="179">
        <f>ROUND(I125*H125,2)</f>
        <v>0</v>
      </c>
      <c r="BL125" s="18" t="s">
        <v>3482</v>
      </c>
      <c r="BM125" s="178" t="s">
        <v>586</v>
      </c>
    </row>
    <row r="126" spans="1:65" s="2" customFormat="1" ht="19.5">
      <c r="A126" s="36"/>
      <c r="B126" s="37"/>
      <c r="C126" s="38"/>
      <c r="D126" s="180" t="s">
        <v>149</v>
      </c>
      <c r="E126" s="38"/>
      <c r="F126" s="181" t="s">
        <v>3521</v>
      </c>
      <c r="G126" s="38"/>
      <c r="H126" s="38"/>
      <c r="I126" s="182"/>
      <c r="J126" s="38"/>
      <c r="K126" s="38"/>
      <c r="L126" s="41"/>
      <c r="M126" s="183"/>
      <c r="N126" s="184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8" t="s">
        <v>149</v>
      </c>
      <c r="AU126" s="18" t="s">
        <v>88</v>
      </c>
    </row>
    <row r="127" spans="1:65" s="2" customFormat="1" ht="33" customHeight="1">
      <c r="A127" s="36"/>
      <c r="B127" s="37"/>
      <c r="C127" s="167" t="s">
        <v>459</v>
      </c>
      <c r="D127" s="167" t="s">
        <v>144</v>
      </c>
      <c r="E127" s="168" t="s">
        <v>3522</v>
      </c>
      <c r="F127" s="169" t="s">
        <v>3523</v>
      </c>
      <c r="G127" s="170" t="s">
        <v>32</v>
      </c>
      <c r="H127" s="171">
        <v>2</v>
      </c>
      <c r="I127" s="172"/>
      <c r="J127" s="173">
        <f>ROUND(I127*H127,2)</f>
        <v>0</v>
      </c>
      <c r="K127" s="169" t="s">
        <v>32</v>
      </c>
      <c r="L127" s="41"/>
      <c r="M127" s="174" t="s">
        <v>32</v>
      </c>
      <c r="N127" s="175" t="s">
        <v>49</v>
      </c>
      <c r="O127" s="66"/>
      <c r="P127" s="176">
        <f>O127*H127</f>
        <v>0</v>
      </c>
      <c r="Q127" s="176">
        <v>0</v>
      </c>
      <c r="R127" s="176">
        <f>Q127*H127</f>
        <v>0</v>
      </c>
      <c r="S127" s="176">
        <v>0</v>
      </c>
      <c r="T127" s="177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78" t="s">
        <v>3482</v>
      </c>
      <c r="AT127" s="178" t="s">
        <v>144</v>
      </c>
      <c r="AU127" s="178" t="s">
        <v>88</v>
      </c>
      <c r="AY127" s="18" t="s">
        <v>143</v>
      </c>
      <c r="BE127" s="179">
        <f>IF(N127="základní",J127,0)</f>
        <v>0</v>
      </c>
      <c r="BF127" s="179">
        <f>IF(N127="snížená",J127,0)</f>
        <v>0</v>
      </c>
      <c r="BG127" s="179">
        <f>IF(N127="zákl. přenesená",J127,0)</f>
        <v>0</v>
      </c>
      <c r="BH127" s="179">
        <f>IF(N127="sníž. přenesená",J127,0)</f>
        <v>0</v>
      </c>
      <c r="BI127" s="179">
        <f>IF(N127="nulová",J127,0)</f>
        <v>0</v>
      </c>
      <c r="BJ127" s="18" t="s">
        <v>86</v>
      </c>
      <c r="BK127" s="179">
        <f>ROUND(I127*H127,2)</f>
        <v>0</v>
      </c>
      <c r="BL127" s="18" t="s">
        <v>3482</v>
      </c>
      <c r="BM127" s="178" t="s">
        <v>619</v>
      </c>
    </row>
    <row r="128" spans="1:65" s="2" customFormat="1" ht="19.5">
      <c r="A128" s="36"/>
      <c r="B128" s="37"/>
      <c r="C128" s="38"/>
      <c r="D128" s="180" t="s">
        <v>149</v>
      </c>
      <c r="E128" s="38"/>
      <c r="F128" s="181" t="s">
        <v>3523</v>
      </c>
      <c r="G128" s="38"/>
      <c r="H128" s="38"/>
      <c r="I128" s="182"/>
      <c r="J128" s="38"/>
      <c r="K128" s="38"/>
      <c r="L128" s="41"/>
      <c r="M128" s="183"/>
      <c r="N128" s="184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8" t="s">
        <v>149</v>
      </c>
      <c r="AU128" s="18" t="s">
        <v>88</v>
      </c>
    </row>
    <row r="129" spans="1:65" s="11" customFormat="1" ht="22.9" customHeight="1">
      <c r="B129" s="153"/>
      <c r="C129" s="154"/>
      <c r="D129" s="155" t="s">
        <v>77</v>
      </c>
      <c r="E129" s="196" t="s">
        <v>3524</v>
      </c>
      <c r="F129" s="196" t="s">
        <v>3525</v>
      </c>
      <c r="G129" s="154"/>
      <c r="H129" s="154"/>
      <c r="I129" s="157"/>
      <c r="J129" s="197">
        <f>BK129</f>
        <v>0</v>
      </c>
      <c r="K129" s="154"/>
      <c r="L129" s="159"/>
      <c r="M129" s="160"/>
      <c r="N129" s="161"/>
      <c r="O129" s="161"/>
      <c r="P129" s="162">
        <f>SUM(P130:P135)</f>
        <v>0</v>
      </c>
      <c r="Q129" s="161"/>
      <c r="R129" s="162">
        <f>SUM(R130:R135)</f>
        <v>0</v>
      </c>
      <c r="S129" s="161"/>
      <c r="T129" s="163">
        <f>SUM(T130:T135)</f>
        <v>0</v>
      </c>
      <c r="AR129" s="164" t="s">
        <v>86</v>
      </c>
      <c r="AT129" s="165" t="s">
        <v>77</v>
      </c>
      <c r="AU129" s="165" t="s">
        <v>86</v>
      </c>
      <c r="AY129" s="164" t="s">
        <v>143</v>
      </c>
      <c r="BK129" s="166">
        <f>SUM(BK130:BK135)</f>
        <v>0</v>
      </c>
    </row>
    <row r="130" spans="1:65" s="2" customFormat="1" ht="16.5" customHeight="1">
      <c r="A130" s="36"/>
      <c r="B130" s="37"/>
      <c r="C130" s="167" t="s">
        <v>467</v>
      </c>
      <c r="D130" s="167" t="s">
        <v>144</v>
      </c>
      <c r="E130" s="168" t="s">
        <v>3526</v>
      </c>
      <c r="F130" s="169" t="s">
        <v>3527</v>
      </c>
      <c r="G130" s="170" t="s">
        <v>32</v>
      </c>
      <c r="H130" s="171">
        <v>1</v>
      </c>
      <c r="I130" s="172"/>
      <c r="J130" s="173">
        <f>ROUND(I130*H130,2)</f>
        <v>0</v>
      </c>
      <c r="K130" s="169" t="s">
        <v>32</v>
      </c>
      <c r="L130" s="41"/>
      <c r="M130" s="174" t="s">
        <v>32</v>
      </c>
      <c r="N130" s="175" t="s">
        <v>49</v>
      </c>
      <c r="O130" s="66"/>
      <c r="P130" s="176">
        <f>O130*H130</f>
        <v>0</v>
      </c>
      <c r="Q130" s="176">
        <v>0</v>
      </c>
      <c r="R130" s="176">
        <f>Q130*H130</f>
        <v>0</v>
      </c>
      <c r="S130" s="176">
        <v>0</v>
      </c>
      <c r="T130" s="177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78" t="s">
        <v>3482</v>
      </c>
      <c r="AT130" s="178" t="s">
        <v>144</v>
      </c>
      <c r="AU130" s="178" t="s">
        <v>88</v>
      </c>
      <c r="AY130" s="18" t="s">
        <v>143</v>
      </c>
      <c r="BE130" s="179">
        <f>IF(N130="základní",J130,0)</f>
        <v>0</v>
      </c>
      <c r="BF130" s="179">
        <f>IF(N130="snížená",J130,0)</f>
        <v>0</v>
      </c>
      <c r="BG130" s="179">
        <f>IF(N130="zákl. přenesená",J130,0)</f>
        <v>0</v>
      </c>
      <c r="BH130" s="179">
        <f>IF(N130="sníž. přenesená",J130,0)</f>
        <v>0</v>
      </c>
      <c r="BI130" s="179">
        <f>IF(N130="nulová",J130,0)</f>
        <v>0</v>
      </c>
      <c r="BJ130" s="18" t="s">
        <v>86</v>
      </c>
      <c r="BK130" s="179">
        <f>ROUND(I130*H130,2)</f>
        <v>0</v>
      </c>
      <c r="BL130" s="18" t="s">
        <v>3482</v>
      </c>
      <c r="BM130" s="178" t="s">
        <v>494</v>
      </c>
    </row>
    <row r="131" spans="1:65" s="2" customFormat="1" ht="11.25">
      <c r="A131" s="36"/>
      <c r="B131" s="37"/>
      <c r="C131" s="38"/>
      <c r="D131" s="180" t="s">
        <v>149</v>
      </c>
      <c r="E131" s="38"/>
      <c r="F131" s="181" t="s">
        <v>3528</v>
      </c>
      <c r="G131" s="38"/>
      <c r="H131" s="38"/>
      <c r="I131" s="182"/>
      <c r="J131" s="38"/>
      <c r="K131" s="38"/>
      <c r="L131" s="41"/>
      <c r="M131" s="183"/>
      <c r="N131" s="184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8" t="s">
        <v>149</v>
      </c>
      <c r="AU131" s="18" t="s">
        <v>88</v>
      </c>
    </row>
    <row r="132" spans="1:65" s="2" customFormat="1" ht="16.5" customHeight="1">
      <c r="A132" s="36"/>
      <c r="B132" s="37"/>
      <c r="C132" s="167" t="s">
        <v>474</v>
      </c>
      <c r="D132" s="167" t="s">
        <v>144</v>
      </c>
      <c r="E132" s="168" t="s">
        <v>3529</v>
      </c>
      <c r="F132" s="169" t="s">
        <v>3530</v>
      </c>
      <c r="G132" s="170" t="s">
        <v>32</v>
      </c>
      <c r="H132" s="171">
        <v>2</v>
      </c>
      <c r="I132" s="172"/>
      <c r="J132" s="173">
        <f>ROUND(I132*H132,2)</f>
        <v>0</v>
      </c>
      <c r="K132" s="169" t="s">
        <v>32</v>
      </c>
      <c r="L132" s="41"/>
      <c r="M132" s="174" t="s">
        <v>32</v>
      </c>
      <c r="N132" s="175" t="s">
        <v>49</v>
      </c>
      <c r="O132" s="66"/>
      <c r="P132" s="176">
        <f>O132*H132</f>
        <v>0</v>
      </c>
      <c r="Q132" s="176">
        <v>0</v>
      </c>
      <c r="R132" s="176">
        <f>Q132*H132</f>
        <v>0</v>
      </c>
      <c r="S132" s="176">
        <v>0</v>
      </c>
      <c r="T132" s="177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78" t="s">
        <v>3482</v>
      </c>
      <c r="AT132" s="178" t="s">
        <v>144</v>
      </c>
      <c r="AU132" s="178" t="s">
        <v>88</v>
      </c>
      <c r="AY132" s="18" t="s">
        <v>143</v>
      </c>
      <c r="BE132" s="179">
        <f>IF(N132="základní",J132,0)</f>
        <v>0</v>
      </c>
      <c r="BF132" s="179">
        <f>IF(N132="snížená",J132,0)</f>
        <v>0</v>
      </c>
      <c r="BG132" s="179">
        <f>IF(N132="zákl. přenesená",J132,0)</f>
        <v>0</v>
      </c>
      <c r="BH132" s="179">
        <f>IF(N132="sníž. přenesená",J132,0)</f>
        <v>0</v>
      </c>
      <c r="BI132" s="179">
        <f>IF(N132="nulová",J132,0)</f>
        <v>0</v>
      </c>
      <c r="BJ132" s="18" t="s">
        <v>86</v>
      </c>
      <c r="BK132" s="179">
        <f>ROUND(I132*H132,2)</f>
        <v>0</v>
      </c>
      <c r="BL132" s="18" t="s">
        <v>3482</v>
      </c>
      <c r="BM132" s="178" t="s">
        <v>669</v>
      </c>
    </row>
    <row r="133" spans="1:65" s="2" customFormat="1" ht="11.25">
      <c r="A133" s="36"/>
      <c r="B133" s="37"/>
      <c r="C133" s="38"/>
      <c r="D133" s="180" t="s">
        <v>149</v>
      </c>
      <c r="E133" s="38"/>
      <c r="F133" s="181" t="s">
        <v>3530</v>
      </c>
      <c r="G133" s="38"/>
      <c r="H133" s="38"/>
      <c r="I133" s="182"/>
      <c r="J133" s="38"/>
      <c r="K133" s="38"/>
      <c r="L133" s="41"/>
      <c r="M133" s="183"/>
      <c r="N133" s="184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8" t="s">
        <v>149</v>
      </c>
      <c r="AU133" s="18" t="s">
        <v>88</v>
      </c>
    </row>
    <row r="134" spans="1:65" s="2" customFormat="1" ht="24.2" customHeight="1">
      <c r="A134" s="36"/>
      <c r="B134" s="37"/>
      <c r="C134" s="167" t="s">
        <v>480</v>
      </c>
      <c r="D134" s="167" t="s">
        <v>144</v>
      </c>
      <c r="E134" s="168" t="s">
        <v>3531</v>
      </c>
      <c r="F134" s="169" t="s">
        <v>3532</v>
      </c>
      <c r="G134" s="170" t="s">
        <v>32</v>
      </c>
      <c r="H134" s="171">
        <v>1</v>
      </c>
      <c r="I134" s="172"/>
      <c r="J134" s="173">
        <f>ROUND(I134*H134,2)</f>
        <v>0</v>
      </c>
      <c r="K134" s="169" t="s">
        <v>32</v>
      </c>
      <c r="L134" s="41"/>
      <c r="M134" s="174" t="s">
        <v>32</v>
      </c>
      <c r="N134" s="175" t="s">
        <v>49</v>
      </c>
      <c r="O134" s="66"/>
      <c r="P134" s="176">
        <f>O134*H134</f>
        <v>0</v>
      </c>
      <c r="Q134" s="176">
        <v>0</v>
      </c>
      <c r="R134" s="176">
        <f>Q134*H134</f>
        <v>0</v>
      </c>
      <c r="S134" s="176">
        <v>0</v>
      </c>
      <c r="T134" s="177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78" t="s">
        <v>3482</v>
      </c>
      <c r="AT134" s="178" t="s">
        <v>144</v>
      </c>
      <c r="AU134" s="178" t="s">
        <v>88</v>
      </c>
      <c r="AY134" s="18" t="s">
        <v>143</v>
      </c>
      <c r="BE134" s="179">
        <f>IF(N134="základní",J134,0)</f>
        <v>0</v>
      </c>
      <c r="BF134" s="179">
        <f>IF(N134="snížená",J134,0)</f>
        <v>0</v>
      </c>
      <c r="BG134" s="179">
        <f>IF(N134="zákl. přenesená",J134,0)</f>
        <v>0</v>
      </c>
      <c r="BH134" s="179">
        <f>IF(N134="sníž. přenesená",J134,0)</f>
        <v>0</v>
      </c>
      <c r="BI134" s="179">
        <f>IF(N134="nulová",J134,0)</f>
        <v>0</v>
      </c>
      <c r="BJ134" s="18" t="s">
        <v>86</v>
      </c>
      <c r="BK134" s="179">
        <f>ROUND(I134*H134,2)</f>
        <v>0</v>
      </c>
      <c r="BL134" s="18" t="s">
        <v>3482</v>
      </c>
      <c r="BM134" s="178" t="s">
        <v>684</v>
      </c>
    </row>
    <row r="135" spans="1:65" s="2" customFormat="1" ht="11.25">
      <c r="A135" s="36"/>
      <c r="B135" s="37"/>
      <c r="C135" s="38"/>
      <c r="D135" s="180" t="s">
        <v>149</v>
      </c>
      <c r="E135" s="38"/>
      <c r="F135" s="181" t="s">
        <v>3532</v>
      </c>
      <c r="G135" s="38"/>
      <c r="H135" s="38"/>
      <c r="I135" s="182"/>
      <c r="J135" s="38"/>
      <c r="K135" s="38"/>
      <c r="L135" s="41"/>
      <c r="M135" s="183"/>
      <c r="N135" s="184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8" t="s">
        <v>149</v>
      </c>
      <c r="AU135" s="18" t="s">
        <v>88</v>
      </c>
    </row>
    <row r="136" spans="1:65" s="11" customFormat="1" ht="22.9" customHeight="1">
      <c r="B136" s="153"/>
      <c r="C136" s="154"/>
      <c r="D136" s="155" t="s">
        <v>77</v>
      </c>
      <c r="E136" s="196" t="s">
        <v>3533</v>
      </c>
      <c r="F136" s="196" t="s">
        <v>3534</v>
      </c>
      <c r="G136" s="154"/>
      <c r="H136" s="154"/>
      <c r="I136" s="157"/>
      <c r="J136" s="197">
        <f>BK136</f>
        <v>0</v>
      </c>
      <c r="K136" s="154"/>
      <c r="L136" s="159"/>
      <c r="M136" s="160"/>
      <c r="N136" s="161"/>
      <c r="O136" s="161"/>
      <c r="P136" s="162">
        <f>SUM(P137:P148)</f>
        <v>0</v>
      </c>
      <c r="Q136" s="161"/>
      <c r="R136" s="162">
        <f>SUM(R137:R148)</f>
        <v>0</v>
      </c>
      <c r="S136" s="161"/>
      <c r="T136" s="163">
        <f>SUM(T137:T148)</f>
        <v>0</v>
      </c>
      <c r="AR136" s="164" t="s">
        <v>86</v>
      </c>
      <c r="AT136" s="165" t="s">
        <v>77</v>
      </c>
      <c r="AU136" s="165" t="s">
        <v>86</v>
      </c>
      <c r="AY136" s="164" t="s">
        <v>143</v>
      </c>
      <c r="BK136" s="166">
        <f>SUM(BK137:BK148)</f>
        <v>0</v>
      </c>
    </row>
    <row r="137" spans="1:65" s="2" customFormat="1" ht="16.5" customHeight="1">
      <c r="A137" s="36"/>
      <c r="B137" s="37"/>
      <c r="C137" s="167" t="s">
        <v>7</v>
      </c>
      <c r="D137" s="167" t="s">
        <v>144</v>
      </c>
      <c r="E137" s="168" t="s">
        <v>3535</v>
      </c>
      <c r="F137" s="169" t="s">
        <v>3536</v>
      </c>
      <c r="G137" s="170" t="s">
        <v>32</v>
      </c>
      <c r="H137" s="171">
        <v>1</v>
      </c>
      <c r="I137" s="172"/>
      <c r="J137" s="173">
        <f>ROUND(I137*H137,2)</f>
        <v>0</v>
      </c>
      <c r="K137" s="169" t="s">
        <v>32</v>
      </c>
      <c r="L137" s="41"/>
      <c r="M137" s="174" t="s">
        <v>32</v>
      </c>
      <c r="N137" s="175" t="s">
        <v>49</v>
      </c>
      <c r="O137" s="66"/>
      <c r="P137" s="176">
        <f>O137*H137</f>
        <v>0</v>
      </c>
      <c r="Q137" s="176">
        <v>0</v>
      </c>
      <c r="R137" s="176">
        <f>Q137*H137</f>
        <v>0</v>
      </c>
      <c r="S137" s="176">
        <v>0</v>
      </c>
      <c r="T137" s="177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78" t="s">
        <v>3482</v>
      </c>
      <c r="AT137" s="178" t="s">
        <v>144</v>
      </c>
      <c r="AU137" s="178" t="s">
        <v>88</v>
      </c>
      <c r="AY137" s="18" t="s">
        <v>143</v>
      </c>
      <c r="BE137" s="179">
        <f>IF(N137="základní",J137,0)</f>
        <v>0</v>
      </c>
      <c r="BF137" s="179">
        <f>IF(N137="snížená",J137,0)</f>
        <v>0</v>
      </c>
      <c r="BG137" s="179">
        <f>IF(N137="zákl. přenesená",J137,0)</f>
        <v>0</v>
      </c>
      <c r="BH137" s="179">
        <f>IF(N137="sníž. přenesená",J137,0)</f>
        <v>0</v>
      </c>
      <c r="BI137" s="179">
        <f>IF(N137="nulová",J137,0)</f>
        <v>0</v>
      </c>
      <c r="BJ137" s="18" t="s">
        <v>86</v>
      </c>
      <c r="BK137" s="179">
        <f>ROUND(I137*H137,2)</f>
        <v>0</v>
      </c>
      <c r="BL137" s="18" t="s">
        <v>3482</v>
      </c>
      <c r="BM137" s="178" t="s">
        <v>699</v>
      </c>
    </row>
    <row r="138" spans="1:65" s="2" customFormat="1" ht="11.25">
      <c r="A138" s="36"/>
      <c r="B138" s="37"/>
      <c r="C138" s="38"/>
      <c r="D138" s="180" t="s">
        <v>149</v>
      </c>
      <c r="E138" s="38"/>
      <c r="F138" s="181" t="s">
        <v>3537</v>
      </c>
      <c r="G138" s="38"/>
      <c r="H138" s="38"/>
      <c r="I138" s="182"/>
      <c r="J138" s="38"/>
      <c r="K138" s="38"/>
      <c r="L138" s="41"/>
      <c r="M138" s="183"/>
      <c r="N138" s="184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8" t="s">
        <v>149</v>
      </c>
      <c r="AU138" s="18" t="s">
        <v>88</v>
      </c>
    </row>
    <row r="139" spans="1:65" s="2" customFormat="1" ht="24.2" customHeight="1">
      <c r="A139" s="36"/>
      <c r="B139" s="37"/>
      <c r="C139" s="167" t="s">
        <v>495</v>
      </c>
      <c r="D139" s="167" t="s">
        <v>144</v>
      </c>
      <c r="E139" s="168" t="s">
        <v>3538</v>
      </c>
      <c r="F139" s="169" t="s">
        <v>3539</v>
      </c>
      <c r="G139" s="170" t="s">
        <v>32</v>
      </c>
      <c r="H139" s="171">
        <v>1</v>
      </c>
      <c r="I139" s="172"/>
      <c r="J139" s="173">
        <f>ROUND(I139*H139,2)</f>
        <v>0</v>
      </c>
      <c r="K139" s="169" t="s">
        <v>32</v>
      </c>
      <c r="L139" s="41"/>
      <c r="M139" s="174" t="s">
        <v>32</v>
      </c>
      <c r="N139" s="175" t="s">
        <v>49</v>
      </c>
      <c r="O139" s="66"/>
      <c r="P139" s="176">
        <f>O139*H139</f>
        <v>0</v>
      </c>
      <c r="Q139" s="176">
        <v>0</v>
      </c>
      <c r="R139" s="176">
        <f>Q139*H139</f>
        <v>0</v>
      </c>
      <c r="S139" s="176">
        <v>0</v>
      </c>
      <c r="T139" s="177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78" t="s">
        <v>3482</v>
      </c>
      <c r="AT139" s="178" t="s">
        <v>144</v>
      </c>
      <c r="AU139" s="178" t="s">
        <v>88</v>
      </c>
      <c r="AY139" s="18" t="s">
        <v>143</v>
      </c>
      <c r="BE139" s="179">
        <f>IF(N139="základní",J139,0)</f>
        <v>0</v>
      </c>
      <c r="BF139" s="179">
        <f>IF(N139="snížená",J139,0)</f>
        <v>0</v>
      </c>
      <c r="BG139" s="179">
        <f>IF(N139="zákl. přenesená",J139,0)</f>
        <v>0</v>
      </c>
      <c r="BH139" s="179">
        <f>IF(N139="sníž. přenesená",J139,0)</f>
        <v>0</v>
      </c>
      <c r="BI139" s="179">
        <f>IF(N139="nulová",J139,0)</f>
        <v>0</v>
      </c>
      <c r="BJ139" s="18" t="s">
        <v>86</v>
      </c>
      <c r="BK139" s="179">
        <f>ROUND(I139*H139,2)</f>
        <v>0</v>
      </c>
      <c r="BL139" s="18" t="s">
        <v>3482</v>
      </c>
      <c r="BM139" s="178" t="s">
        <v>712</v>
      </c>
    </row>
    <row r="140" spans="1:65" s="2" customFormat="1" ht="19.5">
      <c r="A140" s="36"/>
      <c r="B140" s="37"/>
      <c r="C140" s="38"/>
      <c r="D140" s="180" t="s">
        <v>149</v>
      </c>
      <c r="E140" s="38"/>
      <c r="F140" s="181" t="s">
        <v>3540</v>
      </c>
      <c r="G140" s="38"/>
      <c r="H140" s="38"/>
      <c r="I140" s="182"/>
      <c r="J140" s="38"/>
      <c r="K140" s="38"/>
      <c r="L140" s="41"/>
      <c r="M140" s="183"/>
      <c r="N140" s="184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8" t="s">
        <v>149</v>
      </c>
      <c r="AU140" s="18" t="s">
        <v>88</v>
      </c>
    </row>
    <row r="141" spans="1:65" s="2" customFormat="1" ht="16.5" customHeight="1">
      <c r="A141" s="36"/>
      <c r="B141" s="37"/>
      <c r="C141" s="167" t="s">
        <v>502</v>
      </c>
      <c r="D141" s="167" t="s">
        <v>144</v>
      </c>
      <c r="E141" s="168" t="s">
        <v>3541</v>
      </c>
      <c r="F141" s="169" t="s">
        <v>3530</v>
      </c>
      <c r="G141" s="170" t="s">
        <v>32</v>
      </c>
      <c r="H141" s="171">
        <v>1</v>
      </c>
      <c r="I141" s="172"/>
      <c r="J141" s="173">
        <f>ROUND(I141*H141,2)</f>
        <v>0</v>
      </c>
      <c r="K141" s="169" t="s">
        <v>32</v>
      </c>
      <c r="L141" s="41"/>
      <c r="M141" s="174" t="s">
        <v>32</v>
      </c>
      <c r="N141" s="175" t="s">
        <v>49</v>
      </c>
      <c r="O141" s="66"/>
      <c r="P141" s="176">
        <f>O141*H141</f>
        <v>0</v>
      </c>
      <c r="Q141" s="176">
        <v>0</v>
      </c>
      <c r="R141" s="176">
        <f>Q141*H141</f>
        <v>0</v>
      </c>
      <c r="S141" s="176">
        <v>0</v>
      </c>
      <c r="T141" s="177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78" t="s">
        <v>3482</v>
      </c>
      <c r="AT141" s="178" t="s">
        <v>144</v>
      </c>
      <c r="AU141" s="178" t="s">
        <v>88</v>
      </c>
      <c r="AY141" s="18" t="s">
        <v>143</v>
      </c>
      <c r="BE141" s="179">
        <f>IF(N141="základní",J141,0)</f>
        <v>0</v>
      </c>
      <c r="BF141" s="179">
        <f>IF(N141="snížená",J141,0)</f>
        <v>0</v>
      </c>
      <c r="BG141" s="179">
        <f>IF(N141="zákl. přenesená",J141,0)</f>
        <v>0</v>
      </c>
      <c r="BH141" s="179">
        <f>IF(N141="sníž. přenesená",J141,0)</f>
        <v>0</v>
      </c>
      <c r="BI141" s="179">
        <f>IF(N141="nulová",J141,0)</f>
        <v>0</v>
      </c>
      <c r="BJ141" s="18" t="s">
        <v>86</v>
      </c>
      <c r="BK141" s="179">
        <f>ROUND(I141*H141,2)</f>
        <v>0</v>
      </c>
      <c r="BL141" s="18" t="s">
        <v>3482</v>
      </c>
      <c r="BM141" s="178" t="s">
        <v>762</v>
      </c>
    </row>
    <row r="142" spans="1:65" s="2" customFormat="1" ht="11.25">
      <c r="A142" s="36"/>
      <c r="B142" s="37"/>
      <c r="C142" s="38"/>
      <c r="D142" s="180" t="s">
        <v>149</v>
      </c>
      <c r="E142" s="38"/>
      <c r="F142" s="181" t="s">
        <v>3530</v>
      </c>
      <c r="G142" s="38"/>
      <c r="H142" s="38"/>
      <c r="I142" s="182"/>
      <c r="J142" s="38"/>
      <c r="K142" s="38"/>
      <c r="L142" s="41"/>
      <c r="M142" s="183"/>
      <c r="N142" s="184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8" t="s">
        <v>149</v>
      </c>
      <c r="AU142" s="18" t="s">
        <v>88</v>
      </c>
    </row>
    <row r="143" spans="1:65" s="2" customFormat="1" ht="24.2" customHeight="1">
      <c r="A143" s="36"/>
      <c r="B143" s="37"/>
      <c r="C143" s="167" t="s">
        <v>509</v>
      </c>
      <c r="D143" s="167" t="s">
        <v>144</v>
      </c>
      <c r="E143" s="168" t="s">
        <v>3542</v>
      </c>
      <c r="F143" s="169" t="s">
        <v>3532</v>
      </c>
      <c r="G143" s="170" t="s">
        <v>32</v>
      </c>
      <c r="H143" s="171">
        <v>1</v>
      </c>
      <c r="I143" s="172"/>
      <c r="J143" s="173">
        <f>ROUND(I143*H143,2)</f>
        <v>0</v>
      </c>
      <c r="K143" s="169" t="s">
        <v>32</v>
      </c>
      <c r="L143" s="41"/>
      <c r="M143" s="174" t="s">
        <v>32</v>
      </c>
      <c r="N143" s="175" t="s">
        <v>49</v>
      </c>
      <c r="O143" s="66"/>
      <c r="P143" s="176">
        <f>O143*H143</f>
        <v>0</v>
      </c>
      <c r="Q143" s="176">
        <v>0</v>
      </c>
      <c r="R143" s="176">
        <f>Q143*H143</f>
        <v>0</v>
      </c>
      <c r="S143" s="176">
        <v>0</v>
      </c>
      <c r="T143" s="177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78" t="s">
        <v>3482</v>
      </c>
      <c r="AT143" s="178" t="s">
        <v>144</v>
      </c>
      <c r="AU143" s="178" t="s">
        <v>88</v>
      </c>
      <c r="AY143" s="18" t="s">
        <v>143</v>
      </c>
      <c r="BE143" s="179">
        <f>IF(N143="základní",J143,0)</f>
        <v>0</v>
      </c>
      <c r="BF143" s="179">
        <f>IF(N143="snížená",J143,0)</f>
        <v>0</v>
      </c>
      <c r="BG143" s="179">
        <f>IF(N143="zákl. přenesená",J143,0)</f>
        <v>0</v>
      </c>
      <c r="BH143" s="179">
        <f>IF(N143="sníž. přenesená",J143,0)</f>
        <v>0</v>
      </c>
      <c r="BI143" s="179">
        <f>IF(N143="nulová",J143,0)</f>
        <v>0</v>
      </c>
      <c r="BJ143" s="18" t="s">
        <v>86</v>
      </c>
      <c r="BK143" s="179">
        <f>ROUND(I143*H143,2)</f>
        <v>0</v>
      </c>
      <c r="BL143" s="18" t="s">
        <v>3482</v>
      </c>
      <c r="BM143" s="178" t="s">
        <v>781</v>
      </c>
    </row>
    <row r="144" spans="1:65" s="2" customFormat="1" ht="11.25">
      <c r="A144" s="36"/>
      <c r="B144" s="37"/>
      <c r="C144" s="38"/>
      <c r="D144" s="180" t="s">
        <v>149</v>
      </c>
      <c r="E144" s="38"/>
      <c r="F144" s="181" t="s">
        <v>3532</v>
      </c>
      <c r="G144" s="38"/>
      <c r="H144" s="38"/>
      <c r="I144" s="182"/>
      <c r="J144" s="38"/>
      <c r="K144" s="38"/>
      <c r="L144" s="41"/>
      <c r="M144" s="183"/>
      <c r="N144" s="184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8" t="s">
        <v>149</v>
      </c>
      <c r="AU144" s="18" t="s">
        <v>88</v>
      </c>
    </row>
    <row r="145" spans="1:65" s="2" customFormat="1" ht="24.2" customHeight="1">
      <c r="A145" s="36"/>
      <c r="B145" s="37"/>
      <c r="C145" s="167" t="s">
        <v>518</v>
      </c>
      <c r="D145" s="167" t="s">
        <v>144</v>
      </c>
      <c r="E145" s="168" t="s">
        <v>3543</v>
      </c>
      <c r="F145" s="169" t="s">
        <v>3544</v>
      </c>
      <c r="G145" s="170" t="s">
        <v>32</v>
      </c>
      <c r="H145" s="171">
        <v>1</v>
      </c>
      <c r="I145" s="172"/>
      <c r="J145" s="173">
        <f>ROUND(I145*H145,2)</f>
        <v>0</v>
      </c>
      <c r="K145" s="169" t="s">
        <v>32</v>
      </c>
      <c r="L145" s="41"/>
      <c r="M145" s="174" t="s">
        <v>32</v>
      </c>
      <c r="N145" s="175" t="s">
        <v>49</v>
      </c>
      <c r="O145" s="66"/>
      <c r="P145" s="176">
        <f>O145*H145</f>
        <v>0</v>
      </c>
      <c r="Q145" s="176">
        <v>0</v>
      </c>
      <c r="R145" s="176">
        <f>Q145*H145</f>
        <v>0</v>
      </c>
      <c r="S145" s="176">
        <v>0</v>
      </c>
      <c r="T145" s="177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78" t="s">
        <v>3482</v>
      </c>
      <c r="AT145" s="178" t="s">
        <v>144</v>
      </c>
      <c r="AU145" s="178" t="s">
        <v>88</v>
      </c>
      <c r="AY145" s="18" t="s">
        <v>143</v>
      </c>
      <c r="BE145" s="179">
        <f>IF(N145="základní",J145,0)</f>
        <v>0</v>
      </c>
      <c r="BF145" s="179">
        <f>IF(N145="snížená",J145,0)</f>
        <v>0</v>
      </c>
      <c r="BG145" s="179">
        <f>IF(N145="zákl. přenesená",J145,0)</f>
        <v>0</v>
      </c>
      <c r="BH145" s="179">
        <f>IF(N145="sníž. přenesená",J145,0)</f>
        <v>0</v>
      </c>
      <c r="BI145" s="179">
        <f>IF(N145="nulová",J145,0)</f>
        <v>0</v>
      </c>
      <c r="BJ145" s="18" t="s">
        <v>86</v>
      </c>
      <c r="BK145" s="179">
        <f>ROUND(I145*H145,2)</f>
        <v>0</v>
      </c>
      <c r="BL145" s="18" t="s">
        <v>3482</v>
      </c>
      <c r="BM145" s="178" t="s">
        <v>793</v>
      </c>
    </row>
    <row r="146" spans="1:65" s="2" customFormat="1" ht="19.5">
      <c r="A146" s="36"/>
      <c r="B146" s="37"/>
      <c r="C146" s="38"/>
      <c r="D146" s="180" t="s">
        <v>149</v>
      </c>
      <c r="E146" s="38"/>
      <c r="F146" s="181" t="s">
        <v>3544</v>
      </c>
      <c r="G146" s="38"/>
      <c r="H146" s="38"/>
      <c r="I146" s="182"/>
      <c r="J146" s="38"/>
      <c r="K146" s="38"/>
      <c r="L146" s="41"/>
      <c r="M146" s="183"/>
      <c r="N146" s="184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8" t="s">
        <v>149</v>
      </c>
      <c r="AU146" s="18" t="s">
        <v>88</v>
      </c>
    </row>
    <row r="147" spans="1:65" s="2" customFormat="1" ht="33" customHeight="1">
      <c r="A147" s="36"/>
      <c r="B147" s="37"/>
      <c r="C147" s="167" t="s">
        <v>524</v>
      </c>
      <c r="D147" s="167" t="s">
        <v>144</v>
      </c>
      <c r="E147" s="168" t="s">
        <v>3545</v>
      </c>
      <c r="F147" s="169" t="s">
        <v>3546</v>
      </c>
      <c r="G147" s="170" t="s">
        <v>32</v>
      </c>
      <c r="H147" s="171">
        <v>1</v>
      </c>
      <c r="I147" s="172"/>
      <c r="J147" s="173">
        <f>ROUND(I147*H147,2)</f>
        <v>0</v>
      </c>
      <c r="K147" s="169" t="s">
        <v>32</v>
      </c>
      <c r="L147" s="41"/>
      <c r="M147" s="174" t="s">
        <v>32</v>
      </c>
      <c r="N147" s="175" t="s">
        <v>49</v>
      </c>
      <c r="O147" s="66"/>
      <c r="P147" s="176">
        <f>O147*H147</f>
        <v>0</v>
      </c>
      <c r="Q147" s="176">
        <v>0</v>
      </c>
      <c r="R147" s="176">
        <f>Q147*H147</f>
        <v>0</v>
      </c>
      <c r="S147" s="176">
        <v>0</v>
      </c>
      <c r="T147" s="177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78" t="s">
        <v>3482</v>
      </c>
      <c r="AT147" s="178" t="s">
        <v>144</v>
      </c>
      <c r="AU147" s="178" t="s">
        <v>88</v>
      </c>
      <c r="AY147" s="18" t="s">
        <v>143</v>
      </c>
      <c r="BE147" s="179">
        <f>IF(N147="základní",J147,0)</f>
        <v>0</v>
      </c>
      <c r="BF147" s="179">
        <f>IF(N147="snížená",J147,0)</f>
        <v>0</v>
      </c>
      <c r="BG147" s="179">
        <f>IF(N147="zákl. přenesená",J147,0)</f>
        <v>0</v>
      </c>
      <c r="BH147" s="179">
        <f>IF(N147="sníž. přenesená",J147,0)</f>
        <v>0</v>
      </c>
      <c r="BI147" s="179">
        <f>IF(N147="nulová",J147,0)</f>
        <v>0</v>
      </c>
      <c r="BJ147" s="18" t="s">
        <v>86</v>
      </c>
      <c r="BK147" s="179">
        <f>ROUND(I147*H147,2)</f>
        <v>0</v>
      </c>
      <c r="BL147" s="18" t="s">
        <v>3482</v>
      </c>
      <c r="BM147" s="178" t="s">
        <v>803</v>
      </c>
    </row>
    <row r="148" spans="1:65" s="2" customFormat="1" ht="19.5">
      <c r="A148" s="36"/>
      <c r="B148" s="37"/>
      <c r="C148" s="38"/>
      <c r="D148" s="180" t="s">
        <v>149</v>
      </c>
      <c r="E148" s="38"/>
      <c r="F148" s="181" t="s">
        <v>3546</v>
      </c>
      <c r="G148" s="38"/>
      <c r="H148" s="38"/>
      <c r="I148" s="182"/>
      <c r="J148" s="38"/>
      <c r="K148" s="38"/>
      <c r="L148" s="41"/>
      <c r="M148" s="183"/>
      <c r="N148" s="184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8" t="s">
        <v>149</v>
      </c>
      <c r="AU148" s="18" t="s">
        <v>88</v>
      </c>
    </row>
    <row r="149" spans="1:65" s="11" customFormat="1" ht="22.9" customHeight="1">
      <c r="B149" s="153"/>
      <c r="C149" s="154"/>
      <c r="D149" s="155" t="s">
        <v>77</v>
      </c>
      <c r="E149" s="196" t="s">
        <v>3547</v>
      </c>
      <c r="F149" s="196" t="s">
        <v>3548</v>
      </c>
      <c r="G149" s="154"/>
      <c r="H149" s="154"/>
      <c r="I149" s="157"/>
      <c r="J149" s="197">
        <f>BK149</f>
        <v>0</v>
      </c>
      <c r="K149" s="154"/>
      <c r="L149" s="159"/>
      <c r="M149" s="160"/>
      <c r="N149" s="161"/>
      <c r="O149" s="161"/>
      <c r="P149" s="162">
        <f>SUM(P150:P155)</f>
        <v>0</v>
      </c>
      <c r="Q149" s="161"/>
      <c r="R149" s="162">
        <f>SUM(R150:R155)</f>
        <v>0</v>
      </c>
      <c r="S149" s="161"/>
      <c r="T149" s="163">
        <f>SUM(T150:T155)</f>
        <v>0</v>
      </c>
      <c r="AR149" s="164" t="s">
        <v>86</v>
      </c>
      <c r="AT149" s="165" t="s">
        <v>77</v>
      </c>
      <c r="AU149" s="165" t="s">
        <v>86</v>
      </c>
      <c r="AY149" s="164" t="s">
        <v>143</v>
      </c>
      <c r="BK149" s="166">
        <f>SUM(BK150:BK155)</f>
        <v>0</v>
      </c>
    </row>
    <row r="150" spans="1:65" s="2" customFormat="1" ht="16.5" customHeight="1">
      <c r="A150" s="36"/>
      <c r="B150" s="37"/>
      <c r="C150" s="167" t="s">
        <v>533</v>
      </c>
      <c r="D150" s="167" t="s">
        <v>144</v>
      </c>
      <c r="E150" s="168" t="s">
        <v>3549</v>
      </c>
      <c r="F150" s="169" t="s">
        <v>3550</v>
      </c>
      <c r="G150" s="170" t="s">
        <v>32</v>
      </c>
      <c r="H150" s="171">
        <v>1</v>
      </c>
      <c r="I150" s="172"/>
      <c r="J150" s="173">
        <f>ROUND(I150*H150,2)</f>
        <v>0</v>
      </c>
      <c r="K150" s="169" t="s">
        <v>32</v>
      </c>
      <c r="L150" s="41"/>
      <c r="M150" s="174" t="s">
        <v>32</v>
      </c>
      <c r="N150" s="175" t="s">
        <v>49</v>
      </c>
      <c r="O150" s="66"/>
      <c r="P150" s="176">
        <f>O150*H150</f>
        <v>0</v>
      </c>
      <c r="Q150" s="176">
        <v>0</v>
      </c>
      <c r="R150" s="176">
        <f>Q150*H150</f>
        <v>0</v>
      </c>
      <c r="S150" s="176">
        <v>0</v>
      </c>
      <c r="T150" s="177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78" t="s">
        <v>3482</v>
      </c>
      <c r="AT150" s="178" t="s">
        <v>144</v>
      </c>
      <c r="AU150" s="178" t="s">
        <v>88</v>
      </c>
      <c r="AY150" s="18" t="s">
        <v>143</v>
      </c>
      <c r="BE150" s="179">
        <f>IF(N150="základní",J150,0)</f>
        <v>0</v>
      </c>
      <c r="BF150" s="179">
        <f>IF(N150="snížená",J150,0)</f>
        <v>0</v>
      </c>
      <c r="BG150" s="179">
        <f>IF(N150="zákl. přenesená",J150,0)</f>
        <v>0</v>
      </c>
      <c r="BH150" s="179">
        <f>IF(N150="sníž. přenesená",J150,0)</f>
        <v>0</v>
      </c>
      <c r="BI150" s="179">
        <f>IF(N150="nulová",J150,0)</f>
        <v>0</v>
      </c>
      <c r="BJ150" s="18" t="s">
        <v>86</v>
      </c>
      <c r="BK150" s="179">
        <f>ROUND(I150*H150,2)</f>
        <v>0</v>
      </c>
      <c r="BL150" s="18" t="s">
        <v>3482</v>
      </c>
      <c r="BM150" s="178" t="s">
        <v>814</v>
      </c>
    </row>
    <row r="151" spans="1:65" s="2" customFormat="1" ht="11.25">
      <c r="A151" s="36"/>
      <c r="B151" s="37"/>
      <c r="C151" s="38"/>
      <c r="D151" s="180" t="s">
        <v>149</v>
      </c>
      <c r="E151" s="38"/>
      <c r="F151" s="181" t="s">
        <v>3550</v>
      </c>
      <c r="G151" s="38"/>
      <c r="H151" s="38"/>
      <c r="I151" s="182"/>
      <c r="J151" s="38"/>
      <c r="K151" s="38"/>
      <c r="L151" s="41"/>
      <c r="M151" s="183"/>
      <c r="N151" s="184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8" t="s">
        <v>149</v>
      </c>
      <c r="AU151" s="18" t="s">
        <v>88</v>
      </c>
    </row>
    <row r="152" spans="1:65" s="2" customFormat="1" ht="16.5" customHeight="1">
      <c r="A152" s="36"/>
      <c r="B152" s="37"/>
      <c r="C152" s="167" t="s">
        <v>538</v>
      </c>
      <c r="D152" s="167" t="s">
        <v>144</v>
      </c>
      <c r="E152" s="168" t="s">
        <v>3551</v>
      </c>
      <c r="F152" s="169" t="s">
        <v>3552</v>
      </c>
      <c r="G152" s="170" t="s">
        <v>32</v>
      </c>
      <c r="H152" s="171">
        <v>8</v>
      </c>
      <c r="I152" s="172"/>
      <c r="J152" s="173">
        <f>ROUND(I152*H152,2)</f>
        <v>0</v>
      </c>
      <c r="K152" s="169" t="s">
        <v>32</v>
      </c>
      <c r="L152" s="41"/>
      <c r="M152" s="174" t="s">
        <v>32</v>
      </c>
      <c r="N152" s="175" t="s">
        <v>49</v>
      </c>
      <c r="O152" s="66"/>
      <c r="P152" s="176">
        <f>O152*H152</f>
        <v>0</v>
      </c>
      <c r="Q152" s="176">
        <v>0</v>
      </c>
      <c r="R152" s="176">
        <f>Q152*H152</f>
        <v>0</v>
      </c>
      <c r="S152" s="176">
        <v>0</v>
      </c>
      <c r="T152" s="177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78" t="s">
        <v>3482</v>
      </c>
      <c r="AT152" s="178" t="s">
        <v>144</v>
      </c>
      <c r="AU152" s="178" t="s">
        <v>88</v>
      </c>
      <c r="AY152" s="18" t="s">
        <v>143</v>
      </c>
      <c r="BE152" s="179">
        <f>IF(N152="základní",J152,0)</f>
        <v>0</v>
      </c>
      <c r="BF152" s="179">
        <f>IF(N152="snížená",J152,0)</f>
        <v>0</v>
      </c>
      <c r="BG152" s="179">
        <f>IF(N152="zákl. přenesená",J152,0)</f>
        <v>0</v>
      </c>
      <c r="BH152" s="179">
        <f>IF(N152="sníž. přenesená",J152,0)</f>
        <v>0</v>
      </c>
      <c r="BI152" s="179">
        <f>IF(N152="nulová",J152,0)</f>
        <v>0</v>
      </c>
      <c r="BJ152" s="18" t="s">
        <v>86</v>
      </c>
      <c r="BK152" s="179">
        <f>ROUND(I152*H152,2)</f>
        <v>0</v>
      </c>
      <c r="BL152" s="18" t="s">
        <v>3482</v>
      </c>
      <c r="BM152" s="178" t="s">
        <v>827</v>
      </c>
    </row>
    <row r="153" spans="1:65" s="2" customFormat="1" ht="11.25">
      <c r="A153" s="36"/>
      <c r="B153" s="37"/>
      <c r="C153" s="38"/>
      <c r="D153" s="180" t="s">
        <v>149</v>
      </c>
      <c r="E153" s="38"/>
      <c r="F153" s="181" t="s">
        <v>3552</v>
      </c>
      <c r="G153" s="38"/>
      <c r="H153" s="38"/>
      <c r="I153" s="182"/>
      <c r="J153" s="38"/>
      <c r="K153" s="38"/>
      <c r="L153" s="41"/>
      <c r="M153" s="183"/>
      <c r="N153" s="184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8" t="s">
        <v>149</v>
      </c>
      <c r="AU153" s="18" t="s">
        <v>88</v>
      </c>
    </row>
    <row r="154" spans="1:65" s="2" customFormat="1" ht="16.5" customHeight="1">
      <c r="A154" s="36"/>
      <c r="B154" s="37"/>
      <c r="C154" s="167" t="s">
        <v>561</v>
      </c>
      <c r="D154" s="167" t="s">
        <v>144</v>
      </c>
      <c r="E154" s="168" t="s">
        <v>3553</v>
      </c>
      <c r="F154" s="169" t="s">
        <v>3554</v>
      </c>
      <c r="G154" s="170" t="s">
        <v>32</v>
      </c>
      <c r="H154" s="171">
        <v>8</v>
      </c>
      <c r="I154" s="172"/>
      <c r="J154" s="173">
        <f>ROUND(I154*H154,2)</f>
        <v>0</v>
      </c>
      <c r="K154" s="169" t="s">
        <v>32</v>
      </c>
      <c r="L154" s="41"/>
      <c r="M154" s="174" t="s">
        <v>32</v>
      </c>
      <c r="N154" s="175" t="s">
        <v>49</v>
      </c>
      <c r="O154" s="66"/>
      <c r="P154" s="176">
        <f>O154*H154</f>
        <v>0</v>
      </c>
      <c r="Q154" s="176">
        <v>0</v>
      </c>
      <c r="R154" s="176">
        <f>Q154*H154</f>
        <v>0</v>
      </c>
      <c r="S154" s="176">
        <v>0</v>
      </c>
      <c r="T154" s="177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78" t="s">
        <v>3482</v>
      </c>
      <c r="AT154" s="178" t="s">
        <v>144</v>
      </c>
      <c r="AU154" s="178" t="s">
        <v>88</v>
      </c>
      <c r="AY154" s="18" t="s">
        <v>143</v>
      </c>
      <c r="BE154" s="179">
        <f>IF(N154="základní",J154,0)</f>
        <v>0</v>
      </c>
      <c r="BF154" s="179">
        <f>IF(N154="snížená",J154,0)</f>
        <v>0</v>
      </c>
      <c r="BG154" s="179">
        <f>IF(N154="zákl. přenesená",J154,0)</f>
        <v>0</v>
      </c>
      <c r="BH154" s="179">
        <f>IF(N154="sníž. přenesená",J154,0)</f>
        <v>0</v>
      </c>
      <c r="BI154" s="179">
        <f>IF(N154="nulová",J154,0)</f>
        <v>0</v>
      </c>
      <c r="BJ154" s="18" t="s">
        <v>86</v>
      </c>
      <c r="BK154" s="179">
        <f>ROUND(I154*H154,2)</f>
        <v>0</v>
      </c>
      <c r="BL154" s="18" t="s">
        <v>3482</v>
      </c>
      <c r="BM154" s="178" t="s">
        <v>847</v>
      </c>
    </row>
    <row r="155" spans="1:65" s="2" customFormat="1" ht="11.25">
      <c r="A155" s="36"/>
      <c r="B155" s="37"/>
      <c r="C155" s="38"/>
      <c r="D155" s="180" t="s">
        <v>149</v>
      </c>
      <c r="E155" s="38"/>
      <c r="F155" s="181" t="s">
        <v>3554</v>
      </c>
      <c r="G155" s="38"/>
      <c r="H155" s="38"/>
      <c r="I155" s="182"/>
      <c r="J155" s="38"/>
      <c r="K155" s="38"/>
      <c r="L155" s="41"/>
      <c r="M155" s="183"/>
      <c r="N155" s="184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8" t="s">
        <v>149</v>
      </c>
      <c r="AU155" s="18" t="s">
        <v>88</v>
      </c>
    </row>
    <row r="156" spans="1:65" s="11" customFormat="1" ht="22.9" customHeight="1">
      <c r="B156" s="153"/>
      <c r="C156" s="154"/>
      <c r="D156" s="155" t="s">
        <v>77</v>
      </c>
      <c r="E156" s="196" t="s">
        <v>3555</v>
      </c>
      <c r="F156" s="196" t="s">
        <v>3556</v>
      </c>
      <c r="G156" s="154"/>
      <c r="H156" s="154"/>
      <c r="I156" s="157"/>
      <c r="J156" s="197">
        <f>BK156</f>
        <v>0</v>
      </c>
      <c r="K156" s="154"/>
      <c r="L156" s="159"/>
      <c r="M156" s="160"/>
      <c r="N156" s="161"/>
      <c r="O156" s="161"/>
      <c r="P156" s="162">
        <f>SUM(P157:P158)</f>
        <v>0</v>
      </c>
      <c r="Q156" s="161"/>
      <c r="R156" s="162">
        <f>SUM(R157:R158)</f>
        <v>0</v>
      </c>
      <c r="S156" s="161"/>
      <c r="T156" s="163">
        <f>SUM(T157:T158)</f>
        <v>0</v>
      </c>
      <c r="AR156" s="164" t="s">
        <v>86</v>
      </c>
      <c r="AT156" s="165" t="s">
        <v>77</v>
      </c>
      <c r="AU156" s="165" t="s">
        <v>86</v>
      </c>
      <c r="AY156" s="164" t="s">
        <v>143</v>
      </c>
      <c r="BK156" s="166">
        <f>SUM(BK157:BK158)</f>
        <v>0</v>
      </c>
    </row>
    <row r="157" spans="1:65" s="2" customFormat="1" ht="33" customHeight="1">
      <c r="A157" s="36"/>
      <c r="B157" s="37"/>
      <c r="C157" s="167" t="s">
        <v>566</v>
      </c>
      <c r="D157" s="167" t="s">
        <v>144</v>
      </c>
      <c r="E157" s="168" t="s">
        <v>3557</v>
      </c>
      <c r="F157" s="169" t="s">
        <v>3558</v>
      </c>
      <c r="G157" s="170" t="s">
        <v>32</v>
      </c>
      <c r="H157" s="171">
        <v>3</v>
      </c>
      <c r="I157" s="172"/>
      <c r="J157" s="173">
        <f>ROUND(I157*H157,2)</f>
        <v>0</v>
      </c>
      <c r="K157" s="169" t="s">
        <v>32</v>
      </c>
      <c r="L157" s="41"/>
      <c r="M157" s="174" t="s">
        <v>32</v>
      </c>
      <c r="N157" s="175" t="s">
        <v>49</v>
      </c>
      <c r="O157" s="66"/>
      <c r="P157" s="176">
        <f>O157*H157</f>
        <v>0</v>
      </c>
      <c r="Q157" s="176">
        <v>0</v>
      </c>
      <c r="R157" s="176">
        <f>Q157*H157</f>
        <v>0</v>
      </c>
      <c r="S157" s="176">
        <v>0</v>
      </c>
      <c r="T157" s="177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78" t="s">
        <v>3482</v>
      </c>
      <c r="AT157" s="178" t="s">
        <v>144</v>
      </c>
      <c r="AU157" s="178" t="s">
        <v>88</v>
      </c>
      <c r="AY157" s="18" t="s">
        <v>143</v>
      </c>
      <c r="BE157" s="179">
        <f>IF(N157="základní",J157,0)</f>
        <v>0</v>
      </c>
      <c r="BF157" s="179">
        <f>IF(N157="snížená",J157,0)</f>
        <v>0</v>
      </c>
      <c r="BG157" s="179">
        <f>IF(N157="zákl. přenesená",J157,0)</f>
        <v>0</v>
      </c>
      <c r="BH157" s="179">
        <f>IF(N157="sníž. přenesená",J157,0)</f>
        <v>0</v>
      </c>
      <c r="BI157" s="179">
        <f>IF(N157="nulová",J157,0)</f>
        <v>0</v>
      </c>
      <c r="BJ157" s="18" t="s">
        <v>86</v>
      </c>
      <c r="BK157" s="179">
        <f>ROUND(I157*H157,2)</f>
        <v>0</v>
      </c>
      <c r="BL157" s="18" t="s">
        <v>3482</v>
      </c>
      <c r="BM157" s="178" t="s">
        <v>861</v>
      </c>
    </row>
    <row r="158" spans="1:65" s="2" customFormat="1" ht="19.5">
      <c r="A158" s="36"/>
      <c r="B158" s="37"/>
      <c r="C158" s="38"/>
      <c r="D158" s="180" t="s">
        <v>149</v>
      </c>
      <c r="E158" s="38"/>
      <c r="F158" s="181" t="s">
        <v>3559</v>
      </c>
      <c r="G158" s="38"/>
      <c r="H158" s="38"/>
      <c r="I158" s="182"/>
      <c r="J158" s="38"/>
      <c r="K158" s="38"/>
      <c r="L158" s="41"/>
      <c r="M158" s="183"/>
      <c r="N158" s="184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8" t="s">
        <v>149</v>
      </c>
      <c r="AU158" s="18" t="s">
        <v>88</v>
      </c>
    </row>
    <row r="159" spans="1:65" s="11" customFormat="1" ht="22.9" customHeight="1">
      <c r="B159" s="153"/>
      <c r="C159" s="154"/>
      <c r="D159" s="155" t="s">
        <v>77</v>
      </c>
      <c r="E159" s="196" t="s">
        <v>3560</v>
      </c>
      <c r="F159" s="196" t="s">
        <v>3561</v>
      </c>
      <c r="G159" s="154"/>
      <c r="H159" s="154"/>
      <c r="I159" s="157"/>
      <c r="J159" s="197">
        <f>BK159</f>
        <v>0</v>
      </c>
      <c r="K159" s="154"/>
      <c r="L159" s="159"/>
      <c r="M159" s="160"/>
      <c r="N159" s="161"/>
      <c r="O159" s="161"/>
      <c r="P159" s="162">
        <f>SUM(P160:P165)</f>
        <v>0</v>
      </c>
      <c r="Q159" s="161"/>
      <c r="R159" s="162">
        <f>SUM(R160:R165)</f>
        <v>0</v>
      </c>
      <c r="S159" s="161"/>
      <c r="T159" s="163">
        <f>SUM(T160:T165)</f>
        <v>0</v>
      </c>
      <c r="AR159" s="164" t="s">
        <v>86</v>
      </c>
      <c r="AT159" s="165" t="s">
        <v>77</v>
      </c>
      <c r="AU159" s="165" t="s">
        <v>86</v>
      </c>
      <c r="AY159" s="164" t="s">
        <v>143</v>
      </c>
      <c r="BK159" s="166">
        <f>SUM(BK160:BK165)</f>
        <v>0</v>
      </c>
    </row>
    <row r="160" spans="1:65" s="2" customFormat="1" ht="33" customHeight="1">
      <c r="A160" s="36"/>
      <c r="B160" s="37"/>
      <c r="C160" s="167" t="s">
        <v>576</v>
      </c>
      <c r="D160" s="167" t="s">
        <v>144</v>
      </c>
      <c r="E160" s="168" t="s">
        <v>3562</v>
      </c>
      <c r="F160" s="169" t="s">
        <v>3558</v>
      </c>
      <c r="G160" s="170" t="s">
        <v>32</v>
      </c>
      <c r="H160" s="171">
        <v>2</v>
      </c>
      <c r="I160" s="172"/>
      <c r="J160" s="173">
        <f>ROUND(I160*H160,2)</f>
        <v>0</v>
      </c>
      <c r="K160" s="169" t="s">
        <v>32</v>
      </c>
      <c r="L160" s="41"/>
      <c r="M160" s="174" t="s">
        <v>32</v>
      </c>
      <c r="N160" s="175" t="s">
        <v>49</v>
      </c>
      <c r="O160" s="66"/>
      <c r="P160" s="176">
        <f>O160*H160</f>
        <v>0</v>
      </c>
      <c r="Q160" s="176">
        <v>0</v>
      </c>
      <c r="R160" s="176">
        <f>Q160*H160</f>
        <v>0</v>
      </c>
      <c r="S160" s="176">
        <v>0</v>
      </c>
      <c r="T160" s="177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78" t="s">
        <v>3482</v>
      </c>
      <c r="AT160" s="178" t="s">
        <v>144</v>
      </c>
      <c r="AU160" s="178" t="s">
        <v>88</v>
      </c>
      <c r="AY160" s="18" t="s">
        <v>143</v>
      </c>
      <c r="BE160" s="179">
        <f>IF(N160="základní",J160,0)</f>
        <v>0</v>
      </c>
      <c r="BF160" s="179">
        <f>IF(N160="snížená",J160,0)</f>
        <v>0</v>
      </c>
      <c r="BG160" s="179">
        <f>IF(N160="zákl. přenesená",J160,0)</f>
        <v>0</v>
      </c>
      <c r="BH160" s="179">
        <f>IF(N160="sníž. přenesená",J160,0)</f>
        <v>0</v>
      </c>
      <c r="BI160" s="179">
        <f>IF(N160="nulová",J160,0)</f>
        <v>0</v>
      </c>
      <c r="BJ160" s="18" t="s">
        <v>86</v>
      </c>
      <c r="BK160" s="179">
        <f>ROUND(I160*H160,2)</f>
        <v>0</v>
      </c>
      <c r="BL160" s="18" t="s">
        <v>3482</v>
      </c>
      <c r="BM160" s="178" t="s">
        <v>873</v>
      </c>
    </row>
    <row r="161" spans="1:65" s="2" customFormat="1" ht="19.5">
      <c r="A161" s="36"/>
      <c r="B161" s="37"/>
      <c r="C161" s="38"/>
      <c r="D161" s="180" t="s">
        <v>149</v>
      </c>
      <c r="E161" s="38"/>
      <c r="F161" s="181" t="s">
        <v>3559</v>
      </c>
      <c r="G161" s="38"/>
      <c r="H161" s="38"/>
      <c r="I161" s="182"/>
      <c r="J161" s="38"/>
      <c r="K161" s="38"/>
      <c r="L161" s="41"/>
      <c r="M161" s="183"/>
      <c r="N161" s="184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8" t="s">
        <v>149</v>
      </c>
      <c r="AU161" s="18" t="s">
        <v>88</v>
      </c>
    </row>
    <row r="162" spans="1:65" s="2" customFormat="1" ht="49.15" customHeight="1">
      <c r="A162" s="36"/>
      <c r="B162" s="37"/>
      <c r="C162" s="167" t="s">
        <v>586</v>
      </c>
      <c r="D162" s="167" t="s">
        <v>144</v>
      </c>
      <c r="E162" s="168" t="s">
        <v>3563</v>
      </c>
      <c r="F162" s="169" t="s">
        <v>3564</v>
      </c>
      <c r="G162" s="170" t="s">
        <v>32</v>
      </c>
      <c r="H162" s="171">
        <v>1</v>
      </c>
      <c r="I162" s="172"/>
      <c r="J162" s="173">
        <f>ROUND(I162*H162,2)</f>
        <v>0</v>
      </c>
      <c r="K162" s="169" t="s">
        <v>32</v>
      </c>
      <c r="L162" s="41"/>
      <c r="M162" s="174" t="s">
        <v>32</v>
      </c>
      <c r="N162" s="175" t="s">
        <v>49</v>
      </c>
      <c r="O162" s="66"/>
      <c r="P162" s="176">
        <f>O162*H162</f>
        <v>0</v>
      </c>
      <c r="Q162" s="176">
        <v>0</v>
      </c>
      <c r="R162" s="176">
        <f>Q162*H162</f>
        <v>0</v>
      </c>
      <c r="S162" s="176">
        <v>0</v>
      </c>
      <c r="T162" s="177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78" t="s">
        <v>3482</v>
      </c>
      <c r="AT162" s="178" t="s">
        <v>144</v>
      </c>
      <c r="AU162" s="178" t="s">
        <v>88</v>
      </c>
      <c r="AY162" s="18" t="s">
        <v>143</v>
      </c>
      <c r="BE162" s="179">
        <f>IF(N162="základní",J162,0)</f>
        <v>0</v>
      </c>
      <c r="BF162" s="179">
        <f>IF(N162="snížená",J162,0)</f>
        <v>0</v>
      </c>
      <c r="BG162" s="179">
        <f>IF(N162="zákl. přenesená",J162,0)</f>
        <v>0</v>
      </c>
      <c r="BH162" s="179">
        <f>IF(N162="sníž. přenesená",J162,0)</f>
        <v>0</v>
      </c>
      <c r="BI162" s="179">
        <f>IF(N162="nulová",J162,0)</f>
        <v>0</v>
      </c>
      <c r="BJ162" s="18" t="s">
        <v>86</v>
      </c>
      <c r="BK162" s="179">
        <f>ROUND(I162*H162,2)</f>
        <v>0</v>
      </c>
      <c r="BL162" s="18" t="s">
        <v>3482</v>
      </c>
      <c r="BM162" s="178" t="s">
        <v>910</v>
      </c>
    </row>
    <row r="163" spans="1:65" s="2" customFormat="1" ht="29.25">
      <c r="A163" s="36"/>
      <c r="B163" s="37"/>
      <c r="C163" s="38"/>
      <c r="D163" s="180" t="s">
        <v>149</v>
      </c>
      <c r="E163" s="38"/>
      <c r="F163" s="181" t="s">
        <v>3564</v>
      </c>
      <c r="G163" s="38"/>
      <c r="H163" s="38"/>
      <c r="I163" s="182"/>
      <c r="J163" s="38"/>
      <c r="K163" s="38"/>
      <c r="L163" s="41"/>
      <c r="M163" s="183"/>
      <c r="N163" s="184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8" t="s">
        <v>149</v>
      </c>
      <c r="AU163" s="18" t="s">
        <v>88</v>
      </c>
    </row>
    <row r="164" spans="1:65" s="2" customFormat="1" ht="37.9" customHeight="1">
      <c r="A164" s="36"/>
      <c r="B164" s="37"/>
      <c r="C164" s="167" t="s">
        <v>594</v>
      </c>
      <c r="D164" s="167" t="s">
        <v>144</v>
      </c>
      <c r="E164" s="168" t="s">
        <v>3565</v>
      </c>
      <c r="F164" s="169" t="s">
        <v>3566</v>
      </c>
      <c r="G164" s="170" t="s">
        <v>32</v>
      </c>
      <c r="H164" s="171">
        <v>1</v>
      </c>
      <c r="I164" s="172"/>
      <c r="J164" s="173">
        <f>ROUND(I164*H164,2)</f>
        <v>0</v>
      </c>
      <c r="K164" s="169" t="s">
        <v>32</v>
      </c>
      <c r="L164" s="41"/>
      <c r="M164" s="174" t="s">
        <v>32</v>
      </c>
      <c r="N164" s="175" t="s">
        <v>49</v>
      </c>
      <c r="O164" s="66"/>
      <c r="P164" s="176">
        <f>O164*H164</f>
        <v>0</v>
      </c>
      <c r="Q164" s="176">
        <v>0</v>
      </c>
      <c r="R164" s="176">
        <f>Q164*H164</f>
        <v>0</v>
      </c>
      <c r="S164" s="176">
        <v>0</v>
      </c>
      <c r="T164" s="177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78" t="s">
        <v>3482</v>
      </c>
      <c r="AT164" s="178" t="s">
        <v>144</v>
      </c>
      <c r="AU164" s="178" t="s">
        <v>88</v>
      </c>
      <c r="AY164" s="18" t="s">
        <v>143</v>
      </c>
      <c r="BE164" s="179">
        <f>IF(N164="základní",J164,0)</f>
        <v>0</v>
      </c>
      <c r="BF164" s="179">
        <f>IF(N164="snížená",J164,0)</f>
        <v>0</v>
      </c>
      <c r="BG164" s="179">
        <f>IF(N164="zákl. přenesená",J164,0)</f>
        <v>0</v>
      </c>
      <c r="BH164" s="179">
        <f>IF(N164="sníž. přenesená",J164,0)</f>
        <v>0</v>
      </c>
      <c r="BI164" s="179">
        <f>IF(N164="nulová",J164,0)</f>
        <v>0</v>
      </c>
      <c r="BJ164" s="18" t="s">
        <v>86</v>
      </c>
      <c r="BK164" s="179">
        <f>ROUND(I164*H164,2)</f>
        <v>0</v>
      </c>
      <c r="BL164" s="18" t="s">
        <v>3482</v>
      </c>
      <c r="BM164" s="178" t="s">
        <v>922</v>
      </c>
    </row>
    <row r="165" spans="1:65" s="2" customFormat="1" ht="19.5">
      <c r="A165" s="36"/>
      <c r="B165" s="37"/>
      <c r="C165" s="38"/>
      <c r="D165" s="180" t="s">
        <v>149</v>
      </c>
      <c r="E165" s="38"/>
      <c r="F165" s="181" t="s">
        <v>3566</v>
      </c>
      <c r="G165" s="38"/>
      <c r="H165" s="38"/>
      <c r="I165" s="182"/>
      <c r="J165" s="38"/>
      <c r="K165" s="38"/>
      <c r="L165" s="41"/>
      <c r="M165" s="186"/>
      <c r="N165" s="187"/>
      <c r="O165" s="188"/>
      <c r="P165" s="188"/>
      <c r="Q165" s="188"/>
      <c r="R165" s="188"/>
      <c r="S165" s="188"/>
      <c r="T165" s="189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8" t="s">
        <v>149</v>
      </c>
      <c r="AU165" s="18" t="s">
        <v>88</v>
      </c>
    </row>
    <row r="166" spans="1:65" s="2" customFormat="1" ht="6.95" customHeight="1">
      <c r="A166" s="36"/>
      <c r="B166" s="49"/>
      <c r="C166" s="50"/>
      <c r="D166" s="50"/>
      <c r="E166" s="50"/>
      <c r="F166" s="50"/>
      <c r="G166" s="50"/>
      <c r="H166" s="50"/>
      <c r="I166" s="50"/>
      <c r="J166" s="50"/>
      <c r="K166" s="50"/>
      <c r="L166" s="41"/>
      <c r="M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</row>
  </sheetData>
  <sheetProtection algorithmName="SHA-512" hashValue="lBtWTQyDFuysnfNbWm7qjFb3j+20u057SgeCYWMxjwrckoqJ6L+gkixpqbeAu0fIq2LTWIGOeZ5w1WYXUTsR0A==" saltValue="PN9/qOVY0pALX+ojdxbMTp5cZD8olByzPUMQrRorZxR4XiTK7adMcNsneg6nLjLukKcl5HARdElVAR6hJTVt+w==" spinCount="100000" sheet="1" objects="1" scenarios="1" formatColumns="0" formatRows="0" autoFilter="0"/>
  <autoFilter ref="C87:K165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03"/>
      <c r="C3" s="104"/>
      <c r="D3" s="104"/>
      <c r="E3" s="104"/>
      <c r="F3" s="104"/>
      <c r="G3" s="104"/>
      <c r="H3" s="21"/>
    </row>
    <row r="4" spans="1:8" s="1" customFormat="1" ht="24.95" customHeight="1">
      <c r="B4" s="21"/>
      <c r="C4" s="105" t="s">
        <v>3567</v>
      </c>
      <c r="H4" s="21"/>
    </row>
    <row r="5" spans="1:8" s="1" customFormat="1" ht="12" customHeight="1">
      <c r="B5" s="21"/>
      <c r="C5" s="246" t="s">
        <v>13</v>
      </c>
      <c r="D5" s="387" t="s">
        <v>14</v>
      </c>
      <c r="E5" s="367"/>
      <c r="F5" s="367"/>
      <c r="H5" s="21"/>
    </row>
    <row r="6" spans="1:8" s="1" customFormat="1" ht="36.950000000000003" customHeight="1">
      <c r="B6" s="21"/>
      <c r="C6" s="247" t="s">
        <v>16</v>
      </c>
      <c r="D6" s="391" t="s">
        <v>17</v>
      </c>
      <c r="E6" s="367"/>
      <c r="F6" s="367"/>
      <c r="H6" s="21"/>
    </row>
    <row r="7" spans="1:8" s="1" customFormat="1" ht="16.5" customHeight="1">
      <c r="B7" s="21"/>
      <c r="C7" s="107" t="s">
        <v>24</v>
      </c>
      <c r="D7" s="110" t="str">
        <f>'Rekapitulace stavby'!AN8</f>
        <v>9. 5. 2022</v>
      </c>
      <c r="H7" s="21"/>
    </row>
    <row r="8" spans="1:8" s="2" customFormat="1" ht="10.9" customHeight="1">
      <c r="A8" s="36"/>
      <c r="B8" s="41"/>
      <c r="C8" s="36"/>
      <c r="D8" s="36"/>
      <c r="E8" s="36"/>
      <c r="F8" s="36"/>
      <c r="G8" s="36"/>
      <c r="H8" s="41"/>
    </row>
    <row r="9" spans="1:8" s="10" customFormat="1" ht="29.25" customHeight="1">
      <c r="A9" s="142"/>
      <c r="B9" s="248"/>
      <c r="C9" s="249" t="s">
        <v>59</v>
      </c>
      <c r="D9" s="250" t="s">
        <v>60</v>
      </c>
      <c r="E9" s="250" t="s">
        <v>129</v>
      </c>
      <c r="F9" s="251" t="s">
        <v>3568</v>
      </c>
      <c r="G9" s="142"/>
      <c r="H9" s="248"/>
    </row>
    <row r="10" spans="1:8" s="2" customFormat="1" ht="26.45" customHeight="1">
      <c r="A10" s="36"/>
      <c r="B10" s="41"/>
      <c r="C10" s="252" t="s">
        <v>3569</v>
      </c>
      <c r="D10" s="252" t="s">
        <v>102</v>
      </c>
      <c r="E10" s="36"/>
      <c r="F10" s="36"/>
      <c r="G10" s="36"/>
      <c r="H10" s="41"/>
    </row>
    <row r="11" spans="1:8" s="2" customFormat="1" ht="16.899999999999999" customHeight="1">
      <c r="A11" s="36"/>
      <c r="B11" s="41"/>
      <c r="C11" s="253" t="s">
        <v>2353</v>
      </c>
      <c r="D11" s="254" t="s">
        <v>2354</v>
      </c>
      <c r="E11" s="255" t="s">
        <v>32</v>
      </c>
      <c r="F11" s="256">
        <v>2.5880000000000001</v>
      </c>
      <c r="G11" s="36"/>
      <c r="H11" s="41"/>
    </row>
    <row r="12" spans="1:8" s="2" customFormat="1" ht="16.899999999999999" customHeight="1">
      <c r="A12" s="36"/>
      <c r="B12" s="41"/>
      <c r="C12" s="257" t="s">
        <v>2353</v>
      </c>
      <c r="D12" s="257" t="s">
        <v>2393</v>
      </c>
      <c r="E12" s="18" t="s">
        <v>32</v>
      </c>
      <c r="F12" s="258">
        <v>2.5880000000000001</v>
      </c>
      <c r="G12" s="36"/>
      <c r="H12" s="41"/>
    </row>
    <row r="13" spans="1:8" s="2" customFormat="1" ht="16.899999999999999" customHeight="1">
      <c r="A13" s="36"/>
      <c r="B13" s="41"/>
      <c r="C13" s="259" t="s">
        <v>3570</v>
      </c>
      <c r="D13" s="36"/>
      <c r="E13" s="36"/>
      <c r="F13" s="36"/>
      <c r="G13" s="36"/>
      <c r="H13" s="41"/>
    </row>
    <row r="14" spans="1:8" s="2" customFormat="1" ht="16.899999999999999" customHeight="1">
      <c r="A14" s="36"/>
      <c r="B14" s="41"/>
      <c r="C14" s="257" t="s">
        <v>2389</v>
      </c>
      <c r="D14" s="257" t="s">
        <v>2390</v>
      </c>
      <c r="E14" s="18" t="s">
        <v>247</v>
      </c>
      <c r="F14" s="258">
        <v>1.0349999999999999</v>
      </c>
      <c r="G14" s="36"/>
      <c r="H14" s="41"/>
    </row>
    <row r="15" spans="1:8" s="2" customFormat="1" ht="16.899999999999999" customHeight="1">
      <c r="A15" s="36"/>
      <c r="B15" s="41"/>
      <c r="C15" s="257" t="s">
        <v>2395</v>
      </c>
      <c r="D15" s="257" t="s">
        <v>2396</v>
      </c>
      <c r="E15" s="18" t="s">
        <v>247</v>
      </c>
      <c r="F15" s="258">
        <v>1.0349999999999999</v>
      </c>
      <c r="G15" s="36"/>
      <c r="H15" s="41"/>
    </row>
    <row r="16" spans="1:8" s="2" customFormat="1" ht="16.899999999999999" customHeight="1">
      <c r="A16" s="36"/>
      <c r="B16" s="41"/>
      <c r="C16" s="257" t="s">
        <v>2399</v>
      </c>
      <c r="D16" s="257" t="s">
        <v>2400</v>
      </c>
      <c r="E16" s="18" t="s">
        <v>247</v>
      </c>
      <c r="F16" s="258">
        <v>0.25900000000000001</v>
      </c>
      <c r="G16" s="36"/>
      <c r="H16" s="41"/>
    </row>
    <row r="17" spans="1:8" s="2" customFormat="1" ht="16.899999999999999" customHeight="1">
      <c r="A17" s="36"/>
      <c r="B17" s="41"/>
      <c r="C17" s="257" t="s">
        <v>2404</v>
      </c>
      <c r="D17" s="257" t="s">
        <v>2405</v>
      </c>
      <c r="E17" s="18" t="s">
        <v>247</v>
      </c>
      <c r="F17" s="258">
        <v>0.25900000000000001</v>
      </c>
      <c r="G17" s="36"/>
      <c r="H17" s="41"/>
    </row>
    <row r="18" spans="1:8" s="2" customFormat="1" ht="16.899999999999999" customHeight="1">
      <c r="A18" s="36"/>
      <c r="B18" s="41"/>
      <c r="C18" s="257" t="s">
        <v>2452</v>
      </c>
      <c r="D18" s="257" t="s">
        <v>303</v>
      </c>
      <c r="E18" s="18" t="s">
        <v>247</v>
      </c>
      <c r="F18" s="258">
        <v>18.059999999999999</v>
      </c>
      <c r="G18" s="36"/>
      <c r="H18" s="41"/>
    </row>
    <row r="19" spans="1:8" s="2" customFormat="1" ht="16.899999999999999" customHeight="1">
      <c r="A19" s="36"/>
      <c r="B19" s="41"/>
      <c r="C19" s="253" t="s">
        <v>2356</v>
      </c>
      <c r="D19" s="254" t="s">
        <v>2357</v>
      </c>
      <c r="E19" s="255" t="s">
        <v>32</v>
      </c>
      <c r="F19" s="256">
        <v>6.8780000000000001</v>
      </c>
      <c r="G19" s="36"/>
      <c r="H19" s="41"/>
    </row>
    <row r="20" spans="1:8" s="2" customFormat="1" ht="16.899999999999999" customHeight="1">
      <c r="A20" s="36"/>
      <c r="B20" s="41"/>
      <c r="C20" s="257" t="s">
        <v>32</v>
      </c>
      <c r="D20" s="257" t="s">
        <v>2460</v>
      </c>
      <c r="E20" s="18" t="s">
        <v>32</v>
      </c>
      <c r="F20" s="258">
        <v>0.78800000000000003</v>
      </c>
      <c r="G20" s="36"/>
      <c r="H20" s="41"/>
    </row>
    <row r="21" spans="1:8" s="2" customFormat="1" ht="16.899999999999999" customHeight="1">
      <c r="A21" s="36"/>
      <c r="B21" s="41"/>
      <c r="C21" s="257" t="s">
        <v>32</v>
      </c>
      <c r="D21" s="257" t="s">
        <v>2461</v>
      </c>
      <c r="E21" s="18" t="s">
        <v>32</v>
      </c>
      <c r="F21" s="258">
        <v>6.09</v>
      </c>
      <c r="G21" s="36"/>
      <c r="H21" s="41"/>
    </row>
    <row r="22" spans="1:8" s="2" customFormat="1" ht="16.899999999999999" customHeight="1">
      <c r="A22" s="36"/>
      <c r="B22" s="41"/>
      <c r="C22" s="257" t="s">
        <v>2356</v>
      </c>
      <c r="D22" s="257" t="s">
        <v>256</v>
      </c>
      <c r="E22" s="18" t="s">
        <v>32</v>
      </c>
      <c r="F22" s="258">
        <v>6.8780000000000001</v>
      </c>
      <c r="G22" s="36"/>
      <c r="H22" s="41"/>
    </row>
    <row r="23" spans="1:8" s="2" customFormat="1" ht="16.899999999999999" customHeight="1">
      <c r="A23" s="36"/>
      <c r="B23" s="41"/>
      <c r="C23" s="259" t="s">
        <v>3570</v>
      </c>
      <c r="D23" s="36"/>
      <c r="E23" s="36"/>
      <c r="F23" s="36"/>
      <c r="G23" s="36"/>
      <c r="H23" s="41"/>
    </row>
    <row r="24" spans="1:8" s="2" customFormat="1" ht="16.899999999999999" customHeight="1">
      <c r="A24" s="36"/>
      <c r="B24" s="41"/>
      <c r="C24" s="257" t="s">
        <v>2456</v>
      </c>
      <c r="D24" s="257" t="s">
        <v>2457</v>
      </c>
      <c r="E24" s="18" t="s">
        <v>247</v>
      </c>
      <c r="F24" s="258">
        <v>3.4390000000000001</v>
      </c>
      <c r="G24" s="36"/>
      <c r="H24" s="41"/>
    </row>
    <row r="25" spans="1:8" s="2" customFormat="1" ht="22.5">
      <c r="A25" s="36"/>
      <c r="B25" s="41"/>
      <c r="C25" s="257" t="s">
        <v>278</v>
      </c>
      <c r="D25" s="257" t="s">
        <v>279</v>
      </c>
      <c r="E25" s="18" t="s">
        <v>247</v>
      </c>
      <c r="F25" s="258">
        <v>5.5019999999999998</v>
      </c>
      <c r="G25" s="36"/>
      <c r="H25" s="41"/>
    </row>
    <row r="26" spans="1:8" s="2" customFormat="1" ht="22.5">
      <c r="A26" s="36"/>
      <c r="B26" s="41"/>
      <c r="C26" s="257" t="s">
        <v>288</v>
      </c>
      <c r="D26" s="257" t="s">
        <v>289</v>
      </c>
      <c r="E26" s="18" t="s">
        <v>247</v>
      </c>
      <c r="F26" s="258">
        <v>33.012</v>
      </c>
      <c r="G26" s="36"/>
      <c r="H26" s="41"/>
    </row>
    <row r="27" spans="1:8" s="2" customFormat="1" ht="22.5">
      <c r="A27" s="36"/>
      <c r="B27" s="41"/>
      <c r="C27" s="257" t="s">
        <v>2439</v>
      </c>
      <c r="D27" s="257" t="s">
        <v>2440</v>
      </c>
      <c r="E27" s="18" t="s">
        <v>247</v>
      </c>
      <c r="F27" s="258">
        <v>1.3759999999999999</v>
      </c>
      <c r="G27" s="36"/>
      <c r="H27" s="41"/>
    </row>
    <row r="28" spans="1:8" s="2" customFormat="1" ht="22.5">
      <c r="A28" s="36"/>
      <c r="B28" s="41"/>
      <c r="C28" s="257" t="s">
        <v>2444</v>
      </c>
      <c r="D28" s="257" t="s">
        <v>2445</v>
      </c>
      <c r="E28" s="18" t="s">
        <v>247</v>
      </c>
      <c r="F28" s="258">
        <v>8.2560000000000002</v>
      </c>
      <c r="G28" s="36"/>
      <c r="H28" s="41"/>
    </row>
    <row r="29" spans="1:8" s="2" customFormat="1" ht="22.5">
      <c r="A29" s="36"/>
      <c r="B29" s="41"/>
      <c r="C29" s="257" t="s">
        <v>2449</v>
      </c>
      <c r="D29" s="257" t="s">
        <v>295</v>
      </c>
      <c r="E29" s="18" t="s">
        <v>296</v>
      </c>
      <c r="F29" s="258">
        <v>12.38</v>
      </c>
      <c r="G29" s="36"/>
      <c r="H29" s="41"/>
    </row>
    <row r="30" spans="1:8" s="2" customFormat="1" ht="16.899999999999999" customHeight="1">
      <c r="A30" s="36"/>
      <c r="B30" s="41"/>
      <c r="C30" s="257" t="s">
        <v>2452</v>
      </c>
      <c r="D30" s="257" t="s">
        <v>303</v>
      </c>
      <c r="E30" s="18" t="s">
        <v>247</v>
      </c>
      <c r="F30" s="258">
        <v>18.059999999999999</v>
      </c>
      <c r="G30" s="36"/>
      <c r="H30" s="41"/>
    </row>
    <row r="31" spans="1:8" s="2" customFormat="1" ht="16.899999999999999" customHeight="1">
      <c r="A31" s="36"/>
      <c r="B31" s="41"/>
      <c r="C31" s="257" t="s">
        <v>2463</v>
      </c>
      <c r="D31" s="257" t="s">
        <v>2464</v>
      </c>
      <c r="E31" s="18" t="s">
        <v>247</v>
      </c>
      <c r="F31" s="258">
        <v>3.4390000000000001</v>
      </c>
      <c r="G31" s="36"/>
      <c r="H31" s="41"/>
    </row>
    <row r="32" spans="1:8" s="2" customFormat="1" ht="16.899999999999999" customHeight="1">
      <c r="A32" s="36"/>
      <c r="B32" s="41"/>
      <c r="C32" s="257" t="s">
        <v>2467</v>
      </c>
      <c r="D32" s="257" t="s">
        <v>2468</v>
      </c>
      <c r="E32" s="18" t="s">
        <v>296</v>
      </c>
      <c r="F32" s="258">
        <v>12.38</v>
      </c>
      <c r="G32" s="36"/>
      <c r="H32" s="41"/>
    </row>
    <row r="33" spans="1:8" s="2" customFormat="1" ht="16.899999999999999" customHeight="1">
      <c r="A33" s="36"/>
      <c r="B33" s="41"/>
      <c r="C33" s="253" t="s">
        <v>2359</v>
      </c>
      <c r="D33" s="254" t="s">
        <v>2360</v>
      </c>
      <c r="E33" s="255" t="s">
        <v>32</v>
      </c>
      <c r="F33" s="256">
        <v>22.35</v>
      </c>
      <c r="G33" s="36"/>
      <c r="H33" s="41"/>
    </row>
    <row r="34" spans="1:8" s="2" customFormat="1" ht="16.899999999999999" customHeight="1">
      <c r="A34" s="36"/>
      <c r="B34" s="41"/>
      <c r="C34" s="257" t="s">
        <v>32</v>
      </c>
      <c r="D34" s="257" t="s">
        <v>2412</v>
      </c>
      <c r="E34" s="18" t="s">
        <v>32</v>
      </c>
      <c r="F34" s="258">
        <v>2.0699999999999998</v>
      </c>
      <c r="G34" s="36"/>
      <c r="H34" s="41"/>
    </row>
    <row r="35" spans="1:8" s="2" customFormat="1" ht="16.899999999999999" customHeight="1">
      <c r="A35" s="36"/>
      <c r="B35" s="41"/>
      <c r="C35" s="257" t="s">
        <v>32</v>
      </c>
      <c r="D35" s="257" t="s">
        <v>2413</v>
      </c>
      <c r="E35" s="18" t="s">
        <v>32</v>
      </c>
      <c r="F35" s="258">
        <v>20.28</v>
      </c>
      <c r="G35" s="36"/>
      <c r="H35" s="41"/>
    </row>
    <row r="36" spans="1:8" s="2" customFormat="1" ht="16.899999999999999" customHeight="1">
      <c r="A36" s="36"/>
      <c r="B36" s="41"/>
      <c r="C36" s="257" t="s">
        <v>2359</v>
      </c>
      <c r="D36" s="257" t="s">
        <v>256</v>
      </c>
      <c r="E36" s="18" t="s">
        <v>32</v>
      </c>
      <c r="F36" s="258">
        <v>22.35</v>
      </c>
      <c r="G36" s="36"/>
      <c r="H36" s="41"/>
    </row>
    <row r="37" spans="1:8" s="2" customFormat="1" ht="16.899999999999999" customHeight="1">
      <c r="A37" s="36"/>
      <c r="B37" s="41"/>
      <c r="C37" s="259" t="s">
        <v>3570</v>
      </c>
      <c r="D37" s="36"/>
      <c r="E37" s="36"/>
      <c r="F37" s="36"/>
      <c r="G37" s="36"/>
      <c r="H37" s="41"/>
    </row>
    <row r="38" spans="1:8" s="2" customFormat="1" ht="22.5">
      <c r="A38" s="36"/>
      <c r="B38" s="41"/>
      <c r="C38" s="257" t="s">
        <v>2408</v>
      </c>
      <c r="D38" s="257" t="s">
        <v>2409</v>
      </c>
      <c r="E38" s="18" t="s">
        <v>247</v>
      </c>
      <c r="F38" s="258">
        <v>3.5760000000000001</v>
      </c>
      <c r="G38" s="36"/>
      <c r="H38" s="41"/>
    </row>
    <row r="39" spans="1:8" s="2" customFormat="1" ht="22.5">
      <c r="A39" s="36"/>
      <c r="B39" s="41"/>
      <c r="C39" s="257" t="s">
        <v>258</v>
      </c>
      <c r="D39" s="257" t="s">
        <v>259</v>
      </c>
      <c r="E39" s="18" t="s">
        <v>247</v>
      </c>
      <c r="F39" s="258">
        <v>14.304</v>
      </c>
      <c r="G39" s="36"/>
      <c r="H39" s="41"/>
    </row>
    <row r="40" spans="1:8" s="2" customFormat="1" ht="22.5">
      <c r="A40" s="36"/>
      <c r="B40" s="41"/>
      <c r="C40" s="257" t="s">
        <v>2417</v>
      </c>
      <c r="D40" s="257" t="s">
        <v>2418</v>
      </c>
      <c r="E40" s="18" t="s">
        <v>247</v>
      </c>
      <c r="F40" s="258">
        <v>0.89400000000000002</v>
      </c>
      <c r="G40" s="36"/>
      <c r="H40" s="41"/>
    </row>
    <row r="41" spans="1:8" s="2" customFormat="1" ht="22.5">
      <c r="A41" s="36"/>
      <c r="B41" s="41"/>
      <c r="C41" s="257" t="s">
        <v>2422</v>
      </c>
      <c r="D41" s="257" t="s">
        <v>2423</v>
      </c>
      <c r="E41" s="18" t="s">
        <v>247</v>
      </c>
      <c r="F41" s="258">
        <v>3.5760000000000001</v>
      </c>
      <c r="G41" s="36"/>
      <c r="H41" s="41"/>
    </row>
    <row r="42" spans="1:8" s="2" customFormat="1" ht="16.899999999999999" customHeight="1">
      <c r="A42" s="36"/>
      <c r="B42" s="41"/>
      <c r="C42" s="257" t="s">
        <v>2452</v>
      </c>
      <c r="D42" s="257" t="s">
        <v>303</v>
      </c>
      <c r="E42" s="18" t="s">
        <v>247</v>
      </c>
      <c r="F42" s="258">
        <v>18.059999999999999</v>
      </c>
      <c r="G42" s="36"/>
      <c r="H42" s="41"/>
    </row>
    <row r="43" spans="1:8" s="2" customFormat="1" ht="26.45" customHeight="1">
      <c r="A43" s="36"/>
      <c r="B43" s="41"/>
      <c r="C43" s="252" t="s">
        <v>3571</v>
      </c>
      <c r="D43" s="252" t="s">
        <v>105</v>
      </c>
      <c r="E43" s="36"/>
      <c r="F43" s="36"/>
      <c r="G43" s="36"/>
      <c r="H43" s="41"/>
    </row>
    <row r="44" spans="1:8" s="2" customFormat="1" ht="16.899999999999999" customHeight="1">
      <c r="A44" s="36"/>
      <c r="B44" s="41"/>
      <c r="C44" s="253" t="s">
        <v>2594</v>
      </c>
      <c r="D44" s="254" t="s">
        <v>2357</v>
      </c>
      <c r="E44" s="255" t="s">
        <v>32</v>
      </c>
      <c r="F44" s="256">
        <v>7.875</v>
      </c>
      <c r="G44" s="36"/>
      <c r="H44" s="41"/>
    </row>
    <row r="45" spans="1:8" s="2" customFormat="1" ht="16.899999999999999" customHeight="1">
      <c r="A45" s="36"/>
      <c r="B45" s="41"/>
      <c r="C45" s="257" t="s">
        <v>2594</v>
      </c>
      <c r="D45" s="257" t="s">
        <v>2621</v>
      </c>
      <c r="E45" s="18" t="s">
        <v>32</v>
      </c>
      <c r="F45" s="258">
        <v>7.875</v>
      </c>
      <c r="G45" s="36"/>
      <c r="H45" s="41"/>
    </row>
    <row r="46" spans="1:8" s="2" customFormat="1" ht="16.899999999999999" customHeight="1">
      <c r="A46" s="36"/>
      <c r="B46" s="41"/>
      <c r="C46" s="259" t="s">
        <v>3570</v>
      </c>
      <c r="D46" s="36"/>
      <c r="E46" s="36"/>
      <c r="F46" s="36"/>
      <c r="G46" s="36"/>
      <c r="H46" s="41"/>
    </row>
    <row r="47" spans="1:8" s="2" customFormat="1" ht="16.899999999999999" customHeight="1">
      <c r="A47" s="36"/>
      <c r="B47" s="41"/>
      <c r="C47" s="257" t="s">
        <v>2456</v>
      </c>
      <c r="D47" s="257" t="s">
        <v>2457</v>
      </c>
      <c r="E47" s="18" t="s">
        <v>247</v>
      </c>
      <c r="F47" s="258">
        <v>3.9380000000000002</v>
      </c>
      <c r="G47" s="36"/>
      <c r="H47" s="41"/>
    </row>
    <row r="48" spans="1:8" s="2" customFormat="1" ht="22.5">
      <c r="A48" s="36"/>
      <c r="B48" s="41"/>
      <c r="C48" s="257" t="s">
        <v>278</v>
      </c>
      <c r="D48" s="257" t="s">
        <v>279</v>
      </c>
      <c r="E48" s="18" t="s">
        <v>247</v>
      </c>
      <c r="F48" s="258">
        <v>6.3</v>
      </c>
      <c r="G48" s="36"/>
      <c r="H48" s="41"/>
    </row>
    <row r="49" spans="1:8" s="2" customFormat="1" ht="22.5">
      <c r="A49" s="36"/>
      <c r="B49" s="41"/>
      <c r="C49" s="257" t="s">
        <v>288</v>
      </c>
      <c r="D49" s="257" t="s">
        <v>289</v>
      </c>
      <c r="E49" s="18" t="s">
        <v>247</v>
      </c>
      <c r="F49" s="258">
        <v>37.799999999999997</v>
      </c>
      <c r="G49" s="36"/>
      <c r="H49" s="41"/>
    </row>
    <row r="50" spans="1:8" s="2" customFormat="1" ht="22.5">
      <c r="A50" s="36"/>
      <c r="B50" s="41"/>
      <c r="C50" s="257" t="s">
        <v>2439</v>
      </c>
      <c r="D50" s="257" t="s">
        <v>2440</v>
      </c>
      <c r="E50" s="18" t="s">
        <v>247</v>
      </c>
      <c r="F50" s="258">
        <v>1.575</v>
      </c>
      <c r="G50" s="36"/>
      <c r="H50" s="41"/>
    </row>
    <row r="51" spans="1:8" s="2" customFormat="1" ht="22.5">
      <c r="A51" s="36"/>
      <c r="B51" s="41"/>
      <c r="C51" s="257" t="s">
        <v>2444</v>
      </c>
      <c r="D51" s="257" t="s">
        <v>2445</v>
      </c>
      <c r="E51" s="18" t="s">
        <v>247</v>
      </c>
      <c r="F51" s="258">
        <v>9.4499999999999993</v>
      </c>
      <c r="G51" s="36"/>
      <c r="H51" s="41"/>
    </row>
    <row r="52" spans="1:8" s="2" customFormat="1" ht="22.5">
      <c r="A52" s="36"/>
      <c r="B52" s="41"/>
      <c r="C52" s="257" t="s">
        <v>2449</v>
      </c>
      <c r="D52" s="257" t="s">
        <v>295</v>
      </c>
      <c r="E52" s="18" t="s">
        <v>296</v>
      </c>
      <c r="F52" s="258">
        <v>14.175000000000001</v>
      </c>
      <c r="G52" s="36"/>
      <c r="H52" s="41"/>
    </row>
    <row r="53" spans="1:8" s="2" customFormat="1" ht="16.899999999999999" customHeight="1">
      <c r="A53" s="36"/>
      <c r="B53" s="41"/>
      <c r="C53" s="257" t="s">
        <v>2452</v>
      </c>
      <c r="D53" s="257" t="s">
        <v>303</v>
      </c>
      <c r="E53" s="18" t="s">
        <v>247</v>
      </c>
      <c r="F53" s="258">
        <v>15.125</v>
      </c>
      <c r="G53" s="36"/>
      <c r="H53" s="41"/>
    </row>
    <row r="54" spans="1:8" s="2" customFormat="1" ht="16.899999999999999" customHeight="1">
      <c r="A54" s="36"/>
      <c r="B54" s="41"/>
      <c r="C54" s="257" t="s">
        <v>2463</v>
      </c>
      <c r="D54" s="257" t="s">
        <v>2464</v>
      </c>
      <c r="E54" s="18" t="s">
        <v>247</v>
      </c>
      <c r="F54" s="258">
        <v>3.9380000000000002</v>
      </c>
      <c r="G54" s="36"/>
      <c r="H54" s="41"/>
    </row>
    <row r="55" spans="1:8" s="2" customFormat="1" ht="16.899999999999999" customHeight="1">
      <c r="A55" s="36"/>
      <c r="B55" s="41"/>
      <c r="C55" s="257" t="s">
        <v>2467</v>
      </c>
      <c r="D55" s="257" t="s">
        <v>2468</v>
      </c>
      <c r="E55" s="18" t="s">
        <v>296</v>
      </c>
      <c r="F55" s="258">
        <v>14.175000000000001</v>
      </c>
      <c r="G55" s="36"/>
      <c r="H55" s="41"/>
    </row>
    <row r="56" spans="1:8" s="2" customFormat="1" ht="16.899999999999999" customHeight="1">
      <c r="A56" s="36"/>
      <c r="B56" s="41"/>
      <c r="C56" s="253" t="s">
        <v>2596</v>
      </c>
      <c r="D56" s="254" t="s">
        <v>2596</v>
      </c>
      <c r="E56" s="255" t="s">
        <v>32</v>
      </c>
      <c r="F56" s="256">
        <v>23</v>
      </c>
      <c r="G56" s="36"/>
      <c r="H56" s="41"/>
    </row>
    <row r="57" spans="1:8" s="2" customFormat="1" ht="16.899999999999999" customHeight="1">
      <c r="A57" s="36"/>
      <c r="B57" s="41"/>
      <c r="C57" s="257" t="s">
        <v>2596</v>
      </c>
      <c r="D57" s="257" t="s">
        <v>2600</v>
      </c>
      <c r="E57" s="18" t="s">
        <v>32</v>
      </c>
      <c r="F57" s="258">
        <v>23</v>
      </c>
      <c r="G57" s="36"/>
      <c r="H57" s="41"/>
    </row>
    <row r="58" spans="1:8" s="2" customFormat="1" ht="16.899999999999999" customHeight="1">
      <c r="A58" s="36"/>
      <c r="B58" s="41"/>
      <c r="C58" s="259" t="s">
        <v>3570</v>
      </c>
      <c r="D58" s="36"/>
      <c r="E58" s="36"/>
      <c r="F58" s="36"/>
      <c r="G58" s="36"/>
      <c r="H58" s="41"/>
    </row>
    <row r="59" spans="1:8" s="2" customFormat="1" ht="22.5">
      <c r="A59" s="36"/>
      <c r="B59" s="41"/>
      <c r="C59" s="257" t="s">
        <v>2408</v>
      </c>
      <c r="D59" s="257" t="s">
        <v>2409</v>
      </c>
      <c r="E59" s="18" t="s">
        <v>247</v>
      </c>
      <c r="F59" s="258">
        <v>3.68</v>
      </c>
      <c r="G59" s="36"/>
      <c r="H59" s="41"/>
    </row>
    <row r="60" spans="1:8" s="2" customFormat="1" ht="22.5">
      <c r="A60" s="36"/>
      <c r="B60" s="41"/>
      <c r="C60" s="257" t="s">
        <v>258</v>
      </c>
      <c r="D60" s="257" t="s">
        <v>259</v>
      </c>
      <c r="E60" s="18" t="s">
        <v>247</v>
      </c>
      <c r="F60" s="258">
        <v>14.72</v>
      </c>
      <c r="G60" s="36"/>
      <c r="H60" s="41"/>
    </row>
    <row r="61" spans="1:8" s="2" customFormat="1" ht="22.5">
      <c r="A61" s="36"/>
      <c r="B61" s="41"/>
      <c r="C61" s="257" t="s">
        <v>2417</v>
      </c>
      <c r="D61" s="257" t="s">
        <v>2418</v>
      </c>
      <c r="E61" s="18" t="s">
        <v>247</v>
      </c>
      <c r="F61" s="258">
        <v>0.92</v>
      </c>
      <c r="G61" s="36"/>
      <c r="H61" s="41"/>
    </row>
    <row r="62" spans="1:8" s="2" customFormat="1" ht="22.5">
      <c r="A62" s="36"/>
      <c r="B62" s="41"/>
      <c r="C62" s="257" t="s">
        <v>2422</v>
      </c>
      <c r="D62" s="257" t="s">
        <v>2423</v>
      </c>
      <c r="E62" s="18" t="s">
        <v>247</v>
      </c>
      <c r="F62" s="258">
        <v>3.68</v>
      </c>
      <c r="G62" s="36"/>
      <c r="H62" s="41"/>
    </row>
    <row r="63" spans="1:8" s="2" customFormat="1" ht="16.899999999999999" customHeight="1">
      <c r="A63" s="36"/>
      <c r="B63" s="41"/>
      <c r="C63" s="257" t="s">
        <v>2452</v>
      </c>
      <c r="D63" s="257" t="s">
        <v>303</v>
      </c>
      <c r="E63" s="18" t="s">
        <v>247</v>
      </c>
      <c r="F63" s="258">
        <v>15.125</v>
      </c>
      <c r="G63" s="36"/>
      <c r="H63" s="41"/>
    </row>
    <row r="64" spans="1:8" s="2" customFormat="1" ht="7.35" customHeight="1">
      <c r="A64" s="36"/>
      <c r="B64" s="128"/>
      <c r="C64" s="129"/>
      <c r="D64" s="129"/>
      <c r="E64" s="129"/>
      <c r="F64" s="129"/>
      <c r="G64" s="129"/>
      <c r="H64" s="41"/>
    </row>
    <row r="65" spans="1:8" s="2" customFormat="1" ht="11.25">
      <c r="A65" s="36"/>
      <c r="B65" s="36"/>
      <c r="C65" s="36"/>
      <c r="D65" s="36"/>
      <c r="E65" s="36"/>
      <c r="F65" s="36"/>
      <c r="G65" s="36"/>
      <c r="H65" s="36"/>
    </row>
  </sheetData>
  <sheetProtection algorithmName="SHA-512" hashValue="gIAY2zXiltykNIt7KKiOvOeyD4DQB9fvKgxk12wSqGhkiYbz2WlecUVJVHat1OOkBTir+wtfjA7RaV5Mm7/DqA==" saltValue="v92qsD93Qr1vSP/9pE6R2qjbsnUnpeBrbc92ZAX3iTRKzvf2KRWEgmzrm8uSm4vvVwmZM4wi5CyvadljmNBLcA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260" customWidth="1"/>
    <col min="2" max="2" width="1.6640625" style="260" customWidth="1"/>
    <col min="3" max="4" width="5" style="260" customWidth="1"/>
    <col min="5" max="5" width="11.6640625" style="260" customWidth="1"/>
    <col min="6" max="6" width="9.1640625" style="260" customWidth="1"/>
    <col min="7" max="7" width="5" style="260" customWidth="1"/>
    <col min="8" max="8" width="77.83203125" style="260" customWidth="1"/>
    <col min="9" max="10" width="20" style="260" customWidth="1"/>
    <col min="11" max="11" width="1.6640625" style="260" customWidth="1"/>
  </cols>
  <sheetData>
    <row r="1" spans="2:11" s="1" customFormat="1" ht="37.5" customHeight="1"/>
    <row r="2" spans="2:11" s="1" customFormat="1" ht="7.5" customHeight="1">
      <c r="B2" s="261"/>
      <c r="C2" s="262"/>
      <c r="D2" s="262"/>
      <c r="E2" s="262"/>
      <c r="F2" s="262"/>
      <c r="G2" s="262"/>
      <c r="H2" s="262"/>
      <c r="I2" s="262"/>
      <c r="J2" s="262"/>
      <c r="K2" s="263"/>
    </row>
    <row r="3" spans="2:11" s="16" customFormat="1" ht="45" customHeight="1">
      <c r="B3" s="264"/>
      <c r="C3" s="393" t="s">
        <v>3572</v>
      </c>
      <c r="D3" s="393"/>
      <c r="E3" s="393"/>
      <c r="F3" s="393"/>
      <c r="G3" s="393"/>
      <c r="H3" s="393"/>
      <c r="I3" s="393"/>
      <c r="J3" s="393"/>
      <c r="K3" s="265"/>
    </row>
    <row r="4" spans="2:11" s="1" customFormat="1" ht="25.5" customHeight="1">
      <c r="B4" s="266"/>
      <c r="C4" s="398" t="s">
        <v>3573</v>
      </c>
      <c r="D4" s="398"/>
      <c r="E4" s="398"/>
      <c r="F4" s="398"/>
      <c r="G4" s="398"/>
      <c r="H4" s="398"/>
      <c r="I4" s="398"/>
      <c r="J4" s="398"/>
      <c r="K4" s="267"/>
    </row>
    <row r="5" spans="2:11" s="1" customFormat="1" ht="5.25" customHeight="1">
      <c r="B5" s="266"/>
      <c r="C5" s="268"/>
      <c r="D5" s="268"/>
      <c r="E5" s="268"/>
      <c r="F5" s="268"/>
      <c r="G5" s="268"/>
      <c r="H5" s="268"/>
      <c r="I5" s="268"/>
      <c r="J5" s="268"/>
      <c r="K5" s="267"/>
    </row>
    <row r="6" spans="2:11" s="1" customFormat="1" ht="15" customHeight="1">
      <c r="B6" s="266"/>
      <c r="C6" s="397" t="s">
        <v>3574</v>
      </c>
      <c r="D6" s="397"/>
      <c r="E6" s="397"/>
      <c r="F6" s="397"/>
      <c r="G6" s="397"/>
      <c r="H6" s="397"/>
      <c r="I6" s="397"/>
      <c r="J6" s="397"/>
      <c r="K6" s="267"/>
    </row>
    <row r="7" spans="2:11" s="1" customFormat="1" ht="15" customHeight="1">
      <c r="B7" s="270"/>
      <c r="C7" s="397" t="s">
        <v>3575</v>
      </c>
      <c r="D7" s="397"/>
      <c r="E7" s="397"/>
      <c r="F7" s="397"/>
      <c r="G7" s="397"/>
      <c r="H7" s="397"/>
      <c r="I7" s="397"/>
      <c r="J7" s="397"/>
      <c r="K7" s="267"/>
    </row>
    <row r="8" spans="2:11" s="1" customFormat="1" ht="12.75" customHeight="1">
      <c r="B8" s="270"/>
      <c r="C8" s="269"/>
      <c r="D8" s="269"/>
      <c r="E8" s="269"/>
      <c r="F8" s="269"/>
      <c r="G8" s="269"/>
      <c r="H8" s="269"/>
      <c r="I8" s="269"/>
      <c r="J8" s="269"/>
      <c r="K8" s="267"/>
    </row>
    <row r="9" spans="2:11" s="1" customFormat="1" ht="15" customHeight="1">
      <c r="B9" s="270"/>
      <c r="C9" s="397" t="s">
        <v>3576</v>
      </c>
      <c r="D9" s="397"/>
      <c r="E9" s="397"/>
      <c r="F9" s="397"/>
      <c r="G9" s="397"/>
      <c r="H9" s="397"/>
      <c r="I9" s="397"/>
      <c r="J9" s="397"/>
      <c r="K9" s="267"/>
    </row>
    <row r="10" spans="2:11" s="1" customFormat="1" ht="15" customHeight="1">
      <c r="B10" s="270"/>
      <c r="C10" s="269"/>
      <c r="D10" s="397" t="s">
        <v>3577</v>
      </c>
      <c r="E10" s="397"/>
      <c r="F10" s="397"/>
      <c r="G10" s="397"/>
      <c r="H10" s="397"/>
      <c r="I10" s="397"/>
      <c r="J10" s="397"/>
      <c r="K10" s="267"/>
    </row>
    <row r="11" spans="2:11" s="1" customFormat="1" ht="15" customHeight="1">
      <c r="B11" s="270"/>
      <c r="C11" s="271"/>
      <c r="D11" s="397" t="s">
        <v>3578</v>
      </c>
      <c r="E11" s="397"/>
      <c r="F11" s="397"/>
      <c r="G11" s="397"/>
      <c r="H11" s="397"/>
      <c r="I11" s="397"/>
      <c r="J11" s="397"/>
      <c r="K11" s="267"/>
    </row>
    <row r="12" spans="2:11" s="1" customFormat="1" ht="15" customHeight="1">
      <c r="B12" s="270"/>
      <c r="C12" s="271"/>
      <c r="D12" s="269"/>
      <c r="E12" s="269"/>
      <c r="F12" s="269"/>
      <c r="G12" s="269"/>
      <c r="H12" s="269"/>
      <c r="I12" s="269"/>
      <c r="J12" s="269"/>
      <c r="K12" s="267"/>
    </row>
    <row r="13" spans="2:11" s="1" customFormat="1" ht="15" customHeight="1">
      <c r="B13" s="270"/>
      <c r="C13" s="271"/>
      <c r="D13" s="272" t="s">
        <v>3579</v>
      </c>
      <c r="E13" s="269"/>
      <c r="F13" s="269"/>
      <c r="G13" s="269"/>
      <c r="H13" s="269"/>
      <c r="I13" s="269"/>
      <c r="J13" s="269"/>
      <c r="K13" s="267"/>
    </row>
    <row r="14" spans="2:11" s="1" customFormat="1" ht="12.75" customHeight="1">
      <c r="B14" s="270"/>
      <c r="C14" s="271"/>
      <c r="D14" s="271"/>
      <c r="E14" s="271"/>
      <c r="F14" s="271"/>
      <c r="G14" s="271"/>
      <c r="H14" s="271"/>
      <c r="I14" s="271"/>
      <c r="J14" s="271"/>
      <c r="K14" s="267"/>
    </row>
    <row r="15" spans="2:11" s="1" customFormat="1" ht="15" customHeight="1">
      <c r="B15" s="270"/>
      <c r="C15" s="271"/>
      <c r="D15" s="397" t="s">
        <v>3580</v>
      </c>
      <c r="E15" s="397"/>
      <c r="F15" s="397"/>
      <c r="G15" s="397"/>
      <c r="H15" s="397"/>
      <c r="I15" s="397"/>
      <c r="J15" s="397"/>
      <c r="K15" s="267"/>
    </row>
    <row r="16" spans="2:11" s="1" customFormat="1" ht="15" customHeight="1">
      <c r="B16" s="270"/>
      <c r="C16" s="271"/>
      <c r="D16" s="397" t="s">
        <v>3581</v>
      </c>
      <c r="E16" s="397"/>
      <c r="F16" s="397"/>
      <c r="G16" s="397"/>
      <c r="H16" s="397"/>
      <c r="I16" s="397"/>
      <c r="J16" s="397"/>
      <c r="K16" s="267"/>
    </row>
    <row r="17" spans="2:11" s="1" customFormat="1" ht="15" customHeight="1">
      <c r="B17" s="270"/>
      <c r="C17" s="271"/>
      <c r="D17" s="397" t="s">
        <v>3582</v>
      </c>
      <c r="E17" s="397"/>
      <c r="F17" s="397"/>
      <c r="G17" s="397"/>
      <c r="H17" s="397"/>
      <c r="I17" s="397"/>
      <c r="J17" s="397"/>
      <c r="K17" s="267"/>
    </row>
    <row r="18" spans="2:11" s="1" customFormat="1" ht="15" customHeight="1">
      <c r="B18" s="270"/>
      <c r="C18" s="271"/>
      <c r="D18" s="271"/>
      <c r="E18" s="273" t="s">
        <v>85</v>
      </c>
      <c r="F18" s="397" t="s">
        <v>3583</v>
      </c>
      <c r="G18" s="397"/>
      <c r="H18" s="397"/>
      <c r="I18" s="397"/>
      <c r="J18" s="397"/>
      <c r="K18" s="267"/>
    </row>
    <row r="19" spans="2:11" s="1" customFormat="1" ht="15" customHeight="1">
      <c r="B19" s="270"/>
      <c r="C19" s="271"/>
      <c r="D19" s="271"/>
      <c r="E19" s="273" t="s">
        <v>3584</v>
      </c>
      <c r="F19" s="397" t="s">
        <v>3585</v>
      </c>
      <c r="G19" s="397"/>
      <c r="H19" s="397"/>
      <c r="I19" s="397"/>
      <c r="J19" s="397"/>
      <c r="K19" s="267"/>
    </row>
    <row r="20" spans="2:11" s="1" customFormat="1" ht="15" customHeight="1">
      <c r="B20" s="270"/>
      <c r="C20" s="271"/>
      <c r="D20" s="271"/>
      <c r="E20" s="273" t="s">
        <v>3586</v>
      </c>
      <c r="F20" s="397" t="s">
        <v>3587</v>
      </c>
      <c r="G20" s="397"/>
      <c r="H20" s="397"/>
      <c r="I20" s="397"/>
      <c r="J20" s="397"/>
      <c r="K20" s="267"/>
    </row>
    <row r="21" spans="2:11" s="1" customFormat="1" ht="15" customHeight="1">
      <c r="B21" s="270"/>
      <c r="C21" s="271"/>
      <c r="D21" s="271"/>
      <c r="E21" s="273" t="s">
        <v>3588</v>
      </c>
      <c r="F21" s="397" t="s">
        <v>3589</v>
      </c>
      <c r="G21" s="397"/>
      <c r="H21" s="397"/>
      <c r="I21" s="397"/>
      <c r="J21" s="397"/>
      <c r="K21" s="267"/>
    </row>
    <row r="22" spans="2:11" s="1" customFormat="1" ht="15" customHeight="1">
      <c r="B22" s="270"/>
      <c r="C22" s="271"/>
      <c r="D22" s="271"/>
      <c r="E22" s="273" t="s">
        <v>140</v>
      </c>
      <c r="F22" s="397" t="s">
        <v>141</v>
      </c>
      <c r="G22" s="397"/>
      <c r="H22" s="397"/>
      <c r="I22" s="397"/>
      <c r="J22" s="397"/>
      <c r="K22" s="267"/>
    </row>
    <row r="23" spans="2:11" s="1" customFormat="1" ht="15" customHeight="1">
      <c r="B23" s="270"/>
      <c r="C23" s="271"/>
      <c r="D23" s="271"/>
      <c r="E23" s="273" t="s">
        <v>3590</v>
      </c>
      <c r="F23" s="397" t="s">
        <v>3591</v>
      </c>
      <c r="G23" s="397"/>
      <c r="H23" s="397"/>
      <c r="I23" s="397"/>
      <c r="J23" s="397"/>
      <c r="K23" s="267"/>
    </row>
    <row r="24" spans="2:11" s="1" customFormat="1" ht="12.75" customHeight="1">
      <c r="B24" s="270"/>
      <c r="C24" s="271"/>
      <c r="D24" s="271"/>
      <c r="E24" s="271"/>
      <c r="F24" s="271"/>
      <c r="G24" s="271"/>
      <c r="H24" s="271"/>
      <c r="I24" s="271"/>
      <c r="J24" s="271"/>
      <c r="K24" s="267"/>
    </row>
    <row r="25" spans="2:11" s="1" customFormat="1" ht="15" customHeight="1">
      <c r="B25" s="270"/>
      <c r="C25" s="397" t="s">
        <v>3592</v>
      </c>
      <c r="D25" s="397"/>
      <c r="E25" s="397"/>
      <c r="F25" s="397"/>
      <c r="G25" s="397"/>
      <c r="H25" s="397"/>
      <c r="I25" s="397"/>
      <c r="J25" s="397"/>
      <c r="K25" s="267"/>
    </row>
    <row r="26" spans="2:11" s="1" customFormat="1" ht="15" customHeight="1">
      <c r="B26" s="270"/>
      <c r="C26" s="397" t="s">
        <v>3593</v>
      </c>
      <c r="D26" s="397"/>
      <c r="E26" s="397"/>
      <c r="F26" s="397"/>
      <c r="G26" s="397"/>
      <c r="H26" s="397"/>
      <c r="I26" s="397"/>
      <c r="J26" s="397"/>
      <c r="K26" s="267"/>
    </row>
    <row r="27" spans="2:11" s="1" customFormat="1" ht="15" customHeight="1">
      <c r="B27" s="270"/>
      <c r="C27" s="269"/>
      <c r="D27" s="397" t="s">
        <v>3594</v>
      </c>
      <c r="E27" s="397"/>
      <c r="F27" s="397"/>
      <c r="G27" s="397"/>
      <c r="H27" s="397"/>
      <c r="I27" s="397"/>
      <c r="J27" s="397"/>
      <c r="K27" s="267"/>
    </row>
    <row r="28" spans="2:11" s="1" customFormat="1" ht="15" customHeight="1">
      <c r="B28" s="270"/>
      <c r="C28" s="271"/>
      <c r="D28" s="397" t="s">
        <v>3595</v>
      </c>
      <c r="E28" s="397"/>
      <c r="F28" s="397"/>
      <c r="G28" s="397"/>
      <c r="H28" s="397"/>
      <c r="I28" s="397"/>
      <c r="J28" s="397"/>
      <c r="K28" s="267"/>
    </row>
    <row r="29" spans="2:11" s="1" customFormat="1" ht="12.75" customHeight="1">
      <c r="B29" s="270"/>
      <c r="C29" s="271"/>
      <c r="D29" s="271"/>
      <c r="E29" s="271"/>
      <c r="F29" s="271"/>
      <c r="G29" s="271"/>
      <c r="H29" s="271"/>
      <c r="I29" s="271"/>
      <c r="J29" s="271"/>
      <c r="K29" s="267"/>
    </row>
    <row r="30" spans="2:11" s="1" customFormat="1" ht="15" customHeight="1">
      <c r="B30" s="270"/>
      <c r="C30" s="271"/>
      <c r="D30" s="397" t="s">
        <v>3596</v>
      </c>
      <c r="E30" s="397"/>
      <c r="F30" s="397"/>
      <c r="G30" s="397"/>
      <c r="H30" s="397"/>
      <c r="I30" s="397"/>
      <c r="J30" s="397"/>
      <c r="K30" s="267"/>
    </row>
    <row r="31" spans="2:11" s="1" customFormat="1" ht="15" customHeight="1">
      <c r="B31" s="270"/>
      <c r="C31" s="271"/>
      <c r="D31" s="397" t="s">
        <v>3597</v>
      </c>
      <c r="E31" s="397"/>
      <c r="F31" s="397"/>
      <c r="G31" s="397"/>
      <c r="H31" s="397"/>
      <c r="I31" s="397"/>
      <c r="J31" s="397"/>
      <c r="K31" s="267"/>
    </row>
    <row r="32" spans="2:11" s="1" customFormat="1" ht="12.75" customHeight="1">
      <c r="B32" s="270"/>
      <c r="C32" s="271"/>
      <c r="D32" s="271"/>
      <c r="E32" s="271"/>
      <c r="F32" s="271"/>
      <c r="G32" s="271"/>
      <c r="H32" s="271"/>
      <c r="I32" s="271"/>
      <c r="J32" s="271"/>
      <c r="K32" s="267"/>
    </row>
    <row r="33" spans="2:11" s="1" customFormat="1" ht="15" customHeight="1">
      <c r="B33" s="270"/>
      <c r="C33" s="271"/>
      <c r="D33" s="397" t="s">
        <v>3598</v>
      </c>
      <c r="E33" s="397"/>
      <c r="F33" s="397"/>
      <c r="G33" s="397"/>
      <c r="H33" s="397"/>
      <c r="I33" s="397"/>
      <c r="J33" s="397"/>
      <c r="K33" s="267"/>
    </row>
    <row r="34" spans="2:11" s="1" customFormat="1" ht="15" customHeight="1">
      <c r="B34" s="270"/>
      <c r="C34" s="271"/>
      <c r="D34" s="397" t="s">
        <v>3599</v>
      </c>
      <c r="E34" s="397"/>
      <c r="F34" s="397"/>
      <c r="G34" s="397"/>
      <c r="H34" s="397"/>
      <c r="I34" s="397"/>
      <c r="J34" s="397"/>
      <c r="K34" s="267"/>
    </row>
    <row r="35" spans="2:11" s="1" customFormat="1" ht="15" customHeight="1">
      <c r="B35" s="270"/>
      <c r="C35" s="271"/>
      <c r="D35" s="397" t="s">
        <v>3600</v>
      </c>
      <c r="E35" s="397"/>
      <c r="F35" s="397"/>
      <c r="G35" s="397"/>
      <c r="H35" s="397"/>
      <c r="I35" s="397"/>
      <c r="J35" s="397"/>
      <c r="K35" s="267"/>
    </row>
    <row r="36" spans="2:11" s="1" customFormat="1" ht="15" customHeight="1">
      <c r="B36" s="270"/>
      <c r="C36" s="271"/>
      <c r="D36" s="269"/>
      <c r="E36" s="272" t="s">
        <v>128</v>
      </c>
      <c r="F36" s="269"/>
      <c r="G36" s="397" t="s">
        <v>3601</v>
      </c>
      <c r="H36" s="397"/>
      <c r="I36" s="397"/>
      <c r="J36" s="397"/>
      <c r="K36" s="267"/>
    </row>
    <row r="37" spans="2:11" s="1" customFormat="1" ht="30.75" customHeight="1">
      <c r="B37" s="270"/>
      <c r="C37" s="271"/>
      <c r="D37" s="269"/>
      <c r="E37" s="272" t="s">
        <v>3602</v>
      </c>
      <c r="F37" s="269"/>
      <c r="G37" s="397" t="s">
        <v>3603</v>
      </c>
      <c r="H37" s="397"/>
      <c r="I37" s="397"/>
      <c r="J37" s="397"/>
      <c r="K37" s="267"/>
    </row>
    <row r="38" spans="2:11" s="1" customFormat="1" ht="15" customHeight="1">
      <c r="B38" s="270"/>
      <c r="C38" s="271"/>
      <c r="D38" s="269"/>
      <c r="E38" s="272" t="s">
        <v>59</v>
      </c>
      <c r="F38" s="269"/>
      <c r="G38" s="397" t="s">
        <v>3604</v>
      </c>
      <c r="H38" s="397"/>
      <c r="I38" s="397"/>
      <c r="J38" s="397"/>
      <c r="K38" s="267"/>
    </row>
    <row r="39" spans="2:11" s="1" customFormat="1" ht="15" customHeight="1">
      <c r="B39" s="270"/>
      <c r="C39" s="271"/>
      <c r="D39" s="269"/>
      <c r="E39" s="272" t="s">
        <v>60</v>
      </c>
      <c r="F39" s="269"/>
      <c r="G39" s="397" t="s">
        <v>3605</v>
      </c>
      <c r="H39" s="397"/>
      <c r="I39" s="397"/>
      <c r="J39" s="397"/>
      <c r="K39" s="267"/>
    </row>
    <row r="40" spans="2:11" s="1" customFormat="1" ht="15" customHeight="1">
      <c r="B40" s="270"/>
      <c r="C40" s="271"/>
      <c r="D40" s="269"/>
      <c r="E40" s="272" t="s">
        <v>129</v>
      </c>
      <c r="F40" s="269"/>
      <c r="G40" s="397" t="s">
        <v>3606</v>
      </c>
      <c r="H40" s="397"/>
      <c r="I40" s="397"/>
      <c r="J40" s="397"/>
      <c r="K40" s="267"/>
    </row>
    <row r="41" spans="2:11" s="1" customFormat="1" ht="15" customHeight="1">
      <c r="B41" s="270"/>
      <c r="C41" s="271"/>
      <c r="D41" s="269"/>
      <c r="E41" s="272" t="s">
        <v>130</v>
      </c>
      <c r="F41" s="269"/>
      <c r="G41" s="397" t="s">
        <v>3607</v>
      </c>
      <c r="H41" s="397"/>
      <c r="I41" s="397"/>
      <c r="J41" s="397"/>
      <c r="K41" s="267"/>
    </row>
    <row r="42" spans="2:11" s="1" customFormat="1" ht="15" customHeight="1">
      <c r="B42" s="270"/>
      <c r="C42" s="271"/>
      <c r="D42" s="269"/>
      <c r="E42" s="272" t="s">
        <v>3608</v>
      </c>
      <c r="F42" s="269"/>
      <c r="G42" s="397" t="s">
        <v>3609</v>
      </c>
      <c r="H42" s="397"/>
      <c r="I42" s="397"/>
      <c r="J42" s="397"/>
      <c r="K42" s="267"/>
    </row>
    <row r="43" spans="2:11" s="1" customFormat="1" ht="15" customHeight="1">
      <c r="B43" s="270"/>
      <c r="C43" s="271"/>
      <c r="D43" s="269"/>
      <c r="E43" s="272"/>
      <c r="F43" s="269"/>
      <c r="G43" s="397" t="s">
        <v>3610</v>
      </c>
      <c r="H43" s="397"/>
      <c r="I43" s="397"/>
      <c r="J43" s="397"/>
      <c r="K43" s="267"/>
    </row>
    <row r="44" spans="2:11" s="1" customFormat="1" ht="15" customHeight="1">
      <c r="B44" s="270"/>
      <c r="C44" s="271"/>
      <c r="D44" s="269"/>
      <c r="E44" s="272" t="s">
        <v>3611</v>
      </c>
      <c r="F44" s="269"/>
      <c r="G44" s="397" t="s">
        <v>3612</v>
      </c>
      <c r="H44" s="397"/>
      <c r="I44" s="397"/>
      <c r="J44" s="397"/>
      <c r="K44" s="267"/>
    </row>
    <row r="45" spans="2:11" s="1" customFormat="1" ht="15" customHeight="1">
      <c r="B45" s="270"/>
      <c r="C45" s="271"/>
      <c r="D45" s="269"/>
      <c r="E45" s="272" t="s">
        <v>132</v>
      </c>
      <c r="F45" s="269"/>
      <c r="G45" s="397" t="s">
        <v>3613</v>
      </c>
      <c r="H45" s="397"/>
      <c r="I45" s="397"/>
      <c r="J45" s="397"/>
      <c r="K45" s="267"/>
    </row>
    <row r="46" spans="2:11" s="1" customFormat="1" ht="12.75" customHeight="1">
      <c r="B46" s="270"/>
      <c r="C46" s="271"/>
      <c r="D46" s="269"/>
      <c r="E46" s="269"/>
      <c r="F46" s="269"/>
      <c r="G46" s="269"/>
      <c r="H46" s="269"/>
      <c r="I46" s="269"/>
      <c r="J46" s="269"/>
      <c r="K46" s="267"/>
    </row>
    <row r="47" spans="2:11" s="1" customFormat="1" ht="15" customHeight="1">
      <c r="B47" s="270"/>
      <c r="C47" s="271"/>
      <c r="D47" s="397" t="s">
        <v>3614</v>
      </c>
      <c r="E47" s="397"/>
      <c r="F47" s="397"/>
      <c r="G47" s="397"/>
      <c r="H47" s="397"/>
      <c r="I47" s="397"/>
      <c r="J47" s="397"/>
      <c r="K47" s="267"/>
    </row>
    <row r="48" spans="2:11" s="1" customFormat="1" ht="15" customHeight="1">
      <c r="B48" s="270"/>
      <c r="C48" s="271"/>
      <c r="D48" s="271"/>
      <c r="E48" s="397" t="s">
        <v>3615</v>
      </c>
      <c r="F48" s="397"/>
      <c r="G48" s="397"/>
      <c r="H48" s="397"/>
      <c r="I48" s="397"/>
      <c r="J48" s="397"/>
      <c r="K48" s="267"/>
    </row>
    <row r="49" spans="2:11" s="1" customFormat="1" ht="15" customHeight="1">
      <c r="B49" s="270"/>
      <c r="C49" s="271"/>
      <c r="D49" s="271"/>
      <c r="E49" s="397" t="s">
        <v>3616</v>
      </c>
      <c r="F49" s="397"/>
      <c r="G49" s="397"/>
      <c r="H49" s="397"/>
      <c r="I49" s="397"/>
      <c r="J49" s="397"/>
      <c r="K49" s="267"/>
    </row>
    <row r="50" spans="2:11" s="1" customFormat="1" ht="15" customHeight="1">
      <c r="B50" s="270"/>
      <c r="C50" s="271"/>
      <c r="D50" s="271"/>
      <c r="E50" s="397" t="s">
        <v>3617</v>
      </c>
      <c r="F50" s="397"/>
      <c r="G50" s="397"/>
      <c r="H50" s="397"/>
      <c r="I50" s="397"/>
      <c r="J50" s="397"/>
      <c r="K50" s="267"/>
    </row>
    <row r="51" spans="2:11" s="1" customFormat="1" ht="15" customHeight="1">
      <c r="B51" s="270"/>
      <c r="C51" s="271"/>
      <c r="D51" s="397" t="s">
        <v>3618</v>
      </c>
      <c r="E51" s="397"/>
      <c r="F51" s="397"/>
      <c r="G51" s="397"/>
      <c r="H51" s="397"/>
      <c r="I51" s="397"/>
      <c r="J51" s="397"/>
      <c r="K51" s="267"/>
    </row>
    <row r="52" spans="2:11" s="1" customFormat="1" ht="25.5" customHeight="1">
      <c r="B52" s="266"/>
      <c r="C52" s="398" t="s">
        <v>3619</v>
      </c>
      <c r="D52" s="398"/>
      <c r="E52" s="398"/>
      <c r="F52" s="398"/>
      <c r="G52" s="398"/>
      <c r="H52" s="398"/>
      <c r="I52" s="398"/>
      <c r="J52" s="398"/>
      <c r="K52" s="267"/>
    </row>
    <row r="53" spans="2:11" s="1" customFormat="1" ht="5.25" customHeight="1">
      <c r="B53" s="266"/>
      <c r="C53" s="268"/>
      <c r="D53" s="268"/>
      <c r="E53" s="268"/>
      <c r="F53" s="268"/>
      <c r="G53" s="268"/>
      <c r="H53" s="268"/>
      <c r="I53" s="268"/>
      <c r="J53" s="268"/>
      <c r="K53" s="267"/>
    </row>
    <row r="54" spans="2:11" s="1" customFormat="1" ht="15" customHeight="1">
      <c r="B54" s="266"/>
      <c r="C54" s="397" t="s">
        <v>3620</v>
      </c>
      <c r="D54" s="397"/>
      <c r="E54" s="397"/>
      <c r="F54" s="397"/>
      <c r="G54" s="397"/>
      <c r="H54" s="397"/>
      <c r="I54" s="397"/>
      <c r="J54" s="397"/>
      <c r="K54" s="267"/>
    </row>
    <row r="55" spans="2:11" s="1" customFormat="1" ht="15" customHeight="1">
      <c r="B55" s="266"/>
      <c r="C55" s="397" t="s">
        <v>3621</v>
      </c>
      <c r="D55" s="397"/>
      <c r="E55" s="397"/>
      <c r="F55" s="397"/>
      <c r="G55" s="397"/>
      <c r="H55" s="397"/>
      <c r="I55" s="397"/>
      <c r="J55" s="397"/>
      <c r="K55" s="267"/>
    </row>
    <row r="56" spans="2:11" s="1" customFormat="1" ht="12.75" customHeight="1">
      <c r="B56" s="266"/>
      <c r="C56" s="269"/>
      <c r="D56" s="269"/>
      <c r="E56" s="269"/>
      <c r="F56" s="269"/>
      <c r="G56" s="269"/>
      <c r="H56" s="269"/>
      <c r="I56" s="269"/>
      <c r="J56" s="269"/>
      <c r="K56" s="267"/>
    </row>
    <row r="57" spans="2:11" s="1" customFormat="1" ht="15" customHeight="1">
      <c r="B57" s="266"/>
      <c r="C57" s="397" t="s">
        <v>3622</v>
      </c>
      <c r="D57" s="397"/>
      <c r="E57" s="397"/>
      <c r="F57" s="397"/>
      <c r="G57" s="397"/>
      <c r="H57" s="397"/>
      <c r="I57" s="397"/>
      <c r="J57" s="397"/>
      <c r="K57" s="267"/>
    </row>
    <row r="58" spans="2:11" s="1" customFormat="1" ht="15" customHeight="1">
      <c r="B58" s="266"/>
      <c r="C58" s="271"/>
      <c r="D58" s="397" t="s">
        <v>3623</v>
      </c>
      <c r="E58" s="397"/>
      <c r="F58" s="397"/>
      <c r="G58" s="397"/>
      <c r="H58" s="397"/>
      <c r="I58" s="397"/>
      <c r="J58" s="397"/>
      <c r="K58" s="267"/>
    </row>
    <row r="59" spans="2:11" s="1" customFormat="1" ht="15" customHeight="1">
      <c r="B59" s="266"/>
      <c r="C59" s="271"/>
      <c r="D59" s="397" t="s">
        <v>3624</v>
      </c>
      <c r="E59" s="397"/>
      <c r="F59" s="397"/>
      <c r="G59" s="397"/>
      <c r="H59" s="397"/>
      <c r="I59" s="397"/>
      <c r="J59" s="397"/>
      <c r="K59" s="267"/>
    </row>
    <row r="60" spans="2:11" s="1" customFormat="1" ht="15" customHeight="1">
      <c r="B60" s="266"/>
      <c r="C60" s="271"/>
      <c r="D60" s="397" t="s">
        <v>3625</v>
      </c>
      <c r="E60" s="397"/>
      <c r="F60" s="397"/>
      <c r="G60" s="397"/>
      <c r="H60" s="397"/>
      <c r="I60" s="397"/>
      <c r="J60" s="397"/>
      <c r="K60" s="267"/>
    </row>
    <row r="61" spans="2:11" s="1" customFormat="1" ht="15" customHeight="1">
      <c r="B61" s="266"/>
      <c r="C61" s="271"/>
      <c r="D61" s="397" t="s">
        <v>3626</v>
      </c>
      <c r="E61" s="397"/>
      <c r="F61" s="397"/>
      <c r="G61" s="397"/>
      <c r="H61" s="397"/>
      <c r="I61" s="397"/>
      <c r="J61" s="397"/>
      <c r="K61" s="267"/>
    </row>
    <row r="62" spans="2:11" s="1" customFormat="1" ht="15" customHeight="1">
      <c r="B62" s="266"/>
      <c r="C62" s="271"/>
      <c r="D62" s="399" t="s">
        <v>3627</v>
      </c>
      <c r="E62" s="399"/>
      <c r="F62" s="399"/>
      <c r="G62" s="399"/>
      <c r="H62" s="399"/>
      <c r="I62" s="399"/>
      <c r="J62" s="399"/>
      <c r="K62" s="267"/>
    </row>
    <row r="63" spans="2:11" s="1" customFormat="1" ht="15" customHeight="1">
      <c r="B63" s="266"/>
      <c r="C63" s="271"/>
      <c r="D63" s="397" t="s">
        <v>3628</v>
      </c>
      <c r="E63" s="397"/>
      <c r="F63" s="397"/>
      <c r="G63" s="397"/>
      <c r="H63" s="397"/>
      <c r="I63" s="397"/>
      <c r="J63" s="397"/>
      <c r="K63" s="267"/>
    </row>
    <row r="64" spans="2:11" s="1" customFormat="1" ht="12.75" customHeight="1">
      <c r="B64" s="266"/>
      <c r="C64" s="271"/>
      <c r="D64" s="271"/>
      <c r="E64" s="274"/>
      <c r="F64" s="271"/>
      <c r="G64" s="271"/>
      <c r="H64" s="271"/>
      <c r="I64" s="271"/>
      <c r="J64" s="271"/>
      <c r="K64" s="267"/>
    </row>
    <row r="65" spans="2:11" s="1" customFormat="1" ht="15" customHeight="1">
      <c r="B65" s="266"/>
      <c r="C65" s="271"/>
      <c r="D65" s="397" t="s">
        <v>3629</v>
      </c>
      <c r="E65" s="397"/>
      <c r="F65" s="397"/>
      <c r="G65" s="397"/>
      <c r="H65" s="397"/>
      <c r="I65" s="397"/>
      <c r="J65" s="397"/>
      <c r="K65" s="267"/>
    </row>
    <row r="66" spans="2:11" s="1" customFormat="1" ht="15" customHeight="1">
      <c r="B66" s="266"/>
      <c r="C66" s="271"/>
      <c r="D66" s="399" t="s">
        <v>3630</v>
      </c>
      <c r="E66" s="399"/>
      <c r="F66" s="399"/>
      <c r="G66" s="399"/>
      <c r="H66" s="399"/>
      <c r="I66" s="399"/>
      <c r="J66" s="399"/>
      <c r="K66" s="267"/>
    </row>
    <row r="67" spans="2:11" s="1" customFormat="1" ht="15" customHeight="1">
      <c r="B67" s="266"/>
      <c r="C67" s="271"/>
      <c r="D67" s="397" t="s">
        <v>3631</v>
      </c>
      <c r="E67" s="397"/>
      <c r="F67" s="397"/>
      <c r="G67" s="397"/>
      <c r="H67" s="397"/>
      <c r="I67" s="397"/>
      <c r="J67" s="397"/>
      <c r="K67" s="267"/>
    </row>
    <row r="68" spans="2:11" s="1" customFormat="1" ht="15" customHeight="1">
      <c r="B68" s="266"/>
      <c r="C68" s="271"/>
      <c r="D68" s="397" t="s">
        <v>3632</v>
      </c>
      <c r="E68" s="397"/>
      <c r="F68" s="397"/>
      <c r="G68" s="397"/>
      <c r="H68" s="397"/>
      <c r="I68" s="397"/>
      <c r="J68" s="397"/>
      <c r="K68" s="267"/>
    </row>
    <row r="69" spans="2:11" s="1" customFormat="1" ht="15" customHeight="1">
      <c r="B69" s="266"/>
      <c r="C69" s="271"/>
      <c r="D69" s="397" t="s">
        <v>3633</v>
      </c>
      <c r="E69" s="397"/>
      <c r="F69" s="397"/>
      <c r="G69" s="397"/>
      <c r="H69" s="397"/>
      <c r="I69" s="397"/>
      <c r="J69" s="397"/>
      <c r="K69" s="267"/>
    </row>
    <row r="70" spans="2:11" s="1" customFormat="1" ht="15" customHeight="1">
      <c r="B70" s="266"/>
      <c r="C70" s="271"/>
      <c r="D70" s="397" t="s">
        <v>3634</v>
      </c>
      <c r="E70" s="397"/>
      <c r="F70" s="397"/>
      <c r="G70" s="397"/>
      <c r="H70" s="397"/>
      <c r="I70" s="397"/>
      <c r="J70" s="397"/>
      <c r="K70" s="267"/>
    </row>
    <row r="71" spans="2:11" s="1" customFormat="1" ht="12.75" customHeight="1">
      <c r="B71" s="275"/>
      <c r="C71" s="276"/>
      <c r="D71" s="276"/>
      <c r="E71" s="276"/>
      <c r="F71" s="276"/>
      <c r="G71" s="276"/>
      <c r="H71" s="276"/>
      <c r="I71" s="276"/>
      <c r="J71" s="276"/>
      <c r="K71" s="277"/>
    </row>
    <row r="72" spans="2:11" s="1" customFormat="1" ht="18.75" customHeight="1">
      <c r="B72" s="278"/>
      <c r="C72" s="278"/>
      <c r="D72" s="278"/>
      <c r="E72" s="278"/>
      <c r="F72" s="278"/>
      <c r="G72" s="278"/>
      <c r="H72" s="278"/>
      <c r="I72" s="278"/>
      <c r="J72" s="278"/>
      <c r="K72" s="279"/>
    </row>
    <row r="73" spans="2:11" s="1" customFormat="1" ht="18.75" customHeight="1">
      <c r="B73" s="279"/>
      <c r="C73" s="279"/>
      <c r="D73" s="279"/>
      <c r="E73" s="279"/>
      <c r="F73" s="279"/>
      <c r="G73" s="279"/>
      <c r="H73" s="279"/>
      <c r="I73" s="279"/>
      <c r="J73" s="279"/>
      <c r="K73" s="279"/>
    </row>
    <row r="74" spans="2:11" s="1" customFormat="1" ht="7.5" customHeight="1">
      <c r="B74" s="280"/>
      <c r="C74" s="281"/>
      <c r="D74" s="281"/>
      <c r="E74" s="281"/>
      <c r="F74" s="281"/>
      <c r="G74" s="281"/>
      <c r="H74" s="281"/>
      <c r="I74" s="281"/>
      <c r="J74" s="281"/>
      <c r="K74" s="282"/>
    </row>
    <row r="75" spans="2:11" s="1" customFormat="1" ht="45" customHeight="1">
      <c r="B75" s="283"/>
      <c r="C75" s="392" t="s">
        <v>3635</v>
      </c>
      <c r="D75" s="392"/>
      <c r="E75" s="392"/>
      <c r="F75" s="392"/>
      <c r="G75" s="392"/>
      <c r="H75" s="392"/>
      <c r="I75" s="392"/>
      <c r="J75" s="392"/>
      <c r="K75" s="284"/>
    </row>
    <row r="76" spans="2:11" s="1" customFormat="1" ht="17.25" customHeight="1">
      <c r="B76" s="283"/>
      <c r="C76" s="285" t="s">
        <v>3636</v>
      </c>
      <c r="D76" s="285"/>
      <c r="E76" s="285"/>
      <c r="F76" s="285" t="s">
        <v>3637</v>
      </c>
      <c r="G76" s="286"/>
      <c r="H76" s="285" t="s">
        <v>60</v>
      </c>
      <c r="I76" s="285" t="s">
        <v>63</v>
      </c>
      <c r="J76" s="285" t="s">
        <v>3638</v>
      </c>
      <c r="K76" s="284"/>
    </row>
    <row r="77" spans="2:11" s="1" customFormat="1" ht="17.25" customHeight="1">
      <c r="B77" s="283"/>
      <c r="C77" s="287" t="s">
        <v>3639</v>
      </c>
      <c r="D77" s="287"/>
      <c r="E77" s="287"/>
      <c r="F77" s="288" t="s">
        <v>3640</v>
      </c>
      <c r="G77" s="289"/>
      <c r="H77" s="287"/>
      <c r="I77" s="287"/>
      <c r="J77" s="287" t="s">
        <v>3641</v>
      </c>
      <c r="K77" s="284"/>
    </row>
    <row r="78" spans="2:11" s="1" customFormat="1" ht="5.25" customHeight="1">
      <c r="B78" s="283"/>
      <c r="C78" s="290"/>
      <c r="D78" s="290"/>
      <c r="E78" s="290"/>
      <c r="F78" s="290"/>
      <c r="G78" s="291"/>
      <c r="H78" s="290"/>
      <c r="I78" s="290"/>
      <c r="J78" s="290"/>
      <c r="K78" s="284"/>
    </row>
    <row r="79" spans="2:11" s="1" customFormat="1" ht="15" customHeight="1">
      <c r="B79" s="283"/>
      <c r="C79" s="272" t="s">
        <v>59</v>
      </c>
      <c r="D79" s="292"/>
      <c r="E79" s="292"/>
      <c r="F79" s="293" t="s">
        <v>3642</v>
      </c>
      <c r="G79" s="294"/>
      <c r="H79" s="272" t="s">
        <v>3643</v>
      </c>
      <c r="I79" s="272" t="s">
        <v>3644</v>
      </c>
      <c r="J79" s="272">
        <v>20</v>
      </c>
      <c r="K79" s="284"/>
    </row>
    <row r="80" spans="2:11" s="1" customFormat="1" ht="15" customHeight="1">
      <c r="B80" s="283"/>
      <c r="C80" s="272" t="s">
        <v>3645</v>
      </c>
      <c r="D80" s="272"/>
      <c r="E80" s="272"/>
      <c r="F80" s="293" t="s">
        <v>3642</v>
      </c>
      <c r="G80" s="294"/>
      <c r="H80" s="272" t="s">
        <v>3646</v>
      </c>
      <c r="I80" s="272" t="s">
        <v>3644</v>
      </c>
      <c r="J80" s="272">
        <v>120</v>
      </c>
      <c r="K80" s="284"/>
    </row>
    <row r="81" spans="2:11" s="1" customFormat="1" ht="15" customHeight="1">
      <c r="B81" s="295"/>
      <c r="C81" s="272" t="s">
        <v>3647</v>
      </c>
      <c r="D81" s="272"/>
      <c r="E81" s="272"/>
      <c r="F81" s="293" t="s">
        <v>3648</v>
      </c>
      <c r="G81" s="294"/>
      <c r="H81" s="272" t="s">
        <v>3649</v>
      </c>
      <c r="I81" s="272" t="s">
        <v>3644</v>
      </c>
      <c r="J81" s="272">
        <v>50</v>
      </c>
      <c r="K81" s="284"/>
    </row>
    <row r="82" spans="2:11" s="1" customFormat="1" ht="15" customHeight="1">
      <c r="B82" s="295"/>
      <c r="C82" s="272" t="s">
        <v>3650</v>
      </c>
      <c r="D82" s="272"/>
      <c r="E82" s="272"/>
      <c r="F82" s="293" t="s">
        <v>3642</v>
      </c>
      <c r="G82" s="294"/>
      <c r="H82" s="272" t="s">
        <v>3651</v>
      </c>
      <c r="I82" s="272" t="s">
        <v>3652</v>
      </c>
      <c r="J82" s="272"/>
      <c r="K82" s="284"/>
    </row>
    <row r="83" spans="2:11" s="1" customFormat="1" ht="15" customHeight="1">
      <c r="B83" s="295"/>
      <c r="C83" s="296" t="s">
        <v>3653</v>
      </c>
      <c r="D83" s="296"/>
      <c r="E83" s="296"/>
      <c r="F83" s="297" t="s">
        <v>3648</v>
      </c>
      <c r="G83" s="296"/>
      <c r="H83" s="296" t="s">
        <v>3654</v>
      </c>
      <c r="I83" s="296" t="s">
        <v>3644</v>
      </c>
      <c r="J83" s="296">
        <v>15</v>
      </c>
      <c r="K83" s="284"/>
    </row>
    <row r="84" spans="2:11" s="1" customFormat="1" ht="15" customHeight="1">
      <c r="B84" s="295"/>
      <c r="C84" s="296" t="s">
        <v>3655</v>
      </c>
      <c r="D84" s="296"/>
      <c r="E84" s="296"/>
      <c r="F84" s="297" t="s">
        <v>3648</v>
      </c>
      <c r="G84" s="296"/>
      <c r="H84" s="296" t="s">
        <v>3656</v>
      </c>
      <c r="I84" s="296" t="s">
        <v>3644</v>
      </c>
      <c r="J84" s="296">
        <v>15</v>
      </c>
      <c r="K84" s="284"/>
    </row>
    <row r="85" spans="2:11" s="1" customFormat="1" ht="15" customHeight="1">
      <c r="B85" s="295"/>
      <c r="C85" s="296" t="s">
        <v>3657</v>
      </c>
      <c r="D85" s="296"/>
      <c r="E85" s="296"/>
      <c r="F85" s="297" t="s">
        <v>3648</v>
      </c>
      <c r="G85" s="296"/>
      <c r="H85" s="296" t="s">
        <v>3658</v>
      </c>
      <c r="I85" s="296" t="s">
        <v>3644</v>
      </c>
      <c r="J85" s="296">
        <v>20</v>
      </c>
      <c r="K85" s="284"/>
    </row>
    <row r="86" spans="2:11" s="1" customFormat="1" ht="15" customHeight="1">
      <c r="B86" s="295"/>
      <c r="C86" s="296" t="s">
        <v>3659</v>
      </c>
      <c r="D86" s="296"/>
      <c r="E86" s="296"/>
      <c r="F86" s="297" t="s">
        <v>3648</v>
      </c>
      <c r="G86" s="296"/>
      <c r="H86" s="296" t="s">
        <v>3660</v>
      </c>
      <c r="I86" s="296" t="s">
        <v>3644</v>
      </c>
      <c r="J86" s="296">
        <v>20</v>
      </c>
      <c r="K86" s="284"/>
    </row>
    <row r="87" spans="2:11" s="1" customFormat="1" ht="15" customHeight="1">
      <c r="B87" s="295"/>
      <c r="C87" s="272" t="s">
        <v>3661</v>
      </c>
      <c r="D87" s="272"/>
      <c r="E87" s="272"/>
      <c r="F87" s="293" t="s">
        <v>3648</v>
      </c>
      <c r="G87" s="294"/>
      <c r="H87" s="272" t="s">
        <v>3662</v>
      </c>
      <c r="I87" s="272" t="s">
        <v>3644</v>
      </c>
      <c r="J87" s="272">
        <v>50</v>
      </c>
      <c r="K87" s="284"/>
    </row>
    <row r="88" spans="2:11" s="1" customFormat="1" ht="15" customHeight="1">
      <c r="B88" s="295"/>
      <c r="C88" s="272" t="s">
        <v>3663</v>
      </c>
      <c r="D88" s="272"/>
      <c r="E88" s="272"/>
      <c r="F88" s="293" t="s">
        <v>3648</v>
      </c>
      <c r="G88" s="294"/>
      <c r="H88" s="272" t="s">
        <v>3664</v>
      </c>
      <c r="I88" s="272" t="s">
        <v>3644</v>
      </c>
      <c r="J88" s="272">
        <v>20</v>
      </c>
      <c r="K88" s="284"/>
    </row>
    <row r="89" spans="2:11" s="1" customFormat="1" ht="15" customHeight="1">
      <c r="B89" s="295"/>
      <c r="C89" s="272" t="s">
        <v>3665</v>
      </c>
      <c r="D89" s="272"/>
      <c r="E89" s="272"/>
      <c r="F89" s="293" t="s">
        <v>3648</v>
      </c>
      <c r="G89" s="294"/>
      <c r="H89" s="272" t="s">
        <v>3666</v>
      </c>
      <c r="I89" s="272" t="s">
        <v>3644</v>
      </c>
      <c r="J89" s="272">
        <v>20</v>
      </c>
      <c r="K89" s="284"/>
    </row>
    <row r="90" spans="2:11" s="1" customFormat="1" ht="15" customHeight="1">
      <c r="B90" s="295"/>
      <c r="C90" s="272" t="s">
        <v>3667</v>
      </c>
      <c r="D90" s="272"/>
      <c r="E90" s="272"/>
      <c r="F90" s="293" t="s">
        <v>3648</v>
      </c>
      <c r="G90" s="294"/>
      <c r="H90" s="272" t="s">
        <v>3668</v>
      </c>
      <c r="I90" s="272" t="s">
        <v>3644</v>
      </c>
      <c r="J90" s="272">
        <v>50</v>
      </c>
      <c r="K90" s="284"/>
    </row>
    <row r="91" spans="2:11" s="1" customFormat="1" ht="15" customHeight="1">
      <c r="B91" s="295"/>
      <c r="C91" s="272" t="s">
        <v>3669</v>
      </c>
      <c r="D91" s="272"/>
      <c r="E91" s="272"/>
      <c r="F91" s="293" t="s">
        <v>3648</v>
      </c>
      <c r="G91" s="294"/>
      <c r="H91" s="272" t="s">
        <v>3669</v>
      </c>
      <c r="I91" s="272" t="s">
        <v>3644</v>
      </c>
      <c r="J91" s="272">
        <v>50</v>
      </c>
      <c r="K91" s="284"/>
    </row>
    <row r="92" spans="2:11" s="1" customFormat="1" ht="15" customHeight="1">
      <c r="B92" s="295"/>
      <c r="C92" s="272" t="s">
        <v>3670</v>
      </c>
      <c r="D92" s="272"/>
      <c r="E92" s="272"/>
      <c r="F92" s="293" t="s">
        <v>3648</v>
      </c>
      <c r="G92" s="294"/>
      <c r="H92" s="272" t="s">
        <v>3671</v>
      </c>
      <c r="I92" s="272" t="s">
        <v>3644</v>
      </c>
      <c r="J92" s="272">
        <v>255</v>
      </c>
      <c r="K92" s="284"/>
    </row>
    <row r="93" spans="2:11" s="1" customFormat="1" ht="15" customHeight="1">
      <c r="B93" s="295"/>
      <c r="C93" s="272" t="s">
        <v>3672</v>
      </c>
      <c r="D93" s="272"/>
      <c r="E93" s="272"/>
      <c r="F93" s="293" t="s">
        <v>3642</v>
      </c>
      <c r="G93" s="294"/>
      <c r="H93" s="272" t="s">
        <v>3673</v>
      </c>
      <c r="I93" s="272" t="s">
        <v>3674</v>
      </c>
      <c r="J93" s="272"/>
      <c r="K93" s="284"/>
    </row>
    <row r="94" spans="2:11" s="1" customFormat="1" ht="15" customHeight="1">
      <c r="B94" s="295"/>
      <c r="C94" s="272" t="s">
        <v>3675</v>
      </c>
      <c r="D94" s="272"/>
      <c r="E94" s="272"/>
      <c r="F94" s="293" t="s">
        <v>3642</v>
      </c>
      <c r="G94" s="294"/>
      <c r="H94" s="272" t="s">
        <v>3676</v>
      </c>
      <c r="I94" s="272" t="s">
        <v>3677</v>
      </c>
      <c r="J94" s="272"/>
      <c r="K94" s="284"/>
    </row>
    <row r="95" spans="2:11" s="1" customFormat="1" ht="15" customHeight="1">
      <c r="B95" s="295"/>
      <c r="C95" s="272" t="s">
        <v>3678</v>
      </c>
      <c r="D95" s="272"/>
      <c r="E95" s="272"/>
      <c r="F95" s="293" t="s">
        <v>3642</v>
      </c>
      <c r="G95" s="294"/>
      <c r="H95" s="272" t="s">
        <v>3678</v>
      </c>
      <c r="I95" s="272" t="s">
        <v>3677</v>
      </c>
      <c r="J95" s="272"/>
      <c r="K95" s="284"/>
    </row>
    <row r="96" spans="2:11" s="1" customFormat="1" ht="15" customHeight="1">
      <c r="B96" s="295"/>
      <c r="C96" s="272" t="s">
        <v>44</v>
      </c>
      <c r="D96" s="272"/>
      <c r="E96" s="272"/>
      <c r="F96" s="293" t="s">
        <v>3642</v>
      </c>
      <c r="G96" s="294"/>
      <c r="H96" s="272" t="s">
        <v>3679</v>
      </c>
      <c r="I96" s="272" t="s">
        <v>3677</v>
      </c>
      <c r="J96" s="272"/>
      <c r="K96" s="284"/>
    </row>
    <row r="97" spans="2:11" s="1" customFormat="1" ht="15" customHeight="1">
      <c r="B97" s="295"/>
      <c r="C97" s="272" t="s">
        <v>54</v>
      </c>
      <c r="D97" s="272"/>
      <c r="E97" s="272"/>
      <c r="F97" s="293" t="s">
        <v>3642</v>
      </c>
      <c r="G97" s="294"/>
      <c r="H97" s="272" t="s">
        <v>3680</v>
      </c>
      <c r="I97" s="272" t="s">
        <v>3677</v>
      </c>
      <c r="J97" s="272"/>
      <c r="K97" s="284"/>
    </row>
    <row r="98" spans="2:11" s="1" customFormat="1" ht="15" customHeight="1">
      <c r="B98" s="298"/>
      <c r="C98" s="299"/>
      <c r="D98" s="299"/>
      <c r="E98" s="299"/>
      <c r="F98" s="299"/>
      <c r="G98" s="299"/>
      <c r="H98" s="299"/>
      <c r="I98" s="299"/>
      <c r="J98" s="299"/>
      <c r="K98" s="300"/>
    </row>
    <row r="99" spans="2:11" s="1" customFormat="1" ht="18.75" customHeight="1">
      <c r="B99" s="301"/>
      <c r="C99" s="302"/>
      <c r="D99" s="302"/>
      <c r="E99" s="302"/>
      <c r="F99" s="302"/>
      <c r="G99" s="302"/>
      <c r="H99" s="302"/>
      <c r="I99" s="302"/>
      <c r="J99" s="302"/>
      <c r="K99" s="301"/>
    </row>
    <row r="100" spans="2:11" s="1" customFormat="1" ht="18.75" customHeight="1">
      <c r="B100" s="279"/>
      <c r="C100" s="279"/>
      <c r="D100" s="279"/>
      <c r="E100" s="279"/>
      <c r="F100" s="279"/>
      <c r="G100" s="279"/>
      <c r="H100" s="279"/>
      <c r="I100" s="279"/>
      <c r="J100" s="279"/>
      <c r="K100" s="279"/>
    </row>
    <row r="101" spans="2:11" s="1" customFormat="1" ht="7.5" customHeight="1">
      <c r="B101" s="280"/>
      <c r="C101" s="281"/>
      <c r="D101" s="281"/>
      <c r="E101" s="281"/>
      <c r="F101" s="281"/>
      <c r="G101" s="281"/>
      <c r="H101" s="281"/>
      <c r="I101" s="281"/>
      <c r="J101" s="281"/>
      <c r="K101" s="282"/>
    </row>
    <row r="102" spans="2:11" s="1" customFormat="1" ht="45" customHeight="1">
      <c r="B102" s="283"/>
      <c r="C102" s="392" t="s">
        <v>3681</v>
      </c>
      <c r="D102" s="392"/>
      <c r="E102" s="392"/>
      <c r="F102" s="392"/>
      <c r="G102" s="392"/>
      <c r="H102" s="392"/>
      <c r="I102" s="392"/>
      <c r="J102" s="392"/>
      <c r="K102" s="284"/>
    </row>
    <row r="103" spans="2:11" s="1" customFormat="1" ht="17.25" customHeight="1">
      <c r="B103" s="283"/>
      <c r="C103" s="285" t="s">
        <v>3636</v>
      </c>
      <c r="D103" s="285"/>
      <c r="E103" s="285"/>
      <c r="F103" s="285" t="s">
        <v>3637</v>
      </c>
      <c r="G103" s="286"/>
      <c r="H103" s="285" t="s">
        <v>60</v>
      </c>
      <c r="I103" s="285" t="s">
        <v>63</v>
      </c>
      <c r="J103" s="285" t="s">
        <v>3638</v>
      </c>
      <c r="K103" s="284"/>
    </row>
    <row r="104" spans="2:11" s="1" customFormat="1" ht="17.25" customHeight="1">
      <c r="B104" s="283"/>
      <c r="C104" s="287" t="s">
        <v>3639</v>
      </c>
      <c r="D104" s="287"/>
      <c r="E104" s="287"/>
      <c r="F104" s="288" t="s">
        <v>3640</v>
      </c>
      <c r="G104" s="289"/>
      <c r="H104" s="287"/>
      <c r="I104" s="287"/>
      <c r="J104" s="287" t="s">
        <v>3641</v>
      </c>
      <c r="K104" s="284"/>
    </row>
    <row r="105" spans="2:11" s="1" customFormat="1" ht="5.25" customHeight="1">
      <c r="B105" s="283"/>
      <c r="C105" s="285"/>
      <c r="D105" s="285"/>
      <c r="E105" s="285"/>
      <c r="F105" s="285"/>
      <c r="G105" s="303"/>
      <c r="H105" s="285"/>
      <c r="I105" s="285"/>
      <c r="J105" s="285"/>
      <c r="K105" s="284"/>
    </row>
    <row r="106" spans="2:11" s="1" customFormat="1" ht="15" customHeight="1">
      <c r="B106" s="283"/>
      <c r="C106" s="272" t="s">
        <v>59</v>
      </c>
      <c r="D106" s="292"/>
      <c r="E106" s="292"/>
      <c r="F106" s="293" t="s">
        <v>3642</v>
      </c>
      <c r="G106" s="272"/>
      <c r="H106" s="272" t="s">
        <v>3682</v>
      </c>
      <c r="I106" s="272" t="s">
        <v>3644</v>
      </c>
      <c r="J106" s="272">
        <v>20</v>
      </c>
      <c r="K106" s="284"/>
    </row>
    <row r="107" spans="2:11" s="1" customFormat="1" ht="15" customHeight="1">
      <c r="B107" s="283"/>
      <c r="C107" s="272" t="s">
        <v>3645</v>
      </c>
      <c r="D107" s="272"/>
      <c r="E107" s="272"/>
      <c r="F107" s="293" t="s">
        <v>3642</v>
      </c>
      <c r="G107" s="272"/>
      <c r="H107" s="272" t="s">
        <v>3682</v>
      </c>
      <c r="I107" s="272" t="s">
        <v>3644</v>
      </c>
      <c r="J107" s="272">
        <v>120</v>
      </c>
      <c r="K107" s="284"/>
    </row>
    <row r="108" spans="2:11" s="1" customFormat="1" ht="15" customHeight="1">
      <c r="B108" s="295"/>
      <c r="C108" s="272" t="s">
        <v>3647</v>
      </c>
      <c r="D108" s="272"/>
      <c r="E108" s="272"/>
      <c r="F108" s="293" t="s">
        <v>3648</v>
      </c>
      <c r="G108" s="272"/>
      <c r="H108" s="272" t="s">
        <v>3682</v>
      </c>
      <c r="I108" s="272" t="s">
        <v>3644</v>
      </c>
      <c r="J108" s="272">
        <v>50</v>
      </c>
      <c r="K108" s="284"/>
    </row>
    <row r="109" spans="2:11" s="1" customFormat="1" ht="15" customHeight="1">
      <c r="B109" s="295"/>
      <c r="C109" s="272" t="s">
        <v>3650</v>
      </c>
      <c r="D109" s="272"/>
      <c r="E109" s="272"/>
      <c r="F109" s="293" t="s">
        <v>3642</v>
      </c>
      <c r="G109" s="272"/>
      <c r="H109" s="272" t="s">
        <v>3682</v>
      </c>
      <c r="I109" s="272" t="s">
        <v>3652</v>
      </c>
      <c r="J109" s="272"/>
      <c r="K109" s="284"/>
    </row>
    <row r="110" spans="2:11" s="1" customFormat="1" ht="15" customHeight="1">
      <c r="B110" s="295"/>
      <c r="C110" s="272" t="s">
        <v>3661</v>
      </c>
      <c r="D110" s="272"/>
      <c r="E110" s="272"/>
      <c r="F110" s="293" t="s">
        <v>3648</v>
      </c>
      <c r="G110" s="272"/>
      <c r="H110" s="272" t="s">
        <v>3682</v>
      </c>
      <c r="I110" s="272" t="s">
        <v>3644</v>
      </c>
      <c r="J110" s="272">
        <v>50</v>
      </c>
      <c r="K110" s="284"/>
    </row>
    <row r="111" spans="2:11" s="1" customFormat="1" ht="15" customHeight="1">
      <c r="B111" s="295"/>
      <c r="C111" s="272" t="s">
        <v>3669</v>
      </c>
      <c r="D111" s="272"/>
      <c r="E111" s="272"/>
      <c r="F111" s="293" t="s">
        <v>3648</v>
      </c>
      <c r="G111" s="272"/>
      <c r="H111" s="272" t="s">
        <v>3682</v>
      </c>
      <c r="I111" s="272" t="s">
        <v>3644</v>
      </c>
      <c r="J111" s="272">
        <v>50</v>
      </c>
      <c r="K111" s="284"/>
    </row>
    <row r="112" spans="2:11" s="1" customFormat="1" ht="15" customHeight="1">
      <c r="B112" s="295"/>
      <c r="C112" s="272" t="s">
        <v>3667</v>
      </c>
      <c r="D112" s="272"/>
      <c r="E112" s="272"/>
      <c r="F112" s="293" t="s">
        <v>3648</v>
      </c>
      <c r="G112" s="272"/>
      <c r="H112" s="272" t="s">
        <v>3682</v>
      </c>
      <c r="I112" s="272" t="s">
        <v>3644</v>
      </c>
      <c r="J112" s="272">
        <v>50</v>
      </c>
      <c r="K112" s="284"/>
    </row>
    <row r="113" spans="2:11" s="1" customFormat="1" ht="15" customHeight="1">
      <c r="B113" s="295"/>
      <c r="C113" s="272" t="s">
        <v>59</v>
      </c>
      <c r="D113" s="272"/>
      <c r="E113" s="272"/>
      <c r="F113" s="293" t="s">
        <v>3642</v>
      </c>
      <c r="G113" s="272"/>
      <c r="H113" s="272" t="s">
        <v>3683</v>
      </c>
      <c r="I113" s="272" t="s">
        <v>3644</v>
      </c>
      <c r="J113" s="272">
        <v>20</v>
      </c>
      <c r="K113" s="284"/>
    </row>
    <row r="114" spans="2:11" s="1" customFormat="1" ht="15" customHeight="1">
      <c r="B114" s="295"/>
      <c r="C114" s="272" t="s">
        <v>3684</v>
      </c>
      <c r="D114" s="272"/>
      <c r="E114" s="272"/>
      <c r="F114" s="293" t="s">
        <v>3642</v>
      </c>
      <c r="G114" s="272"/>
      <c r="H114" s="272" t="s">
        <v>3685</v>
      </c>
      <c r="I114" s="272" t="s">
        <v>3644</v>
      </c>
      <c r="J114" s="272">
        <v>120</v>
      </c>
      <c r="K114" s="284"/>
    </row>
    <row r="115" spans="2:11" s="1" customFormat="1" ht="15" customHeight="1">
      <c r="B115" s="295"/>
      <c r="C115" s="272" t="s">
        <v>44</v>
      </c>
      <c r="D115" s="272"/>
      <c r="E115" s="272"/>
      <c r="F115" s="293" t="s">
        <v>3642</v>
      </c>
      <c r="G115" s="272"/>
      <c r="H115" s="272" t="s">
        <v>3686</v>
      </c>
      <c r="I115" s="272" t="s">
        <v>3677</v>
      </c>
      <c r="J115" s="272"/>
      <c r="K115" s="284"/>
    </row>
    <row r="116" spans="2:11" s="1" customFormat="1" ht="15" customHeight="1">
      <c r="B116" s="295"/>
      <c r="C116" s="272" t="s">
        <v>54</v>
      </c>
      <c r="D116" s="272"/>
      <c r="E116" s="272"/>
      <c r="F116" s="293" t="s">
        <v>3642</v>
      </c>
      <c r="G116" s="272"/>
      <c r="H116" s="272" t="s">
        <v>3687</v>
      </c>
      <c r="I116" s="272" t="s">
        <v>3677</v>
      </c>
      <c r="J116" s="272"/>
      <c r="K116" s="284"/>
    </row>
    <row r="117" spans="2:11" s="1" customFormat="1" ht="15" customHeight="1">
      <c r="B117" s="295"/>
      <c r="C117" s="272" t="s">
        <v>63</v>
      </c>
      <c r="D117" s="272"/>
      <c r="E117" s="272"/>
      <c r="F117" s="293" t="s">
        <v>3642</v>
      </c>
      <c r="G117" s="272"/>
      <c r="H117" s="272" t="s">
        <v>3688</v>
      </c>
      <c r="I117" s="272" t="s">
        <v>3689</v>
      </c>
      <c r="J117" s="272"/>
      <c r="K117" s="284"/>
    </row>
    <row r="118" spans="2:11" s="1" customFormat="1" ht="15" customHeight="1">
      <c r="B118" s="298"/>
      <c r="C118" s="304"/>
      <c r="D118" s="304"/>
      <c r="E118" s="304"/>
      <c r="F118" s="304"/>
      <c r="G118" s="304"/>
      <c r="H118" s="304"/>
      <c r="I118" s="304"/>
      <c r="J118" s="304"/>
      <c r="K118" s="300"/>
    </row>
    <row r="119" spans="2:11" s="1" customFormat="1" ht="18.75" customHeight="1">
      <c r="B119" s="305"/>
      <c r="C119" s="306"/>
      <c r="D119" s="306"/>
      <c r="E119" s="306"/>
      <c r="F119" s="307"/>
      <c r="G119" s="306"/>
      <c r="H119" s="306"/>
      <c r="I119" s="306"/>
      <c r="J119" s="306"/>
      <c r="K119" s="305"/>
    </row>
    <row r="120" spans="2:11" s="1" customFormat="1" ht="18.75" customHeight="1">
      <c r="B120" s="279"/>
      <c r="C120" s="279"/>
      <c r="D120" s="279"/>
      <c r="E120" s="279"/>
      <c r="F120" s="279"/>
      <c r="G120" s="279"/>
      <c r="H120" s="279"/>
      <c r="I120" s="279"/>
      <c r="J120" s="279"/>
      <c r="K120" s="279"/>
    </row>
    <row r="121" spans="2:11" s="1" customFormat="1" ht="7.5" customHeight="1">
      <c r="B121" s="308"/>
      <c r="C121" s="309"/>
      <c r="D121" s="309"/>
      <c r="E121" s="309"/>
      <c r="F121" s="309"/>
      <c r="G121" s="309"/>
      <c r="H121" s="309"/>
      <c r="I121" s="309"/>
      <c r="J121" s="309"/>
      <c r="K121" s="310"/>
    </row>
    <row r="122" spans="2:11" s="1" customFormat="1" ht="45" customHeight="1">
      <c r="B122" s="311"/>
      <c r="C122" s="393" t="s">
        <v>3690</v>
      </c>
      <c r="D122" s="393"/>
      <c r="E122" s="393"/>
      <c r="F122" s="393"/>
      <c r="G122" s="393"/>
      <c r="H122" s="393"/>
      <c r="I122" s="393"/>
      <c r="J122" s="393"/>
      <c r="K122" s="312"/>
    </row>
    <row r="123" spans="2:11" s="1" customFormat="1" ht="17.25" customHeight="1">
      <c r="B123" s="313"/>
      <c r="C123" s="285" t="s">
        <v>3636</v>
      </c>
      <c r="D123" s="285"/>
      <c r="E123" s="285"/>
      <c r="F123" s="285" t="s">
        <v>3637</v>
      </c>
      <c r="G123" s="286"/>
      <c r="H123" s="285" t="s">
        <v>60</v>
      </c>
      <c r="I123" s="285" t="s">
        <v>63</v>
      </c>
      <c r="J123" s="285" t="s">
        <v>3638</v>
      </c>
      <c r="K123" s="314"/>
    </row>
    <row r="124" spans="2:11" s="1" customFormat="1" ht="17.25" customHeight="1">
      <c r="B124" s="313"/>
      <c r="C124" s="287" t="s">
        <v>3639</v>
      </c>
      <c r="D124" s="287"/>
      <c r="E124" s="287"/>
      <c r="F124" s="288" t="s">
        <v>3640</v>
      </c>
      <c r="G124" s="289"/>
      <c r="H124" s="287"/>
      <c r="I124" s="287"/>
      <c r="J124" s="287" t="s">
        <v>3641</v>
      </c>
      <c r="K124" s="314"/>
    </row>
    <row r="125" spans="2:11" s="1" customFormat="1" ht="5.25" customHeight="1">
      <c r="B125" s="315"/>
      <c r="C125" s="290"/>
      <c r="D125" s="290"/>
      <c r="E125" s="290"/>
      <c r="F125" s="290"/>
      <c r="G125" s="316"/>
      <c r="H125" s="290"/>
      <c r="I125" s="290"/>
      <c r="J125" s="290"/>
      <c r="K125" s="317"/>
    </row>
    <row r="126" spans="2:11" s="1" customFormat="1" ht="15" customHeight="1">
      <c r="B126" s="315"/>
      <c r="C126" s="272" t="s">
        <v>3645</v>
      </c>
      <c r="D126" s="292"/>
      <c r="E126" s="292"/>
      <c r="F126" s="293" t="s">
        <v>3642</v>
      </c>
      <c r="G126" s="272"/>
      <c r="H126" s="272" t="s">
        <v>3682</v>
      </c>
      <c r="I126" s="272" t="s">
        <v>3644</v>
      </c>
      <c r="J126" s="272">
        <v>120</v>
      </c>
      <c r="K126" s="318"/>
    </row>
    <row r="127" spans="2:11" s="1" customFormat="1" ht="15" customHeight="1">
      <c r="B127" s="315"/>
      <c r="C127" s="272" t="s">
        <v>3691</v>
      </c>
      <c r="D127" s="272"/>
      <c r="E127" s="272"/>
      <c r="F127" s="293" t="s">
        <v>3642</v>
      </c>
      <c r="G127" s="272"/>
      <c r="H127" s="272" t="s">
        <v>3692</v>
      </c>
      <c r="I127" s="272" t="s">
        <v>3644</v>
      </c>
      <c r="J127" s="272" t="s">
        <v>3693</v>
      </c>
      <c r="K127" s="318"/>
    </row>
    <row r="128" spans="2:11" s="1" customFormat="1" ht="15" customHeight="1">
      <c r="B128" s="315"/>
      <c r="C128" s="272" t="s">
        <v>3590</v>
      </c>
      <c r="D128" s="272"/>
      <c r="E128" s="272"/>
      <c r="F128" s="293" t="s">
        <v>3642</v>
      </c>
      <c r="G128" s="272"/>
      <c r="H128" s="272" t="s">
        <v>3694</v>
      </c>
      <c r="I128" s="272" t="s">
        <v>3644</v>
      </c>
      <c r="J128" s="272" t="s">
        <v>3693</v>
      </c>
      <c r="K128" s="318"/>
    </row>
    <row r="129" spans="2:11" s="1" customFormat="1" ht="15" customHeight="1">
      <c r="B129" s="315"/>
      <c r="C129" s="272" t="s">
        <v>3653</v>
      </c>
      <c r="D129" s="272"/>
      <c r="E129" s="272"/>
      <c r="F129" s="293" t="s">
        <v>3648</v>
      </c>
      <c r="G129" s="272"/>
      <c r="H129" s="272" t="s">
        <v>3654</v>
      </c>
      <c r="I129" s="272" t="s">
        <v>3644</v>
      </c>
      <c r="J129" s="272">
        <v>15</v>
      </c>
      <c r="K129" s="318"/>
    </row>
    <row r="130" spans="2:11" s="1" customFormat="1" ht="15" customHeight="1">
      <c r="B130" s="315"/>
      <c r="C130" s="296" t="s">
        <v>3655</v>
      </c>
      <c r="D130" s="296"/>
      <c r="E130" s="296"/>
      <c r="F130" s="297" t="s">
        <v>3648</v>
      </c>
      <c r="G130" s="296"/>
      <c r="H130" s="296" t="s">
        <v>3656</v>
      </c>
      <c r="I130" s="296" t="s">
        <v>3644</v>
      </c>
      <c r="J130" s="296">
        <v>15</v>
      </c>
      <c r="K130" s="318"/>
    </row>
    <row r="131" spans="2:11" s="1" customFormat="1" ht="15" customHeight="1">
      <c r="B131" s="315"/>
      <c r="C131" s="296" t="s">
        <v>3657</v>
      </c>
      <c r="D131" s="296"/>
      <c r="E131" s="296"/>
      <c r="F131" s="297" t="s">
        <v>3648</v>
      </c>
      <c r="G131" s="296"/>
      <c r="H131" s="296" t="s">
        <v>3658</v>
      </c>
      <c r="I131" s="296" t="s">
        <v>3644</v>
      </c>
      <c r="J131" s="296">
        <v>20</v>
      </c>
      <c r="K131" s="318"/>
    </row>
    <row r="132" spans="2:11" s="1" customFormat="1" ht="15" customHeight="1">
      <c r="B132" s="315"/>
      <c r="C132" s="296" t="s">
        <v>3659</v>
      </c>
      <c r="D132" s="296"/>
      <c r="E132" s="296"/>
      <c r="F132" s="297" t="s">
        <v>3648</v>
      </c>
      <c r="G132" s="296"/>
      <c r="H132" s="296" t="s">
        <v>3660</v>
      </c>
      <c r="I132" s="296" t="s">
        <v>3644</v>
      </c>
      <c r="J132" s="296">
        <v>20</v>
      </c>
      <c r="K132" s="318"/>
    </row>
    <row r="133" spans="2:11" s="1" customFormat="1" ht="15" customHeight="1">
      <c r="B133" s="315"/>
      <c r="C133" s="272" t="s">
        <v>3647</v>
      </c>
      <c r="D133" s="272"/>
      <c r="E133" s="272"/>
      <c r="F133" s="293" t="s">
        <v>3648</v>
      </c>
      <c r="G133" s="272"/>
      <c r="H133" s="272" t="s">
        <v>3682</v>
      </c>
      <c r="I133" s="272" t="s">
        <v>3644</v>
      </c>
      <c r="J133" s="272">
        <v>50</v>
      </c>
      <c r="K133" s="318"/>
    </row>
    <row r="134" spans="2:11" s="1" customFormat="1" ht="15" customHeight="1">
      <c r="B134" s="315"/>
      <c r="C134" s="272" t="s">
        <v>3661</v>
      </c>
      <c r="D134" s="272"/>
      <c r="E134" s="272"/>
      <c r="F134" s="293" t="s">
        <v>3648</v>
      </c>
      <c r="G134" s="272"/>
      <c r="H134" s="272" t="s">
        <v>3682</v>
      </c>
      <c r="I134" s="272" t="s">
        <v>3644</v>
      </c>
      <c r="J134" s="272">
        <v>50</v>
      </c>
      <c r="K134" s="318"/>
    </row>
    <row r="135" spans="2:11" s="1" customFormat="1" ht="15" customHeight="1">
      <c r="B135" s="315"/>
      <c r="C135" s="272" t="s">
        <v>3667</v>
      </c>
      <c r="D135" s="272"/>
      <c r="E135" s="272"/>
      <c r="F135" s="293" t="s">
        <v>3648</v>
      </c>
      <c r="G135" s="272"/>
      <c r="H135" s="272" t="s">
        <v>3682</v>
      </c>
      <c r="I135" s="272" t="s">
        <v>3644</v>
      </c>
      <c r="J135" s="272">
        <v>50</v>
      </c>
      <c r="K135" s="318"/>
    </row>
    <row r="136" spans="2:11" s="1" customFormat="1" ht="15" customHeight="1">
      <c r="B136" s="315"/>
      <c r="C136" s="272" t="s">
        <v>3669</v>
      </c>
      <c r="D136" s="272"/>
      <c r="E136" s="272"/>
      <c r="F136" s="293" t="s">
        <v>3648</v>
      </c>
      <c r="G136" s="272"/>
      <c r="H136" s="272" t="s">
        <v>3682</v>
      </c>
      <c r="I136" s="272" t="s">
        <v>3644</v>
      </c>
      <c r="J136" s="272">
        <v>50</v>
      </c>
      <c r="K136" s="318"/>
    </row>
    <row r="137" spans="2:11" s="1" customFormat="1" ht="15" customHeight="1">
      <c r="B137" s="315"/>
      <c r="C137" s="272" t="s">
        <v>3670</v>
      </c>
      <c r="D137" s="272"/>
      <c r="E137" s="272"/>
      <c r="F137" s="293" t="s">
        <v>3648</v>
      </c>
      <c r="G137" s="272"/>
      <c r="H137" s="272" t="s">
        <v>3695</v>
      </c>
      <c r="I137" s="272" t="s">
        <v>3644</v>
      </c>
      <c r="J137" s="272">
        <v>255</v>
      </c>
      <c r="K137" s="318"/>
    </row>
    <row r="138" spans="2:11" s="1" customFormat="1" ht="15" customHeight="1">
      <c r="B138" s="315"/>
      <c r="C138" s="272" t="s">
        <v>3672</v>
      </c>
      <c r="D138" s="272"/>
      <c r="E138" s="272"/>
      <c r="F138" s="293" t="s">
        <v>3642</v>
      </c>
      <c r="G138" s="272"/>
      <c r="H138" s="272" t="s">
        <v>3696</v>
      </c>
      <c r="I138" s="272" t="s">
        <v>3674</v>
      </c>
      <c r="J138" s="272"/>
      <c r="K138" s="318"/>
    </row>
    <row r="139" spans="2:11" s="1" customFormat="1" ht="15" customHeight="1">
      <c r="B139" s="315"/>
      <c r="C139" s="272" t="s">
        <v>3675</v>
      </c>
      <c r="D139" s="272"/>
      <c r="E139" s="272"/>
      <c r="F139" s="293" t="s">
        <v>3642</v>
      </c>
      <c r="G139" s="272"/>
      <c r="H139" s="272" t="s">
        <v>3697</v>
      </c>
      <c r="I139" s="272" t="s">
        <v>3677</v>
      </c>
      <c r="J139" s="272"/>
      <c r="K139" s="318"/>
    </row>
    <row r="140" spans="2:11" s="1" customFormat="1" ht="15" customHeight="1">
      <c r="B140" s="315"/>
      <c r="C140" s="272" t="s">
        <v>3678</v>
      </c>
      <c r="D140" s="272"/>
      <c r="E140" s="272"/>
      <c r="F140" s="293" t="s">
        <v>3642</v>
      </c>
      <c r="G140" s="272"/>
      <c r="H140" s="272" t="s">
        <v>3678</v>
      </c>
      <c r="I140" s="272" t="s">
        <v>3677</v>
      </c>
      <c r="J140" s="272"/>
      <c r="K140" s="318"/>
    </row>
    <row r="141" spans="2:11" s="1" customFormat="1" ht="15" customHeight="1">
      <c r="B141" s="315"/>
      <c r="C141" s="272" t="s">
        <v>44</v>
      </c>
      <c r="D141" s="272"/>
      <c r="E141" s="272"/>
      <c r="F141" s="293" t="s">
        <v>3642</v>
      </c>
      <c r="G141" s="272"/>
      <c r="H141" s="272" t="s">
        <v>3698</v>
      </c>
      <c r="I141" s="272" t="s">
        <v>3677</v>
      </c>
      <c r="J141" s="272"/>
      <c r="K141" s="318"/>
    </row>
    <row r="142" spans="2:11" s="1" customFormat="1" ht="15" customHeight="1">
      <c r="B142" s="315"/>
      <c r="C142" s="272" t="s">
        <v>3699</v>
      </c>
      <c r="D142" s="272"/>
      <c r="E142" s="272"/>
      <c r="F142" s="293" t="s">
        <v>3642</v>
      </c>
      <c r="G142" s="272"/>
      <c r="H142" s="272" t="s">
        <v>3700</v>
      </c>
      <c r="I142" s="272" t="s">
        <v>3677</v>
      </c>
      <c r="J142" s="272"/>
      <c r="K142" s="318"/>
    </row>
    <row r="143" spans="2:11" s="1" customFormat="1" ht="15" customHeight="1">
      <c r="B143" s="319"/>
      <c r="C143" s="320"/>
      <c r="D143" s="320"/>
      <c r="E143" s="320"/>
      <c r="F143" s="320"/>
      <c r="G143" s="320"/>
      <c r="H143" s="320"/>
      <c r="I143" s="320"/>
      <c r="J143" s="320"/>
      <c r="K143" s="321"/>
    </row>
    <row r="144" spans="2:11" s="1" customFormat="1" ht="18.75" customHeight="1">
      <c r="B144" s="306"/>
      <c r="C144" s="306"/>
      <c r="D144" s="306"/>
      <c r="E144" s="306"/>
      <c r="F144" s="307"/>
      <c r="G144" s="306"/>
      <c r="H144" s="306"/>
      <c r="I144" s="306"/>
      <c r="J144" s="306"/>
      <c r="K144" s="306"/>
    </row>
    <row r="145" spans="2:11" s="1" customFormat="1" ht="18.75" customHeight="1">
      <c r="B145" s="279"/>
      <c r="C145" s="279"/>
      <c r="D145" s="279"/>
      <c r="E145" s="279"/>
      <c r="F145" s="279"/>
      <c r="G145" s="279"/>
      <c r="H145" s="279"/>
      <c r="I145" s="279"/>
      <c r="J145" s="279"/>
      <c r="K145" s="279"/>
    </row>
    <row r="146" spans="2:11" s="1" customFormat="1" ht="7.5" customHeight="1">
      <c r="B146" s="280"/>
      <c r="C146" s="281"/>
      <c r="D146" s="281"/>
      <c r="E146" s="281"/>
      <c r="F146" s="281"/>
      <c r="G146" s="281"/>
      <c r="H146" s="281"/>
      <c r="I146" s="281"/>
      <c r="J146" s="281"/>
      <c r="K146" s="282"/>
    </row>
    <row r="147" spans="2:11" s="1" customFormat="1" ht="45" customHeight="1">
      <c r="B147" s="283"/>
      <c r="C147" s="392" t="s">
        <v>3701</v>
      </c>
      <c r="D147" s="392"/>
      <c r="E147" s="392"/>
      <c r="F147" s="392"/>
      <c r="G147" s="392"/>
      <c r="H147" s="392"/>
      <c r="I147" s="392"/>
      <c r="J147" s="392"/>
      <c r="K147" s="284"/>
    </row>
    <row r="148" spans="2:11" s="1" customFormat="1" ht="17.25" customHeight="1">
      <c r="B148" s="283"/>
      <c r="C148" s="285" t="s">
        <v>3636</v>
      </c>
      <c r="D148" s="285"/>
      <c r="E148" s="285"/>
      <c r="F148" s="285" t="s">
        <v>3637</v>
      </c>
      <c r="G148" s="286"/>
      <c r="H148" s="285" t="s">
        <v>60</v>
      </c>
      <c r="I148" s="285" t="s">
        <v>63</v>
      </c>
      <c r="J148" s="285" t="s">
        <v>3638</v>
      </c>
      <c r="K148" s="284"/>
    </row>
    <row r="149" spans="2:11" s="1" customFormat="1" ht="17.25" customHeight="1">
      <c r="B149" s="283"/>
      <c r="C149" s="287" t="s">
        <v>3639</v>
      </c>
      <c r="D149" s="287"/>
      <c r="E149" s="287"/>
      <c r="F149" s="288" t="s">
        <v>3640</v>
      </c>
      <c r="G149" s="289"/>
      <c r="H149" s="287"/>
      <c r="I149" s="287"/>
      <c r="J149" s="287" t="s">
        <v>3641</v>
      </c>
      <c r="K149" s="284"/>
    </row>
    <row r="150" spans="2:11" s="1" customFormat="1" ht="5.25" customHeight="1">
      <c r="B150" s="295"/>
      <c r="C150" s="290"/>
      <c r="D150" s="290"/>
      <c r="E150" s="290"/>
      <c r="F150" s="290"/>
      <c r="G150" s="291"/>
      <c r="H150" s="290"/>
      <c r="I150" s="290"/>
      <c r="J150" s="290"/>
      <c r="K150" s="318"/>
    </row>
    <row r="151" spans="2:11" s="1" customFormat="1" ht="15" customHeight="1">
      <c r="B151" s="295"/>
      <c r="C151" s="322" t="s">
        <v>3645</v>
      </c>
      <c r="D151" s="272"/>
      <c r="E151" s="272"/>
      <c r="F151" s="323" t="s">
        <v>3642</v>
      </c>
      <c r="G151" s="272"/>
      <c r="H151" s="322" t="s">
        <v>3682</v>
      </c>
      <c r="I151" s="322" t="s">
        <v>3644</v>
      </c>
      <c r="J151" s="322">
        <v>120</v>
      </c>
      <c r="K151" s="318"/>
    </row>
    <row r="152" spans="2:11" s="1" customFormat="1" ht="15" customHeight="1">
      <c r="B152" s="295"/>
      <c r="C152" s="322" t="s">
        <v>3691</v>
      </c>
      <c r="D152" s="272"/>
      <c r="E152" s="272"/>
      <c r="F152" s="323" t="s">
        <v>3642</v>
      </c>
      <c r="G152" s="272"/>
      <c r="H152" s="322" t="s">
        <v>3702</v>
      </c>
      <c r="I152" s="322" t="s">
        <v>3644</v>
      </c>
      <c r="J152" s="322" t="s">
        <v>3693</v>
      </c>
      <c r="K152" s="318"/>
    </row>
    <row r="153" spans="2:11" s="1" customFormat="1" ht="15" customHeight="1">
      <c r="B153" s="295"/>
      <c r="C153" s="322" t="s">
        <v>3590</v>
      </c>
      <c r="D153" s="272"/>
      <c r="E153" s="272"/>
      <c r="F153" s="323" t="s">
        <v>3642</v>
      </c>
      <c r="G153" s="272"/>
      <c r="H153" s="322" t="s">
        <v>3703</v>
      </c>
      <c r="I153" s="322" t="s">
        <v>3644</v>
      </c>
      <c r="J153" s="322" t="s">
        <v>3693</v>
      </c>
      <c r="K153" s="318"/>
    </row>
    <row r="154" spans="2:11" s="1" customFormat="1" ht="15" customHeight="1">
      <c r="B154" s="295"/>
      <c r="C154" s="322" t="s">
        <v>3647</v>
      </c>
      <c r="D154" s="272"/>
      <c r="E154" s="272"/>
      <c r="F154" s="323" t="s">
        <v>3648</v>
      </c>
      <c r="G154" s="272"/>
      <c r="H154" s="322" t="s">
        <v>3682</v>
      </c>
      <c r="I154" s="322" t="s">
        <v>3644</v>
      </c>
      <c r="J154" s="322">
        <v>50</v>
      </c>
      <c r="K154" s="318"/>
    </row>
    <row r="155" spans="2:11" s="1" customFormat="1" ht="15" customHeight="1">
      <c r="B155" s="295"/>
      <c r="C155" s="322" t="s">
        <v>3650</v>
      </c>
      <c r="D155" s="272"/>
      <c r="E155" s="272"/>
      <c r="F155" s="323" t="s">
        <v>3642</v>
      </c>
      <c r="G155" s="272"/>
      <c r="H155" s="322" t="s">
        <v>3682</v>
      </c>
      <c r="I155" s="322" t="s">
        <v>3652</v>
      </c>
      <c r="J155" s="322"/>
      <c r="K155" s="318"/>
    </row>
    <row r="156" spans="2:11" s="1" customFormat="1" ht="15" customHeight="1">
      <c r="B156" s="295"/>
      <c r="C156" s="322" t="s">
        <v>3661</v>
      </c>
      <c r="D156" s="272"/>
      <c r="E156" s="272"/>
      <c r="F156" s="323" t="s">
        <v>3648</v>
      </c>
      <c r="G156" s="272"/>
      <c r="H156" s="322" t="s">
        <v>3682</v>
      </c>
      <c r="I156" s="322" t="s">
        <v>3644</v>
      </c>
      <c r="J156" s="322">
        <v>50</v>
      </c>
      <c r="K156" s="318"/>
    </row>
    <row r="157" spans="2:11" s="1" customFormat="1" ht="15" customHeight="1">
      <c r="B157" s="295"/>
      <c r="C157" s="322" t="s">
        <v>3669</v>
      </c>
      <c r="D157" s="272"/>
      <c r="E157" s="272"/>
      <c r="F157" s="323" t="s">
        <v>3648</v>
      </c>
      <c r="G157" s="272"/>
      <c r="H157" s="322" t="s">
        <v>3682</v>
      </c>
      <c r="I157" s="322" t="s">
        <v>3644</v>
      </c>
      <c r="J157" s="322">
        <v>50</v>
      </c>
      <c r="K157" s="318"/>
    </row>
    <row r="158" spans="2:11" s="1" customFormat="1" ht="15" customHeight="1">
      <c r="B158" s="295"/>
      <c r="C158" s="322" t="s">
        <v>3667</v>
      </c>
      <c r="D158" s="272"/>
      <c r="E158" s="272"/>
      <c r="F158" s="323" t="s">
        <v>3648</v>
      </c>
      <c r="G158" s="272"/>
      <c r="H158" s="322" t="s">
        <v>3682</v>
      </c>
      <c r="I158" s="322" t="s">
        <v>3644</v>
      </c>
      <c r="J158" s="322">
        <v>50</v>
      </c>
      <c r="K158" s="318"/>
    </row>
    <row r="159" spans="2:11" s="1" customFormat="1" ht="15" customHeight="1">
      <c r="B159" s="295"/>
      <c r="C159" s="322" t="s">
        <v>123</v>
      </c>
      <c r="D159" s="272"/>
      <c r="E159" s="272"/>
      <c r="F159" s="323" t="s">
        <v>3642</v>
      </c>
      <c r="G159" s="272"/>
      <c r="H159" s="322" t="s">
        <v>3704</v>
      </c>
      <c r="I159" s="322" t="s">
        <v>3644</v>
      </c>
      <c r="J159" s="322" t="s">
        <v>3705</v>
      </c>
      <c r="K159" s="318"/>
    </row>
    <row r="160" spans="2:11" s="1" customFormat="1" ht="15" customHeight="1">
      <c r="B160" s="295"/>
      <c r="C160" s="322" t="s">
        <v>3706</v>
      </c>
      <c r="D160" s="272"/>
      <c r="E160" s="272"/>
      <c r="F160" s="323" t="s">
        <v>3642</v>
      </c>
      <c r="G160" s="272"/>
      <c r="H160" s="322" t="s">
        <v>3707</v>
      </c>
      <c r="I160" s="322" t="s">
        <v>3677</v>
      </c>
      <c r="J160" s="322"/>
      <c r="K160" s="318"/>
    </row>
    <row r="161" spans="2:11" s="1" customFormat="1" ht="15" customHeight="1">
      <c r="B161" s="324"/>
      <c r="C161" s="304"/>
      <c r="D161" s="304"/>
      <c r="E161" s="304"/>
      <c r="F161" s="304"/>
      <c r="G161" s="304"/>
      <c r="H161" s="304"/>
      <c r="I161" s="304"/>
      <c r="J161" s="304"/>
      <c r="K161" s="325"/>
    </row>
    <row r="162" spans="2:11" s="1" customFormat="1" ht="18.75" customHeight="1">
      <c r="B162" s="306"/>
      <c r="C162" s="316"/>
      <c r="D162" s="316"/>
      <c r="E162" s="316"/>
      <c r="F162" s="326"/>
      <c r="G162" s="316"/>
      <c r="H162" s="316"/>
      <c r="I162" s="316"/>
      <c r="J162" s="316"/>
      <c r="K162" s="306"/>
    </row>
    <row r="163" spans="2:11" s="1" customFormat="1" ht="18.75" customHeight="1">
      <c r="B163" s="279"/>
      <c r="C163" s="279"/>
      <c r="D163" s="279"/>
      <c r="E163" s="279"/>
      <c r="F163" s="279"/>
      <c r="G163" s="279"/>
      <c r="H163" s="279"/>
      <c r="I163" s="279"/>
      <c r="J163" s="279"/>
      <c r="K163" s="279"/>
    </row>
    <row r="164" spans="2:11" s="1" customFormat="1" ht="7.5" customHeight="1">
      <c r="B164" s="261"/>
      <c r="C164" s="262"/>
      <c r="D164" s="262"/>
      <c r="E164" s="262"/>
      <c r="F164" s="262"/>
      <c r="G164" s="262"/>
      <c r="H164" s="262"/>
      <c r="I164" s="262"/>
      <c r="J164" s="262"/>
      <c r="K164" s="263"/>
    </row>
    <row r="165" spans="2:11" s="1" customFormat="1" ht="45" customHeight="1">
      <c r="B165" s="264"/>
      <c r="C165" s="393" t="s">
        <v>3708</v>
      </c>
      <c r="D165" s="393"/>
      <c r="E165" s="393"/>
      <c r="F165" s="393"/>
      <c r="G165" s="393"/>
      <c r="H165" s="393"/>
      <c r="I165" s="393"/>
      <c r="J165" s="393"/>
      <c r="K165" s="265"/>
    </row>
    <row r="166" spans="2:11" s="1" customFormat="1" ht="17.25" customHeight="1">
      <c r="B166" s="264"/>
      <c r="C166" s="285" t="s">
        <v>3636</v>
      </c>
      <c r="D166" s="285"/>
      <c r="E166" s="285"/>
      <c r="F166" s="285" t="s">
        <v>3637</v>
      </c>
      <c r="G166" s="327"/>
      <c r="H166" s="328" t="s">
        <v>60</v>
      </c>
      <c r="I166" s="328" t="s">
        <v>63</v>
      </c>
      <c r="J166" s="285" t="s">
        <v>3638</v>
      </c>
      <c r="K166" s="265"/>
    </row>
    <row r="167" spans="2:11" s="1" customFormat="1" ht="17.25" customHeight="1">
      <c r="B167" s="266"/>
      <c r="C167" s="287" t="s">
        <v>3639</v>
      </c>
      <c r="D167" s="287"/>
      <c r="E167" s="287"/>
      <c r="F167" s="288" t="s">
        <v>3640</v>
      </c>
      <c r="G167" s="329"/>
      <c r="H167" s="330"/>
      <c r="I167" s="330"/>
      <c r="J167" s="287" t="s">
        <v>3641</v>
      </c>
      <c r="K167" s="267"/>
    </row>
    <row r="168" spans="2:11" s="1" customFormat="1" ht="5.25" customHeight="1">
      <c r="B168" s="295"/>
      <c r="C168" s="290"/>
      <c r="D168" s="290"/>
      <c r="E168" s="290"/>
      <c r="F168" s="290"/>
      <c r="G168" s="291"/>
      <c r="H168" s="290"/>
      <c r="I168" s="290"/>
      <c r="J168" s="290"/>
      <c r="K168" s="318"/>
    </row>
    <row r="169" spans="2:11" s="1" customFormat="1" ht="15" customHeight="1">
      <c r="B169" s="295"/>
      <c r="C169" s="272" t="s">
        <v>3645</v>
      </c>
      <c r="D169" s="272"/>
      <c r="E169" s="272"/>
      <c r="F169" s="293" t="s">
        <v>3642</v>
      </c>
      <c r="G169" s="272"/>
      <c r="H169" s="272" t="s">
        <v>3682</v>
      </c>
      <c r="I169" s="272" t="s">
        <v>3644</v>
      </c>
      <c r="J169" s="272">
        <v>120</v>
      </c>
      <c r="K169" s="318"/>
    </row>
    <row r="170" spans="2:11" s="1" customFormat="1" ht="15" customHeight="1">
      <c r="B170" s="295"/>
      <c r="C170" s="272" t="s">
        <v>3691</v>
      </c>
      <c r="D170" s="272"/>
      <c r="E170" s="272"/>
      <c r="F170" s="293" t="s">
        <v>3642</v>
      </c>
      <c r="G170" s="272"/>
      <c r="H170" s="272" t="s">
        <v>3692</v>
      </c>
      <c r="I170" s="272" t="s">
        <v>3644</v>
      </c>
      <c r="J170" s="272" t="s">
        <v>3693</v>
      </c>
      <c r="K170" s="318"/>
    </row>
    <row r="171" spans="2:11" s="1" customFormat="1" ht="15" customHeight="1">
      <c r="B171" s="295"/>
      <c r="C171" s="272" t="s">
        <v>3590</v>
      </c>
      <c r="D171" s="272"/>
      <c r="E171" s="272"/>
      <c r="F171" s="293" t="s">
        <v>3642</v>
      </c>
      <c r="G171" s="272"/>
      <c r="H171" s="272" t="s">
        <v>3709</v>
      </c>
      <c r="I171" s="272" t="s">
        <v>3644</v>
      </c>
      <c r="J171" s="272" t="s">
        <v>3693</v>
      </c>
      <c r="K171" s="318"/>
    </row>
    <row r="172" spans="2:11" s="1" customFormat="1" ht="15" customHeight="1">
      <c r="B172" s="295"/>
      <c r="C172" s="272" t="s">
        <v>3647</v>
      </c>
      <c r="D172" s="272"/>
      <c r="E172" s="272"/>
      <c r="F172" s="293" t="s">
        <v>3648</v>
      </c>
      <c r="G172" s="272"/>
      <c r="H172" s="272" t="s">
        <v>3709</v>
      </c>
      <c r="I172" s="272" t="s">
        <v>3644</v>
      </c>
      <c r="J172" s="272">
        <v>50</v>
      </c>
      <c r="K172" s="318"/>
    </row>
    <row r="173" spans="2:11" s="1" customFormat="1" ht="15" customHeight="1">
      <c r="B173" s="295"/>
      <c r="C173" s="272" t="s">
        <v>3650</v>
      </c>
      <c r="D173" s="272"/>
      <c r="E173" s="272"/>
      <c r="F173" s="293" t="s">
        <v>3642</v>
      </c>
      <c r="G173" s="272"/>
      <c r="H173" s="272" t="s">
        <v>3709</v>
      </c>
      <c r="I173" s="272" t="s">
        <v>3652</v>
      </c>
      <c r="J173" s="272"/>
      <c r="K173" s="318"/>
    </row>
    <row r="174" spans="2:11" s="1" customFormat="1" ht="15" customHeight="1">
      <c r="B174" s="295"/>
      <c r="C174" s="272" t="s">
        <v>3661</v>
      </c>
      <c r="D174" s="272"/>
      <c r="E174" s="272"/>
      <c r="F174" s="293" t="s">
        <v>3648</v>
      </c>
      <c r="G174" s="272"/>
      <c r="H174" s="272" t="s">
        <v>3709</v>
      </c>
      <c r="I174" s="272" t="s">
        <v>3644</v>
      </c>
      <c r="J174" s="272">
        <v>50</v>
      </c>
      <c r="K174" s="318"/>
    </row>
    <row r="175" spans="2:11" s="1" customFormat="1" ht="15" customHeight="1">
      <c r="B175" s="295"/>
      <c r="C175" s="272" t="s">
        <v>3669</v>
      </c>
      <c r="D175" s="272"/>
      <c r="E175" s="272"/>
      <c r="F175" s="293" t="s">
        <v>3648</v>
      </c>
      <c r="G175" s="272"/>
      <c r="H175" s="272" t="s">
        <v>3709</v>
      </c>
      <c r="I175" s="272" t="s">
        <v>3644</v>
      </c>
      <c r="J175" s="272">
        <v>50</v>
      </c>
      <c r="K175" s="318"/>
    </row>
    <row r="176" spans="2:11" s="1" customFormat="1" ht="15" customHeight="1">
      <c r="B176" s="295"/>
      <c r="C176" s="272" t="s">
        <v>3667</v>
      </c>
      <c r="D176" s="272"/>
      <c r="E176" s="272"/>
      <c r="F176" s="293" t="s">
        <v>3648</v>
      </c>
      <c r="G176" s="272"/>
      <c r="H176" s="272" t="s">
        <v>3709</v>
      </c>
      <c r="I176" s="272" t="s">
        <v>3644</v>
      </c>
      <c r="J176" s="272">
        <v>50</v>
      </c>
      <c r="K176" s="318"/>
    </row>
    <row r="177" spans="2:11" s="1" customFormat="1" ht="15" customHeight="1">
      <c r="B177" s="295"/>
      <c r="C177" s="272" t="s">
        <v>128</v>
      </c>
      <c r="D177" s="272"/>
      <c r="E177" s="272"/>
      <c r="F177" s="293" t="s">
        <v>3642</v>
      </c>
      <c r="G177" s="272"/>
      <c r="H177" s="272" t="s">
        <v>3710</v>
      </c>
      <c r="I177" s="272" t="s">
        <v>3711</v>
      </c>
      <c r="J177" s="272"/>
      <c r="K177" s="318"/>
    </row>
    <row r="178" spans="2:11" s="1" customFormat="1" ht="15" customHeight="1">
      <c r="B178" s="295"/>
      <c r="C178" s="272" t="s">
        <v>63</v>
      </c>
      <c r="D178" s="272"/>
      <c r="E178" s="272"/>
      <c r="F178" s="293" t="s">
        <v>3642</v>
      </c>
      <c r="G178" s="272"/>
      <c r="H178" s="272" t="s">
        <v>3712</v>
      </c>
      <c r="I178" s="272" t="s">
        <v>3713</v>
      </c>
      <c r="J178" s="272">
        <v>1</v>
      </c>
      <c r="K178" s="318"/>
    </row>
    <row r="179" spans="2:11" s="1" customFormat="1" ht="15" customHeight="1">
      <c r="B179" s="295"/>
      <c r="C179" s="272" t="s">
        <v>59</v>
      </c>
      <c r="D179" s="272"/>
      <c r="E179" s="272"/>
      <c r="F179" s="293" t="s">
        <v>3642</v>
      </c>
      <c r="G179" s="272"/>
      <c r="H179" s="272" t="s">
        <v>3714</v>
      </c>
      <c r="I179" s="272" t="s">
        <v>3644</v>
      </c>
      <c r="J179" s="272">
        <v>20</v>
      </c>
      <c r="K179" s="318"/>
    </row>
    <row r="180" spans="2:11" s="1" customFormat="1" ht="15" customHeight="1">
      <c r="B180" s="295"/>
      <c r="C180" s="272" t="s">
        <v>60</v>
      </c>
      <c r="D180" s="272"/>
      <c r="E180" s="272"/>
      <c r="F180" s="293" t="s">
        <v>3642</v>
      </c>
      <c r="G180" s="272"/>
      <c r="H180" s="272" t="s">
        <v>3715</v>
      </c>
      <c r="I180" s="272" t="s">
        <v>3644</v>
      </c>
      <c r="J180" s="272">
        <v>255</v>
      </c>
      <c r="K180" s="318"/>
    </row>
    <row r="181" spans="2:11" s="1" customFormat="1" ht="15" customHeight="1">
      <c r="B181" s="295"/>
      <c r="C181" s="272" t="s">
        <v>129</v>
      </c>
      <c r="D181" s="272"/>
      <c r="E181" s="272"/>
      <c r="F181" s="293" t="s">
        <v>3642</v>
      </c>
      <c r="G181" s="272"/>
      <c r="H181" s="272" t="s">
        <v>3606</v>
      </c>
      <c r="I181" s="272" t="s">
        <v>3644</v>
      </c>
      <c r="J181" s="272">
        <v>10</v>
      </c>
      <c r="K181" s="318"/>
    </row>
    <row r="182" spans="2:11" s="1" customFormat="1" ht="15" customHeight="1">
      <c r="B182" s="295"/>
      <c r="C182" s="272" t="s">
        <v>130</v>
      </c>
      <c r="D182" s="272"/>
      <c r="E182" s="272"/>
      <c r="F182" s="293" t="s">
        <v>3642</v>
      </c>
      <c r="G182" s="272"/>
      <c r="H182" s="272" t="s">
        <v>3716</v>
      </c>
      <c r="I182" s="272" t="s">
        <v>3677</v>
      </c>
      <c r="J182" s="272"/>
      <c r="K182" s="318"/>
    </row>
    <row r="183" spans="2:11" s="1" customFormat="1" ht="15" customHeight="1">
      <c r="B183" s="295"/>
      <c r="C183" s="272" t="s">
        <v>3717</v>
      </c>
      <c r="D183" s="272"/>
      <c r="E183" s="272"/>
      <c r="F183" s="293" t="s">
        <v>3642</v>
      </c>
      <c r="G183" s="272"/>
      <c r="H183" s="272" t="s">
        <v>3718</v>
      </c>
      <c r="I183" s="272" t="s">
        <v>3677</v>
      </c>
      <c r="J183" s="272"/>
      <c r="K183" s="318"/>
    </row>
    <row r="184" spans="2:11" s="1" customFormat="1" ht="15" customHeight="1">
      <c r="B184" s="295"/>
      <c r="C184" s="272" t="s">
        <v>3706</v>
      </c>
      <c r="D184" s="272"/>
      <c r="E184" s="272"/>
      <c r="F184" s="293" t="s">
        <v>3642</v>
      </c>
      <c r="G184" s="272"/>
      <c r="H184" s="272" t="s">
        <v>3719</v>
      </c>
      <c r="I184" s="272" t="s">
        <v>3677</v>
      </c>
      <c r="J184" s="272"/>
      <c r="K184" s="318"/>
    </row>
    <row r="185" spans="2:11" s="1" customFormat="1" ht="15" customHeight="1">
      <c r="B185" s="295"/>
      <c r="C185" s="272" t="s">
        <v>132</v>
      </c>
      <c r="D185" s="272"/>
      <c r="E185" s="272"/>
      <c r="F185" s="293" t="s">
        <v>3648</v>
      </c>
      <c r="G185" s="272"/>
      <c r="H185" s="272" t="s">
        <v>3720</v>
      </c>
      <c r="I185" s="272" t="s">
        <v>3644</v>
      </c>
      <c r="J185" s="272">
        <v>50</v>
      </c>
      <c r="K185" s="318"/>
    </row>
    <row r="186" spans="2:11" s="1" customFormat="1" ht="15" customHeight="1">
      <c r="B186" s="295"/>
      <c r="C186" s="272" t="s">
        <v>3721</v>
      </c>
      <c r="D186" s="272"/>
      <c r="E186" s="272"/>
      <c r="F186" s="293" t="s">
        <v>3648</v>
      </c>
      <c r="G186" s="272"/>
      <c r="H186" s="272" t="s">
        <v>3722</v>
      </c>
      <c r="I186" s="272" t="s">
        <v>3723</v>
      </c>
      <c r="J186" s="272"/>
      <c r="K186" s="318"/>
    </row>
    <row r="187" spans="2:11" s="1" customFormat="1" ht="15" customHeight="1">
      <c r="B187" s="295"/>
      <c r="C187" s="272" t="s">
        <v>3724</v>
      </c>
      <c r="D187" s="272"/>
      <c r="E187" s="272"/>
      <c r="F187" s="293" t="s">
        <v>3648</v>
      </c>
      <c r="G187" s="272"/>
      <c r="H187" s="272" t="s">
        <v>3725</v>
      </c>
      <c r="I187" s="272" t="s">
        <v>3723</v>
      </c>
      <c r="J187" s="272"/>
      <c r="K187" s="318"/>
    </row>
    <row r="188" spans="2:11" s="1" customFormat="1" ht="15" customHeight="1">
      <c r="B188" s="295"/>
      <c r="C188" s="272" t="s">
        <v>3726</v>
      </c>
      <c r="D188" s="272"/>
      <c r="E188" s="272"/>
      <c r="F188" s="293" t="s">
        <v>3648</v>
      </c>
      <c r="G188" s="272"/>
      <c r="H188" s="272" t="s">
        <v>3727</v>
      </c>
      <c r="I188" s="272" t="s">
        <v>3723</v>
      </c>
      <c r="J188" s="272"/>
      <c r="K188" s="318"/>
    </row>
    <row r="189" spans="2:11" s="1" customFormat="1" ht="15" customHeight="1">
      <c r="B189" s="295"/>
      <c r="C189" s="331" t="s">
        <v>3728</v>
      </c>
      <c r="D189" s="272"/>
      <c r="E189" s="272"/>
      <c r="F189" s="293" t="s">
        <v>3648</v>
      </c>
      <c r="G189" s="272"/>
      <c r="H189" s="272" t="s">
        <v>3729</v>
      </c>
      <c r="I189" s="272" t="s">
        <v>3730</v>
      </c>
      <c r="J189" s="332" t="s">
        <v>3731</v>
      </c>
      <c r="K189" s="318"/>
    </row>
    <row r="190" spans="2:11" s="1" customFormat="1" ht="15" customHeight="1">
      <c r="B190" s="295"/>
      <c r="C190" s="331" t="s">
        <v>48</v>
      </c>
      <c r="D190" s="272"/>
      <c r="E190" s="272"/>
      <c r="F190" s="293" t="s">
        <v>3642</v>
      </c>
      <c r="G190" s="272"/>
      <c r="H190" s="269" t="s">
        <v>3732</v>
      </c>
      <c r="I190" s="272" t="s">
        <v>3733</v>
      </c>
      <c r="J190" s="272"/>
      <c r="K190" s="318"/>
    </row>
    <row r="191" spans="2:11" s="1" customFormat="1" ht="15" customHeight="1">
      <c r="B191" s="295"/>
      <c r="C191" s="331" t="s">
        <v>3734</v>
      </c>
      <c r="D191" s="272"/>
      <c r="E191" s="272"/>
      <c r="F191" s="293" t="s">
        <v>3642</v>
      </c>
      <c r="G191" s="272"/>
      <c r="H191" s="272" t="s">
        <v>3735</v>
      </c>
      <c r="I191" s="272" t="s">
        <v>3677</v>
      </c>
      <c r="J191" s="272"/>
      <c r="K191" s="318"/>
    </row>
    <row r="192" spans="2:11" s="1" customFormat="1" ht="15" customHeight="1">
      <c r="B192" s="295"/>
      <c r="C192" s="331" t="s">
        <v>3736</v>
      </c>
      <c r="D192" s="272"/>
      <c r="E192" s="272"/>
      <c r="F192" s="293" t="s">
        <v>3642</v>
      </c>
      <c r="G192" s="272"/>
      <c r="H192" s="272" t="s">
        <v>3737</v>
      </c>
      <c r="I192" s="272" t="s">
        <v>3677</v>
      </c>
      <c r="J192" s="272"/>
      <c r="K192" s="318"/>
    </row>
    <row r="193" spans="2:11" s="1" customFormat="1" ht="15" customHeight="1">
      <c r="B193" s="295"/>
      <c r="C193" s="331" t="s">
        <v>3738</v>
      </c>
      <c r="D193" s="272"/>
      <c r="E193" s="272"/>
      <c r="F193" s="293" t="s">
        <v>3648</v>
      </c>
      <c r="G193" s="272"/>
      <c r="H193" s="272" t="s">
        <v>3739</v>
      </c>
      <c r="I193" s="272" t="s">
        <v>3677</v>
      </c>
      <c r="J193" s="272"/>
      <c r="K193" s="318"/>
    </row>
    <row r="194" spans="2:11" s="1" customFormat="1" ht="15" customHeight="1">
      <c r="B194" s="324"/>
      <c r="C194" s="333"/>
      <c r="D194" s="304"/>
      <c r="E194" s="304"/>
      <c r="F194" s="304"/>
      <c r="G194" s="304"/>
      <c r="H194" s="304"/>
      <c r="I194" s="304"/>
      <c r="J194" s="304"/>
      <c r="K194" s="325"/>
    </row>
    <row r="195" spans="2:11" s="1" customFormat="1" ht="18.75" customHeight="1">
      <c r="B195" s="306"/>
      <c r="C195" s="316"/>
      <c r="D195" s="316"/>
      <c r="E195" s="316"/>
      <c r="F195" s="326"/>
      <c r="G195" s="316"/>
      <c r="H195" s="316"/>
      <c r="I195" s="316"/>
      <c r="J195" s="316"/>
      <c r="K195" s="306"/>
    </row>
    <row r="196" spans="2:11" s="1" customFormat="1" ht="18.75" customHeight="1">
      <c r="B196" s="306"/>
      <c r="C196" s="316"/>
      <c r="D196" s="316"/>
      <c r="E196" s="316"/>
      <c r="F196" s="326"/>
      <c r="G196" s="316"/>
      <c r="H196" s="316"/>
      <c r="I196" s="316"/>
      <c r="J196" s="316"/>
      <c r="K196" s="306"/>
    </row>
    <row r="197" spans="2:11" s="1" customFormat="1" ht="18.75" customHeight="1">
      <c r="B197" s="279"/>
      <c r="C197" s="279"/>
      <c r="D197" s="279"/>
      <c r="E197" s="279"/>
      <c r="F197" s="279"/>
      <c r="G197" s="279"/>
      <c r="H197" s="279"/>
      <c r="I197" s="279"/>
      <c r="J197" s="279"/>
      <c r="K197" s="279"/>
    </row>
    <row r="198" spans="2:11" s="1" customFormat="1" ht="13.5">
      <c r="B198" s="261"/>
      <c r="C198" s="262"/>
      <c r="D198" s="262"/>
      <c r="E198" s="262"/>
      <c r="F198" s="262"/>
      <c r="G198" s="262"/>
      <c r="H198" s="262"/>
      <c r="I198" s="262"/>
      <c r="J198" s="262"/>
      <c r="K198" s="263"/>
    </row>
    <row r="199" spans="2:11" s="1" customFormat="1" ht="21">
      <c r="B199" s="264"/>
      <c r="C199" s="393" t="s">
        <v>3740</v>
      </c>
      <c r="D199" s="393"/>
      <c r="E199" s="393"/>
      <c r="F199" s="393"/>
      <c r="G199" s="393"/>
      <c r="H199" s="393"/>
      <c r="I199" s="393"/>
      <c r="J199" s="393"/>
      <c r="K199" s="265"/>
    </row>
    <row r="200" spans="2:11" s="1" customFormat="1" ht="25.5" customHeight="1">
      <c r="B200" s="264"/>
      <c r="C200" s="334" t="s">
        <v>3741</v>
      </c>
      <c r="D200" s="334"/>
      <c r="E200" s="334"/>
      <c r="F200" s="334" t="s">
        <v>3742</v>
      </c>
      <c r="G200" s="335"/>
      <c r="H200" s="394" t="s">
        <v>3743</v>
      </c>
      <c r="I200" s="394"/>
      <c r="J200" s="394"/>
      <c r="K200" s="265"/>
    </row>
    <row r="201" spans="2:11" s="1" customFormat="1" ht="5.25" customHeight="1">
      <c r="B201" s="295"/>
      <c r="C201" s="290"/>
      <c r="D201" s="290"/>
      <c r="E201" s="290"/>
      <c r="F201" s="290"/>
      <c r="G201" s="316"/>
      <c r="H201" s="290"/>
      <c r="I201" s="290"/>
      <c r="J201" s="290"/>
      <c r="K201" s="318"/>
    </row>
    <row r="202" spans="2:11" s="1" customFormat="1" ht="15" customHeight="1">
      <c r="B202" s="295"/>
      <c r="C202" s="272" t="s">
        <v>3733</v>
      </c>
      <c r="D202" s="272"/>
      <c r="E202" s="272"/>
      <c r="F202" s="293" t="s">
        <v>49</v>
      </c>
      <c r="G202" s="272"/>
      <c r="H202" s="395" t="s">
        <v>3744</v>
      </c>
      <c r="I202" s="395"/>
      <c r="J202" s="395"/>
      <c r="K202" s="318"/>
    </row>
    <row r="203" spans="2:11" s="1" customFormat="1" ht="15" customHeight="1">
      <c r="B203" s="295"/>
      <c r="C203" s="272"/>
      <c r="D203" s="272"/>
      <c r="E203" s="272"/>
      <c r="F203" s="293" t="s">
        <v>50</v>
      </c>
      <c r="G203" s="272"/>
      <c r="H203" s="395" t="s">
        <v>3745</v>
      </c>
      <c r="I203" s="395"/>
      <c r="J203" s="395"/>
      <c r="K203" s="318"/>
    </row>
    <row r="204" spans="2:11" s="1" customFormat="1" ht="15" customHeight="1">
      <c r="B204" s="295"/>
      <c r="C204" s="272"/>
      <c r="D204" s="272"/>
      <c r="E204" s="272"/>
      <c r="F204" s="293" t="s">
        <v>53</v>
      </c>
      <c r="G204" s="272"/>
      <c r="H204" s="395" t="s">
        <v>3746</v>
      </c>
      <c r="I204" s="395"/>
      <c r="J204" s="395"/>
      <c r="K204" s="318"/>
    </row>
    <row r="205" spans="2:11" s="1" customFormat="1" ht="15" customHeight="1">
      <c r="B205" s="295"/>
      <c r="C205" s="272"/>
      <c r="D205" s="272"/>
      <c r="E205" s="272"/>
      <c r="F205" s="293" t="s">
        <v>51</v>
      </c>
      <c r="G205" s="272"/>
      <c r="H205" s="395" t="s">
        <v>3747</v>
      </c>
      <c r="I205" s="395"/>
      <c r="J205" s="395"/>
      <c r="K205" s="318"/>
    </row>
    <row r="206" spans="2:11" s="1" customFormat="1" ht="15" customHeight="1">
      <c r="B206" s="295"/>
      <c r="C206" s="272"/>
      <c r="D206" s="272"/>
      <c r="E206" s="272"/>
      <c r="F206" s="293" t="s">
        <v>52</v>
      </c>
      <c r="G206" s="272"/>
      <c r="H206" s="395" t="s">
        <v>3748</v>
      </c>
      <c r="I206" s="395"/>
      <c r="J206" s="395"/>
      <c r="K206" s="318"/>
    </row>
    <row r="207" spans="2:11" s="1" customFormat="1" ht="15" customHeight="1">
      <c r="B207" s="295"/>
      <c r="C207" s="272"/>
      <c r="D207" s="272"/>
      <c r="E207" s="272"/>
      <c r="F207" s="293"/>
      <c r="G207" s="272"/>
      <c r="H207" s="272"/>
      <c r="I207" s="272"/>
      <c r="J207" s="272"/>
      <c r="K207" s="318"/>
    </row>
    <row r="208" spans="2:11" s="1" customFormat="1" ht="15" customHeight="1">
      <c r="B208" s="295"/>
      <c r="C208" s="272" t="s">
        <v>3689</v>
      </c>
      <c r="D208" s="272"/>
      <c r="E208" s="272"/>
      <c r="F208" s="293" t="s">
        <v>85</v>
      </c>
      <c r="G208" s="272"/>
      <c r="H208" s="395" t="s">
        <v>3749</v>
      </c>
      <c r="I208" s="395"/>
      <c r="J208" s="395"/>
      <c r="K208" s="318"/>
    </row>
    <row r="209" spans="2:11" s="1" customFormat="1" ht="15" customHeight="1">
      <c r="B209" s="295"/>
      <c r="C209" s="272"/>
      <c r="D209" s="272"/>
      <c r="E209" s="272"/>
      <c r="F209" s="293" t="s">
        <v>3586</v>
      </c>
      <c r="G209" s="272"/>
      <c r="H209" s="395" t="s">
        <v>3587</v>
      </c>
      <c r="I209" s="395"/>
      <c r="J209" s="395"/>
      <c r="K209" s="318"/>
    </row>
    <row r="210" spans="2:11" s="1" customFormat="1" ht="15" customHeight="1">
      <c r="B210" s="295"/>
      <c r="C210" s="272"/>
      <c r="D210" s="272"/>
      <c r="E210" s="272"/>
      <c r="F210" s="293" t="s">
        <v>3584</v>
      </c>
      <c r="G210" s="272"/>
      <c r="H210" s="395" t="s">
        <v>3750</v>
      </c>
      <c r="I210" s="395"/>
      <c r="J210" s="395"/>
      <c r="K210" s="318"/>
    </row>
    <row r="211" spans="2:11" s="1" customFormat="1" ht="15" customHeight="1">
      <c r="B211" s="336"/>
      <c r="C211" s="272"/>
      <c r="D211" s="272"/>
      <c r="E211" s="272"/>
      <c r="F211" s="293" t="s">
        <v>3588</v>
      </c>
      <c r="G211" s="331"/>
      <c r="H211" s="396" t="s">
        <v>3589</v>
      </c>
      <c r="I211" s="396"/>
      <c r="J211" s="396"/>
      <c r="K211" s="337"/>
    </row>
    <row r="212" spans="2:11" s="1" customFormat="1" ht="15" customHeight="1">
      <c r="B212" s="336"/>
      <c r="C212" s="272"/>
      <c r="D212" s="272"/>
      <c r="E212" s="272"/>
      <c r="F212" s="293" t="s">
        <v>140</v>
      </c>
      <c r="G212" s="331"/>
      <c r="H212" s="396" t="s">
        <v>3751</v>
      </c>
      <c r="I212" s="396"/>
      <c r="J212" s="396"/>
      <c r="K212" s="337"/>
    </row>
    <row r="213" spans="2:11" s="1" customFormat="1" ht="15" customHeight="1">
      <c r="B213" s="336"/>
      <c r="C213" s="272"/>
      <c r="D213" s="272"/>
      <c r="E213" s="272"/>
      <c r="F213" s="293"/>
      <c r="G213" s="331"/>
      <c r="H213" s="322"/>
      <c r="I213" s="322"/>
      <c r="J213" s="322"/>
      <c r="K213" s="337"/>
    </row>
    <row r="214" spans="2:11" s="1" customFormat="1" ht="15" customHeight="1">
      <c r="B214" s="336"/>
      <c r="C214" s="272" t="s">
        <v>3713</v>
      </c>
      <c r="D214" s="272"/>
      <c r="E214" s="272"/>
      <c r="F214" s="293">
        <v>1</v>
      </c>
      <c r="G214" s="331"/>
      <c r="H214" s="396" t="s">
        <v>3752</v>
      </c>
      <c r="I214" s="396"/>
      <c r="J214" s="396"/>
      <c r="K214" s="337"/>
    </row>
    <row r="215" spans="2:11" s="1" customFormat="1" ht="15" customHeight="1">
      <c r="B215" s="336"/>
      <c r="C215" s="272"/>
      <c r="D215" s="272"/>
      <c r="E215" s="272"/>
      <c r="F215" s="293">
        <v>2</v>
      </c>
      <c r="G215" s="331"/>
      <c r="H215" s="396" t="s">
        <v>3753</v>
      </c>
      <c r="I215" s="396"/>
      <c r="J215" s="396"/>
      <c r="K215" s="337"/>
    </row>
    <row r="216" spans="2:11" s="1" customFormat="1" ht="15" customHeight="1">
      <c r="B216" s="336"/>
      <c r="C216" s="272"/>
      <c r="D216" s="272"/>
      <c r="E216" s="272"/>
      <c r="F216" s="293">
        <v>3</v>
      </c>
      <c r="G216" s="331"/>
      <c r="H216" s="396" t="s">
        <v>3754</v>
      </c>
      <c r="I216" s="396"/>
      <c r="J216" s="396"/>
      <c r="K216" s="337"/>
    </row>
    <row r="217" spans="2:11" s="1" customFormat="1" ht="15" customHeight="1">
      <c r="B217" s="336"/>
      <c r="C217" s="272"/>
      <c r="D217" s="272"/>
      <c r="E217" s="272"/>
      <c r="F217" s="293">
        <v>4</v>
      </c>
      <c r="G217" s="331"/>
      <c r="H217" s="396" t="s">
        <v>3755</v>
      </c>
      <c r="I217" s="396"/>
      <c r="J217" s="396"/>
      <c r="K217" s="337"/>
    </row>
    <row r="218" spans="2:11" s="1" customFormat="1" ht="12.75" customHeight="1">
      <c r="B218" s="338"/>
      <c r="C218" s="339"/>
      <c r="D218" s="339"/>
      <c r="E218" s="339"/>
      <c r="F218" s="339"/>
      <c r="G218" s="339"/>
      <c r="H218" s="339"/>
      <c r="I218" s="339"/>
      <c r="J218" s="339"/>
      <c r="K218" s="340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0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8" t="s">
        <v>87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88</v>
      </c>
    </row>
    <row r="4" spans="1:46" s="1" customFormat="1" ht="24.95" customHeight="1">
      <c r="B4" s="21"/>
      <c r="D4" s="105" t="s">
        <v>119</v>
      </c>
      <c r="L4" s="21"/>
      <c r="M4" s="10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7" t="s">
        <v>16</v>
      </c>
      <c r="L6" s="21"/>
    </row>
    <row r="7" spans="1:46" s="1" customFormat="1" ht="16.5" customHeight="1">
      <c r="B7" s="21"/>
      <c r="E7" s="381" t="str">
        <f>'Rekapitulace stavby'!K6</f>
        <v>Objekt zázemí a šaten sport. organizace</v>
      </c>
      <c r="F7" s="382"/>
      <c r="G7" s="382"/>
      <c r="H7" s="382"/>
      <c r="L7" s="21"/>
    </row>
    <row r="8" spans="1:46" s="2" customFormat="1" ht="12" customHeight="1">
      <c r="A8" s="36"/>
      <c r="B8" s="41"/>
      <c r="C8" s="36"/>
      <c r="D8" s="107" t="s">
        <v>120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3" t="s">
        <v>121</v>
      </c>
      <c r="F9" s="384"/>
      <c r="G9" s="384"/>
      <c r="H9" s="384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32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9. 5. 2022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">
        <v>32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33</v>
      </c>
      <c r="F15" s="36"/>
      <c r="G15" s="36"/>
      <c r="H15" s="36"/>
      <c r="I15" s="107" t="s">
        <v>34</v>
      </c>
      <c r="J15" s="109" t="s">
        <v>32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35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37</v>
      </c>
      <c r="E20" s="36"/>
      <c r="F20" s="36"/>
      <c r="G20" s="36"/>
      <c r="H20" s="36"/>
      <c r="I20" s="107" t="s">
        <v>31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38</v>
      </c>
      <c r="F21" s="36"/>
      <c r="G21" s="36"/>
      <c r="H21" s="36"/>
      <c r="I21" s="107" t="s">
        <v>34</v>
      </c>
      <c r="J21" s="109" t="s">
        <v>32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40</v>
      </c>
      <c r="E23" s="36"/>
      <c r="F23" s="36"/>
      <c r="G23" s="36"/>
      <c r="H23" s="36"/>
      <c r="I23" s="107" t="s">
        <v>31</v>
      </c>
      <c r="J23" s="109" t="s">
        <v>32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41</v>
      </c>
      <c r="F24" s="36"/>
      <c r="G24" s="36"/>
      <c r="H24" s="36"/>
      <c r="I24" s="107" t="s">
        <v>34</v>
      </c>
      <c r="J24" s="109" t="s">
        <v>32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1"/>
      <c r="B27" s="112"/>
      <c r="C27" s="111"/>
      <c r="D27" s="111"/>
      <c r="E27" s="387" t="s">
        <v>43</v>
      </c>
      <c r="F27" s="387"/>
      <c r="G27" s="387"/>
      <c r="H27" s="387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44</v>
      </c>
      <c r="E30" s="36"/>
      <c r="F30" s="36"/>
      <c r="G30" s="36"/>
      <c r="H30" s="36"/>
      <c r="I30" s="36"/>
      <c r="J30" s="116">
        <f>ROUND(J80,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46</v>
      </c>
      <c r="G32" s="36"/>
      <c r="H32" s="36"/>
      <c r="I32" s="117" t="s">
        <v>45</v>
      </c>
      <c r="J32" s="117" t="s">
        <v>47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48</v>
      </c>
      <c r="E33" s="107" t="s">
        <v>49</v>
      </c>
      <c r="F33" s="119">
        <f>ROUND((SUM(BE80:BE100)),  2)</f>
        <v>0</v>
      </c>
      <c r="G33" s="36"/>
      <c r="H33" s="36"/>
      <c r="I33" s="120">
        <v>0.21</v>
      </c>
      <c r="J33" s="119">
        <f>ROUND(((SUM(BE80:BE100))*I33),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50</v>
      </c>
      <c r="F34" s="119">
        <f>ROUND((SUM(BF80:BF100)),  2)</f>
        <v>0</v>
      </c>
      <c r="G34" s="36"/>
      <c r="H34" s="36"/>
      <c r="I34" s="120">
        <v>0.15</v>
      </c>
      <c r="J34" s="119">
        <f>ROUND(((SUM(BF80:BF100))*I34),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51</v>
      </c>
      <c r="F35" s="119">
        <f>ROUND((SUM(BG80:BG100)),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52</v>
      </c>
      <c r="F36" s="119">
        <f>ROUND((SUM(BH80:BH100)),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53</v>
      </c>
      <c r="F37" s="119">
        <f>ROUND((SUM(BI80:BI100)),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54</v>
      </c>
      <c r="E39" s="123"/>
      <c r="F39" s="123"/>
      <c r="G39" s="124" t="s">
        <v>55</v>
      </c>
      <c r="H39" s="125" t="s">
        <v>56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122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Objekt zázemí a šaten sport. organizace</v>
      </c>
      <c r="F48" s="389"/>
      <c r="G48" s="389"/>
      <c r="H48" s="389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120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00 - Pokyny pro zpracování nabídky</v>
      </c>
      <c r="F50" s="390"/>
      <c r="G50" s="390"/>
      <c r="H50" s="390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Štěnovický Borek </v>
      </c>
      <c r="G52" s="38"/>
      <c r="H52" s="38"/>
      <c r="I52" s="30" t="s">
        <v>24</v>
      </c>
      <c r="J52" s="61" t="str">
        <f>IF(J12="","",J12)</f>
        <v>9. 5. 2022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0" t="s">
        <v>30</v>
      </c>
      <c r="D54" s="38"/>
      <c r="E54" s="38"/>
      <c r="F54" s="28" t="str">
        <f>E15</f>
        <v>Obec Štěnovický Borek, Štěnovický Borek 28, 33209</v>
      </c>
      <c r="G54" s="38"/>
      <c r="H54" s="38"/>
      <c r="I54" s="30" t="s">
        <v>37</v>
      </c>
      <c r="J54" s="34" t="str">
        <f>E21</f>
        <v>Dipl. tech. Josef Špeta, autorizovaný stavitel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40</v>
      </c>
      <c r="J55" s="34" t="str">
        <f>E24</f>
        <v>Jakub Vilingr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123</v>
      </c>
      <c r="D57" s="133"/>
      <c r="E57" s="133"/>
      <c r="F57" s="133"/>
      <c r="G57" s="133"/>
      <c r="H57" s="133"/>
      <c r="I57" s="133"/>
      <c r="J57" s="134" t="s">
        <v>124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76</v>
      </c>
      <c r="D59" s="38"/>
      <c r="E59" s="38"/>
      <c r="F59" s="38"/>
      <c r="G59" s="38"/>
      <c r="H59" s="38"/>
      <c r="I59" s="38"/>
      <c r="J59" s="79">
        <f>J80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125</v>
      </c>
    </row>
    <row r="60" spans="1:47" s="9" customFormat="1" ht="24.95" customHeight="1">
      <c r="B60" s="136"/>
      <c r="C60" s="137"/>
      <c r="D60" s="138" t="s">
        <v>126</v>
      </c>
      <c r="E60" s="139"/>
      <c r="F60" s="139"/>
      <c r="G60" s="139"/>
      <c r="H60" s="139"/>
      <c r="I60" s="139"/>
      <c r="J60" s="140">
        <f>J81</f>
        <v>0</v>
      </c>
      <c r="K60" s="137"/>
      <c r="L60" s="141"/>
    </row>
    <row r="61" spans="1:47" s="2" customFormat="1" ht="21.75" customHeight="1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10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6.95" customHeight="1">
      <c r="A62" s="36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108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6" spans="1:63" s="2" customFormat="1" ht="6.95" customHeight="1">
      <c r="A66" s="36"/>
      <c r="B66" s="51"/>
      <c r="C66" s="52"/>
      <c r="D66" s="52"/>
      <c r="E66" s="52"/>
      <c r="F66" s="52"/>
      <c r="G66" s="52"/>
      <c r="H66" s="52"/>
      <c r="I66" s="52"/>
      <c r="J66" s="52"/>
      <c r="K66" s="52"/>
      <c r="L66" s="10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63" s="2" customFormat="1" ht="24.95" customHeight="1">
      <c r="A67" s="36"/>
      <c r="B67" s="37"/>
      <c r="C67" s="24" t="s">
        <v>127</v>
      </c>
      <c r="D67" s="38"/>
      <c r="E67" s="38"/>
      <c r="F67" s="38"/>
      <c r="G67" s="38"/>
      <c r="H67" s="38"/>
      <c r="I67" s="38"/>
      <c r="J67" s="38"/>
      <c r="K67" s="38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63" s="2" customFormat="1" ht="6.95" customHeight="1">
      <c r="A68" s="36"/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63" s="2" customFormat="1" ht="12" customHeight="1">
      <c r="A69" s="36"/>
      <c r="B69" s="37"/>
      <c r="C69" s="30" t="s">
        <v>16</v>
      </c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63" s="2" customFormat="1" ht="16.5" customHeight="1">
      <c r="A70" s="36"/>
      <c r="B70" s="37"/>
      <c r="C70" s="38"/>
      <c r="D70" s="38"/>
      <c r="E70" s="388" t="str">
        <f>E7</f>
        <v>Objekt zázemí a šaten sport. organizace</v>
      </c>
      <c r="F70" s="389"/>
      <c r="G70" s="389"/>
      <c r="H70" s="389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63" s="2" customFormat="1" ht="12" customHeight="1">
      <c r="A71" s="36"/>
      <c r="B71" s="37"/>
      <c r="C71" s="30" t="s">
        <v>120</v>
      </c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63" s="2" customFormat="1" ht="16.5" customHeight="1">
      <c r="A72" s="36"/>
      <c r="B72" s="37"/>
      <c r="C72" s="38"/>
      <c r="D72" s="38"/>
      <c r="E72" s="345" t="str">
        <f>E9</f>
        <v>00 - Pokyny pro zpracování nabídky</v>
      </c>
      <c r="F72" s="390"/>
      <c r="G72" s="390"/>
      <c r="H72" s="390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63" s="2" customFormat="1" ht="6.9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63" s="2" customFormat="1" ht="12" customHeight="1">
      <c r="A74" s="36"/>
      <c r="B74" s="37"/>
      <c r="C74" s="30" t="s">
        <v>22</v>
      </c>
      <c r="D74" s="38"/>
      <c r="E74" s="38"/>
      <c r="F74" s="28" t="str">
        <f>F12</f>
        <v xml:space="preserve">Štěnovický Borek </v>
      </c>
      <c r="G74" s="38"/>
      <c r="H74" s="38"/>
      <c r="I74" s="30" t="s">
        <v>24</v>
      </c>
      <c r="J74" s="61" t="str">
        <f>IF(J12="","",J12)</f>
        <v>9. 5. 2022</v>
      </c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63" s="2" customFormat="1" ht="6.9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63" s="2" customFormat="1" ht="40.15" customHeight="1">
      <c r="A76" s="36"/>
      <c r="B76" s="37"/>
      <c r="C76" s="30" t="s">
        <v>30</v>
      </c>
      <c r="D76" s="38"/>
      <c r="E76" s="38"/>
      <c r="F76" s="28" t="str">
        <f>E15</f>
        <v>Obec Štěnovický Borek, Štěnovický Borek 28, 33209</v>
      </c>
      <c r="G76" s="38"/>
      <c r="H76" s="38"/>
      <c r="I76" s="30" t="s">
        <v>37</v>
      </c>
      <c r="J76" s="34" t="str">
        <f>E21</f>
        <v>Dipl. tech. Josef Špeta, autorizovaný stavitel</v>
      </c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63" s="2" customFormat="1" ht="15.2" customHeight="1">
      <c r="A77" s="36"/>
      <c r="B77" s="37"/>
      <c r="C77" s="30" t="s">
        <v>35</v>
      </c>
      <c r="D77" s="38"/>
      <c r="E77" s="38"/>
      <c r="F77" s="28" t="str">
        <f>IF(E18="","",E18)</f>
        <v>Vyplň údaj</v>
      </c>
      <c r="G77" s="38"/>
      <c r="H77" s="38"/>
      <c r="I77" s="30" t="s">
        <v>40</v>
      </c>
      <c r="J77" s="34" t="str">
        <f>E24</f>
        <v>Jakub Vilingr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63" s="2" customFormat="1" ht="10.3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63" s="10" customFormat="1" ht="29.25" customHeight="1">
      <c r="A79" s="142"/>
      <c r="B79" s="143"/>
      <c r="C79" s="144" t="s">
        <v>128</v>
      </c>
      <c r="D79" s="145" t="s">
        <v>63</v>
      </c>
      <c r="E79" s="145" t="s">
        <v>59</v>
      </c>
      <c r="F79" s="145" t="s">
        <v>60</v>
      </c>
      <c r="G79" s="145" t="s">
        <v>129</v>
      </c>
      <c r="H79" s="145" t="s">
        <v>130</v>
      </c>
      <c r="I79" s="145" t="s">
        <v>131</v>
      </c>
      <c r="J79" s="145" t="s">
        <v>124</v>
      </c>
      <c r="K79" s="146" t="s">
        <v>132</v>
      </c>
      <c r="L79" s="147"/>
      <c r="M79" s="70" t="s">
        <v>32</v>
      </c>
      <c r="N79" s="71" t="s">
        <v>48</v>
      </c>
      <c r="O79" s="71" t="s">
        <v>133</v>
      </c>
      <c r="P79" s="71" t="s">
        <v>134</v>
      </c>
      <c r="Q79" s="71" t="s">
        <v>135</v>
      </c>
      <c r="R79" s="71" t="s">
        <v>136</v>
      </c>
      <c r="S79" s="71" t="s">
        <v>137</v>
      </c>
      <c r="T79" s="72" t="s">
        <v>138</v>
      </c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</row>
    <row r="80" spans="1:63" s="2" customFormat="1" ht="22.9" customHeight="1">
      <c r="A80" s="36"/>
      <c r="B80" s="37"/>
      <c r="C80" s="77" t="s">
        <v>139</v>
      </c>
      <c r="D80" s="38"/>
      <c r="E80" s="38"/>
      <c r="F80" s="38"/>
      <c r="G80" s="38"/>
      <c r="H80" s="38"/>
      <c r="I80" s="38"/>
      <c r="J80" s="148">
        <f>BK80</f>
        <v>0</v>
      </c>
      <c r="K80" s="38"/>
      <c r="L80" s="41"/>
      <c r="M80" s="73"/>
      <c r="N80" s="149"/>
      <c r="O80" s="74"/>
      <c r="P80" s="150">
        <f>P81</f>
        <v>0</v>
      </c>
      <c r="Q80" s="74"/>
      <c r="R80" s="150">
        <f>R81</f>
        <v>0</v>
      </c>
      <c r="S80" s="74"/>
      <c r="T80" s="151">
        <f>T81</f>
        <v>0</v>
      </c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T80" s="18" t="s">
        <v>77</v>
      </c>
      <c r="AU80" s="18" t="s">
        <v>125</v>
      </c>
      <c r="BK80" s="152">
        <f>BK81</f>
        <v>0</v>
      </c>
    </row>
    <row r="81" spans="1:65" s="11" customFormat="1" ht="25.9" customHeight="1">
      <c r="B81" s="153"/>
      <c r="C81" s="154"/>
      <c r="D81" s="155" t="s">
        <v>77</v>
      </c>
      <c r="E81" s="156" t="s">
        <v>140</v>
      </c>
      <c r="F81" s="156" t="s">
        <v>141</v>
      </c>
      <c r="G81" s="154"/>
      <c r="H81" s="154"/>
      <c r="I81" s="157"/>
      <c r="J81" s="158">
        <f>BK81</f>
        <v>0</v>
      </c>
      <c r="K81" s="154"/>
      <c r="L81" s="159"/>
      <c r="M81" s="160"/>
      <c r="N81" s="161"/>
      <c r="O81" s="161"/>
      <c r="P81" s="162">
        <f>SUM(P82:P100)</f>
        <v>0</v>
      </c>
      <c r="Q81" s="161"/>
      <c r="R81" s="162">
        <f>SUM(R82:R100)</f>
        <v>0</v>
      </c>
      <c r="S81" s="161"/>
      <c r="T81" s="163">
        <f>SUM(T82:T100)</f>
        <v>0</v>
      </c>
      <c r="AR81" s="164" t="s">
        <v>142</v>
      </c>
      <c r="AT81" s="165" t="s">
        <v>77</v>
      </c>
      <c r="AU81" s="165" t="s">
        <v>78</v>
      </c>
      <c r="AY81" s="164" t="s">
        <v>143</v>
      </c>
      <c r="BK81" s="166">
        <f>SUM(BK82:BK100)</f>
        <v>0</v>
      </c>
    </row>
    <row r="82" spans="1:65" s="2" customFormat="1" ht="44.25" customHeight="1">
      <c r="A82" s="36"/>
      <c r="B82" s="37"/>
      <c r="C82" s="167" t="s">
        <v>86</v>
      </c>
      <c r="D82" s="167" t="s">
        <v>144</v>
      </c>
      <c r="E82" s="168" t="s">
        <v>145</v>
      </c>
      <c r="F82" s="169" t="s">
        <v>146</v>
      </c>
      <c r="G82" s="170" t="s">
        <v>32</v>
      </c>
      <c r="H82" s="171">
        <v>0</v>
      </c>
      <c r="I82" s="172"/>
      <c r="J82" s="173">
        <f>ROUND(I82*H82,2)</f>
        <v>0</v>
      </c>
      <c r="K82" s="169" t="s">
        <v>32</v>
      </c>
      <c r="L82" s="41"/>
      <c r="M82" s="174" t="s">
        <v>32</v>
      </c>
      <c r="N82" s="175" t="s">
        <v>49</v>
      </c>
      <c r="O82" s="66"/>
      <c r="P82" s="176">
        <f>O82*H82</f>
        <v>0</v>
      </c>
      <c r="Q82" s="176">
        <v>0</v>
      </c>
      <c r="R82" s="176">
        <f>Q82*H82</f>
        <v>0</v>
      </c>
      <c r="S82" s="176">
        <v>0</v>
      </c>
      <c r="T82" s="177">
        <f>S82*H82</f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R82" s="178" t="s">
        <v>147</v>
      </c>
      <c r="AT82" s="178" t="s">
        <v>144</v>
      </c>
      <c r="AU82" s="178" t="s">
        <v>86</v>
      </c>
      <c r="AY82" s="18" t="s">
        <v>143</v>
      </c>
      <c r="BE82" s="179">
        <f>IF(N82="základní",J82,0)</f>
        <v>0</v>
      </c>
      <c r="BF82" s="179">
        <f>IF(N82="snížená",J82,0)</f>
        <v>0</v>
      </c>
      <c r="BG82" s="179">
        <f>IF(N82="zákl. přenesená",J82,0)</f>
        <v>0</v>
      </c>
      <c r="BH82" s="179">
        <f>IF(N82="sníž. přenesená",J82,0)</f>
        <v>0</v>
      </c>
      <c r="BI82" s="179">
        <f>IF(N82="nulová",J82,0)</f>
        <v>0</v>
      </c>
      <c r="BJ82" s="18" t="s">
        <v>86</v>
      </c>
      <c r="BK82" s="179">
        <f>ROUND(I82*H82,2)</f>
        <v>0</v>
      </c>
      <c r="BL82" s="18" t="s">
        <v>147</v>
      </c>
      <c r="BM82" s="178" t="s">
        <v>148</v>
      </c>
    </row>
    <row r="83" spans="1:65" s="2" customFormat="1" ht="29.25">
      <c r="A83" s="36"/>
      <c r="B83" s="37"/>
      <c r="C83" s="38"/>
      <c r="D83" s="180" t="s">
        <v>149</v>
      </c>
      <c r="E83" s="38"/>
      <c r="F83" s="181" t="s">
        <v>146</v>
      </c>
      <c r="G83" s="38"/>
      <c r="H83" s="38"/>
      <c r="I83" s="182"/>
      <c r="J83" s="38"/>
      <c r="K83" s="38"/>
      <c r="L83" s="41"/>
      <c r="M83" s="183"/>
      <c r="N83" s="184"/>
      <c r="O83" s="66"/>
      <c r="P83" s="66"/>
      <c r="Q83" s="66"/>
      <c r="R83" s="66"/>
      <c r="S83" s="66"/>
      <c r="T83" s="67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8" t="s">
        <v>149</v>
      </c>
      <c r="AU83" s="18" t="s">
        <v>86</v>
      </c>
    </row>
    <row r="84" spans="1:65" s="2" customFormat="1" ht="24.2" customHeight="1">
      <c r="A84" s="36"/>
      <c r="B84" s="37"/>
      <c r="C84" s="167" t="s">
        <v>88</v>
      </c>
      <c r="D84" s="167" t="s">
        <v>144</v>
      </c>
      <c r="E84" s="168" t="s">
        <v>150</v>
      </c>
      <c r="F84" s="169" t="s">
        <v>151</v>
      </c>
      <c r="G84" s="170" t="s">
        <v>32</v>
      </c>
      <c r="H84" s="171">
        <v>0</v>
      </c>
      <c r="I84" s="172"/>
      <c r="J84" s="173">
        <f>ROUND(I84*H84,2)</f>
        <v>0</v>
      </c>
      <c r="K84" s="169" t="s">
        <v>32</v>
      </c>
      <c r="L84" s="41"/>
      <c r="M84" s="174" t="s">
        <v>32</v>
      </c>
      <c r="N84" s="175" t="s">
        <v>49</v>
      </c>
      <c r="O84" s="66"/>
      <c r="P84" s="176">
        <f>O84*H84</f>
        <v>0</v>
      </c>
      <c r="Q84" s="176">
        <v>0</v>
      </c>
      <c r="R84" s="176">
        <f>Q84*H84</f>
        <v>0</v>
      </c>
      <c r="S84" s="176">
        <v>0</v>
      </c>
      <c r="T84" s="177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78" t="s">
        <v>147</v>
      </c>
      <c r="AT84" s="178" t="s">
        <v>144</v>
      </c>
      <c r="AU84" s="178" t="s">
        <v>86</v>
      </c>
      <c r="AY84" s="18" t="s">
        <v>143</v>
      </c>
      <c r="BE84" s="179">
        <f>IF(N84="základní",J84,0)</f>
        <v>0</v>
      </c>
      <c r="BF84" s="179">
        <f>IF(N84="snížená",J84,0)</f>
        <v>0</v>
      </c>
      <c r="BG84" s="179">
        <f>IF(N84="zákl. přenesená",J84,0)</f>
        <v>0</v>
      </c>
      <c r="BH84" s="179">
        <f>IF(N84="sníž. přenesená",J84,0)</f>
        <v>0</v>
      </c>
      <c r="BI84" s="179">
        <f>IF(N84="nulová",J84,0)</f>
        <v>0</v>
      </c>
      <c r="BJ84" s="18" t="s">
        <v>86</v>
      </c>
      <c r="BK84" s="179">
        <f>ROUND(I84*H84,2)</f>
        <v>0</v>
      </c>
      <c r="BL84" s="18" t="s">
        <v>147</v>
      </c>
      <c r="BM84" s="178" t="s">
        <v>152</v>
      </c>
    </row>
    <row r="85" spans="1:65" s="2" customFormat="1" ht="19.5">
      <c r="A85" s="36"/>
      <c r="B85" s="37"/>
      <c r="C85" s="38"/>
      <c r="D85" s="180" t="s">
        <v>149</v>
      </c>
      <c r="E85" s="38"/>
      <c r="F85" s="181" t="s">
        <v>151</v>
      </c>
      <c r="G85" s="38"/>
      <c r="H85" s="38"/>
      <c r="I85" s="182"/>
      <c r="J85" s="38"/>
      <c r="K85" s="38"/>
      <c r="L85" s="41"/>
      <c r="M85" s="183"/>
      <c r="N85" s="184"/>
      <c r="O85" s="66"/>
      <c r="P85" s="66"/>
      <c r="Q85" s="66"/>
      <c r="R85" s="66"/>
      <c r="S85" s="66"/>
      <c r="T85" s="67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18" t="s">
        <v>149</v>
      </c>
      <c r="AU85" s="18" t="s">
        <v>86</v>
      </c>
    </row>
    <row r="86" spans="1:65" s="2" customFormat="1" ht="37.9" customHeight="1">
      <c r="A86" s="36"/>
      <c r="B86" s="37"/>
      <c r="C86" s="167" t="s">
        <v>153</v>
      </c>
      <c r="D86" s="167" t="s">
        <v>144</v>
      </c>
      <c r="E86" s="168" t="s">
        <v>154</v>
      </c>
      <c r="F86" s="169" t="s">
        <v>155</v>
      </c>
      <c r="G86" s="170" t="s">
        <v>32</v>
      </c>
      <c r="H86" s="171">
        <v>0</v>
      </c>
      <c r="I86" s="172"/>
      <c r="J86" s="173">
        <f>ROUND(I86*H86,2)</f>
        <v>0</v>
      </c>
      <c r="K86" s="169" t="s">
        <v>32</v>
      </c>
      <c r="L86" s="41"/>
      <c r="M86" s="174" t="s">
        <v>32</v>
      </c>
      <c r="N86" s="175" t="s">
        <v>49</v>
      </c>
      <c r="O86" s="66"/>
      <c r="P86" s="176">
        <f>O86*H86</f>
        <v>0</v>
      </c>
      <c r="Q86" s="176">
        <v>0</v>
      </c>
      <c r="R86" s="176">
        <f>Q86*H86</f>
        <v>0</v>
      </c>
      <c r="S86" s="176">
        <v>0</v>
      </c>
      <c r="T86" s="177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78" t="s">
        <v>147</v>
      </c>
      <c r="AT86" s="178" t="s">
        <v>144</v>
      </c>
      <c r="AU86" s="178" t="s">
        <v>86</v>
      </c>
      <c r="AY86" s="18" t="s">
        <v>143</v>
      </c>
      <c r="BE86" s="179">
        <f>IF(N86="základní",J86,0)</f>
        <v>0</v>
      </c>
      <c r="BF86" s="179">
        <f>IF(N86="snížená",J86,0)</f>
        <v>0</v>
      </c>
      <c r="BG86" s="179">
        <f>IF(N86="zákl. přenesená",J86,0)</f>
        <v>0</v>
      </c>
      <c r="BH86" s="179">
        <f>IF(N86="sníž. přenesená",J86,0)</f>
        <v>0</v>
      </c>
      <c r="BI86" s="179">
        <f>IF(N86="nulová",J86,0)</f>
        <v>0</v>
      </c>
      <c r="BJ86" s="18" t="s">
        <v>86</v>
      </c>
      <c r="BK86" s="179">
        <f>ROUND(I86*H86,2)</f>
        <v>0</v>
      </c>
      <c r="BL86" s="18" t="s">
        <v>147</v>
      </c>
      <c r="BM86" s="178" t="s">
        <v>156</v>
      </c>
    </row>
    <row r="87" spans="1:65" s="2" customFormat="1" ht="19.5">
      <c r="A87" s="36"/>
      <c r="B87" s="37"/>
      <c r="C87" s="38"/>
      <c r="D87" s="180" t="s">
        <v>149</v>
      </c>
      <c r="E87" s="38"/>
      <c r="F87" s="181" t="s">
        <v>155</v>
      </c>
      <c r="G87" s="38"/>
      <c r="H87" s="38"/>
      <c r="I87" s="182"/>
      <c r="J87" s="38"/>
      <c r="K87" s="38"/>
      <c r="L87" s="41"/>
      <c r="M87" s="183"/>
      <c r="N87" s="184"/>
      <c r="O87" s="66"/>
      <c r="P87" s="66"/>
      <c r="Q87" s="66"/>
      <c r="R87" s="66"/>
      <c r="S87" s="66"/>
      <c r="T87" s="67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8" t="s">
        <v>149</v>
      </c>
      <c r="AU87" s="18" t="s">
        <v>86</v>
      </c>
    </row>
    <row r="88" spans="1:65" s="2" customFormat="1" ht="68.25">
      <c r="A88" s="36"/>
      <c r="B88" s="37"/>
      <c r="C88" s="38"/>
      <c r="D88" s="180" t="s">
        <v>157</v>
      </c>
      <c r="E88" s="38"/>
      <c r="F88" s="185" t="s">
        <v>158</v>
      </c>
      <c r="G88" s="38"/>
      <c r="H88" s="38"/>
      <c r="I88" s="182"/>
      <c r="J88" s="38"/>
      <c r="K88" s="38"/>
      <c r="L88" s="41"/>
      <c r="M88" s="183"/>
      <c r="N88" s="184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8" t="s">
        <v>157</v>
      </c>
      <c r="AU88" s="18" t="s">
        <v>86</v>
      </c>
    </row>
    <row r="89" spans="1:65" s="2" customFormat="1" ht="44.25" customHeight="1">
      <c r="A89" s="36"/>
      <c r="B89" s="37"/>
      <c r="C89" s="167" t="s">
        <v>142</v>
      </c>
      <c r="D89" s="167" t="s">
        <v>144</v>
      </c>
      <c r="E89" s="168" t="s">
        <v>159</v>
      </c>
      <c r="F89" s="169" t="s">
        <v>160</v>
      </c>
      <c r="G89" s="170" t="s">
        <v>32</v>
      </c>
      <c r="H89" s="171">
        <v>0</v>
      </c>
      <c r="I89" s="172"/>
      <c r="J89" s="173">
        <f>ROUND(I89*H89,2)</f>
        <v>0</v>
      </c>
      <c r="K89" s="169" t="s">
        <v>32</v>
      </c>
      <c r="L89" s="41"/>
      <c r="M89" s="174" t="s">
        <v>32</v>
      </c>
      <c r="N89" s="175" t="s">
        <v>49</v>
      </c>
      <c r="O89" s="66"/>
      <c r="P89" s="176">
        <f>O89*H89</f>
        <v>0</v>
      </c>
      <c r="Q89" s="176">
        <v>0</v>
      </c>
      <c r="R89" s="176">
        <f>Q89*H89</f>
        <v>0</v>
      </c>
      <c r="S89" s="176">
        <v>0</v>
      </c>
      <c r="T89" s="177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78" t="s">
        <v>147</v>
      </c>
      <c r="AT89" s="178" t="s">
        <v>144</v>
      </c>
      <c r="AU89" s="178" t="s">
        <v>86</v>
      </c>
      <c r="AY89" s="18" t="s">
        <v>143</v>
      </c>
      <c r="BE89" s="179">
        <f>IF(N89="základní",J89,0)</f>
        <v>0</v>
      </c>
      <c r="BF89" s="179">
        <f>IF(N89="snížená",J89,0)</f>
        <v>0</v>
      </c>
      <c r="BG89" s="179">
        <f>IF(N89="zákl. přenesená",J89,0)</f>
        <v>0</v>
      </c>
      <c r="BH89" s="179">
        <f>IF(N89="sníž. přenesená",J89,0)</f>
        <v>0</v>
      </c>
      <c r="BI89" s="179">
        <f>IF(N89="nulová",J89,0)</f>
        <v>0</v>
      </c>
      <c r="BJ89" s="18" t="s">
        <v>86</v>
      </c>
      <c r="BK89" s="179">
        <f>ROUND(I89*H89,2)</f>
        <v>0</v>
      </c>
      <c r="BL89" s="18" t="s">
        <v>147</v>
      </c>
      <c r="BM89" s="178" t="s">
        <v>161</v>
      </c>
    </row>
    <row r="90" spans="1:65" s="2" customFormat="1" ht="29.25">
      <c r="A90" s="36"/>
      <c r="B90" s="37"/>
      <c r="C90" s="38"/>
      <c r="D90" s="180" t="s">
        <v>149</v>
      </c>
      <c r="E90" s="38"/>
      <c r="F90" s="181" t="s">
        <v>160</v>
      </c>
      <c r="G90" s="38"/>
      <c r="H90" s="38"/>
      <c r="I90" s="182"/>
      <c r="J90" s="38"/>
      <c r="K90" s="38"/>
      <c r="L90" s="41"/>
      <c r="M90" s="183"/>
      <c r="N90" s="184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8" t="s">
        <v>149</v>
      </c>
      <c r="AU90" s="18" t="s">
        <v>86</v>
      </c>
    </row>
    <row r="91" spans="1:65" s="2" customFormat="1" ht="97.5">
      <c r="A91" s="36"/>
      <c r="B91" s="37"/>
      <c r="C91" s="38"/>
      <c r="D91" s="180" t="s">
        <v>157</v>
      </c>
      <c r="E91" s="38"/>
      <c r="F91" s="185" t="s">
        <v>162</v>
      </c>
      <c r="G91" s="38"/>
      <c r="H91" s="38"/>
      <c r="I91" s="182"/>
      <c r="J91" s="38"/>
      <c r="K91" s="38"/>
      <c r="L91" s="41"/>
      <c r="M91" s="183"/>
      <c r="N91" s="184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8" t="s">
        <v>157</v>
      </c>
      <c r="AU91" s="18" t="s">
        <v>86</v>
      </c>
    </row>
    <row r="92" spans="1:65" s="2" customFormat="1" ht="49.15" customHeight="1">
      <c r="A92" s="36"/>
      <c r="B92" s="37"/>
      <c r="C92" s="167" t="s">
        <v>163</v>
      </c>
      <c r="D92" s="167" t="s">
        <v>144</v>
      </c>
      <c r="E92" s="168" t="s">
        <v>164</v>
      </c>
      <c r="F92" s="169" t="s">
        <v>165</v>
      </c>
      <c r="G92" s="170" t="s">
        <v>32</v>
      </c>
      <c r="H92" s="171">
        <v>0</v>
      </c>
      <c r="I92" s="172"/>
      <c r="J92" s="173">
        <f>ROUND(I92*H92,2)</f>
        <v>0</v>
      </c>
      <c r="K92" s="169" t="s">
        <v>32</v>
      </c>
      <c r="L92" s="41"/>
      <c r="M92" s="174" t="s">
        <v>32</v>
      </c>
      <c r="N92" s="175" t="s">
        <v>49</v>
      </c>
      <c r="O92" s="66"/>
      <c r="P92" s="176">
        <f>O92*H92</f>
        <v>0</v>
      </c>
      <c r="Q92" s="176">
        <v>0</v>
      </c>
      <c r="R92" s="176">
        <f>Q92*H92</f>
        <v>0</v>
      </c>
      <c r="S92" s="176">
        <v>0</v>
      </c>
      <c r="T92" s="177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78" t="s">
        <v>147</v>
      </c>
      <c r="AT92" s="178" t="s">
        <v>144</v>
      </c>
      <c r="AU92" s="178" t="s">
        <v>86</v>
      </c>
      <c r="AY92" s="18" t="s">
        <v>143</v>
      </c>
      <c r="BE92" s="179">
        <f>IF(N92="základní",J92,0)</f>
        <v>0</v>
      </c>
      <c r="BF92" s="179">
        <f>IF(N92="snížená",J92,0)</f>
        <v>0</v>
      </c>
      <c r="BG92" s="179">
        <f>IF(N92="zákl. přenesená",J92,0)</f>
        <v>0</v>
      </c>
      <c r="BH92" s="179">
        <f>IF(N92="sníž. přenesená",J92,0)</f>
        <v>0</v>
      </c>
      <c r="BI92" s="179">
        <f>IF(N92="nulová",J92,0)</f>
        <v>0</v>
      </c>
      <c r="BJ92" s="18" t="s">
        <v>86</v>
      </c>
      <c r="BK92" s="179">
        <f>ROUND(I92*H92,2)</f>
        <v>0</v>
      </c>
      <c r="BL92" s="18" t="s">
        <v>147</v>
      </c>
      <c r="BM92" s="178" t="s">
        <v>166</v>
      </c>
    </row>
    <row r="93" spans="1:65" s="2" customFormat="1" ht="29.25">
      <c r="A93" s="36"/>
      <c r="B93" s="37"/>
      <c r="C93" s="38"/>
      <c r="D93" s="180" t="s">
        <v>149</v>
      </c>
      <c r="E93" s="38"/>
      <c r="F93" s="181" t="s">
        <v>165</v>
      </c>
      <c r="G93" s="38"/>
      <c r="H93" s="38"/>
      <c r="I93" s="182"/>
      <c r="J93" s="38"/>
      <c r="K93" s="38"/>
      <c r="L93" s="41"/>
      <c r="M93" s="183"/>
      <c r="N93" s="184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8" t="s">
        <v>149</v>
      </c>
      <c r="AU93" s="18" t="s">
        <v>86</v>
      </c>
    </row>
    <row r="94" spans="1:65" s="2" customFormat="1" ht="68.25">
      <c r="A94" s="36"/>
      <c r="B94" s="37"/>
      <c r="C94" s="38"/>
      <c r="D94" s="180" t="s">
        <v>157</v>
      </c>
      <c r="E94" s="38"/>
      <c r="F94" s="185" t="s">
        <v>167</v>
      </c>
      <c r="G94" s="38"/>
      <c r="H94" s="38"/>
      <c r="I94" s="182"/>
      <c r="J94" s="38"/>
      <c r="K94" s="38"/>
      <c r="L94" s="41"/>
      <c r="M94" s="183"/>
      <c r="N94" s="184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8" t="s">
        <v>157</v>
      </c>
      <c r="AU94" s="18" t="s">
        <v>86</v>
      </c>
    </row>
    <row r="95" spans="1:65" s="2" customFormat="1" ht="24.2" customHeight="1">
      <c r="A95" s="36"/>
      <c r="B95" s="37"/>
      <c r="C95" s="167" t="s">
        <v>168</v>
      </c>
      <c r="D95" s="167" t="s">
        <v>144</v>
      </c>
      <c r="E95" s="168" t="s">
        <v>169</v>
      </c>
      <c r="F95" s="169" t="s">
        <v>170</v>
      </c>
      <c r="G95" s="170" t="s">
        <v>32</v>
      </c>
      <c r="H95" s="171">
        <v>0</v>
      </c>
      <c r="I95" s="172"/>
      <c r="J95" s="173">
        <f>ROUND(I95*H95,2)</f>
        <v>0</v>
      </c>
      <c r="K95" s="169" t="s">
        <v>32</v>
      </c>
      <c r="L95" s="41"/>
      <c r="M95" s="174" t="s">
        <v>32</v>
      </c>
      <c r="N95" s="175" t="s">
        <v>49</v>
      </c>
      <c r="O95" s="66"/>
      <c r="P95" s="176">
        <f>O95*H95</f>
        <v>0</v>
      </c>
      <c r="Q95" s="176">
        <v>0</v>
      </c>
      <c r="R95" s="176">
        <f>Q95*H95</f>
        <v>0</v>
      </c>
      <c r="S95" s="176">
        <v>0</v>
      </c>
      <c r="T95" s="177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78" t="s">
        <v>147</v>
      </c>
      <c r="AT95" s="178" t="s">
        <v>144</v>
      </c>
      <c r="AU95" s="178" t="s">
        <v>86</v>
      </c>
      <c r="AY95" s="18" t="s">
        <v>143</v>
      </c>
      <c r="BE95" s="179">
        <f>IF(N95="základní",J95,0)</f>
        <v>0</v>
      </c>
      <c r="BF95" s="179">
        <f>IF(N95="snížená",J95,0)</f>
        <v>0</v>
      </c>
      <c r="BG95" s="179">
        <f>IF(N95="zákl. přenesená",J95,0)</f>
        <v>0</v>
      </c>
      <c r="BH95" s="179">
        <f>IF(N95="sníž. přenesená",J95,0)</f>
        <v>0</v>
      </c>
      <c r="BI95" s="179">
        <f>IF(N95="nulová",J95,0)</f>
        <v>0</v>
      </c>
      <c r="BJ95" s="18" t="s">
        <v>86</v>
      </c>
      <c r="BK95" s="179">
        <f>ROUND(I95*H95,2)</f>
        <v>0</v>
      </c>
      <c r="BL95" s="18" t="s">
        <v>147</v>
      </c>
      <c r="BM95" s="178" t="s">
        <v>171</v>
      </c>
    </row>
    <row r="96" spans="1:65" s="2" customFormat="1" ht="19.5">
      <c r="A96" s="36"/>
      <c r="B96" s="37"/>
      <c r="C96" s="38"/>
      <c r="D96" s="180" t="s">
        <v>149</v>
      </c>
      <c r="E96" s="38"/>
      <c r="F96" s="181" t="s">
        <v>170</v>
      </c>
      <c r="G96" s="38"/>
      <c r="H96" s="38"/>
      <c r="I96" s="182"/>
      <c r="J96" s="38"/>
      <c r="K96" s="38"/>
      <c r="L96" s="41"/>
      <c r="M96" s="183"/>
      <c r="N96" s="184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8" t="s">
        <v>149</v>
      </c>
      <c r="AU96" s="18" t="s">
        <v>86</v>
      </c>
    </row>
    <row r="97" spans="1:65" s="2" customFormat="1" ht="44.25" customHeight="1">
      <c r="A97" s="36"/>
      <c r="B97" s="37"/>
      <c r="C97" s="167" t="s">
        <v>172</v>
      </c>
      <c r="D97" s="167" t="s">
        <v>144</v>
      </c>
      <c r="E97" s="168" t="s">
        <v>173</v>
      </c>
      <c r="F97" s="169" t="s">
        <v>174</v>
      </c>
      <c r="G97" s="170" t="s">
        <v>32</v>
      </c>
      <c r="H97" s="171">
        <v>0</v>
      </c>
      <c r="I97" s="172"/>
      <c r="J97" s="173">
        <f>ROUND(I97*H97,2)</f>
        <v>0</v>
      </c>
      <c r="K97" s="169" t="s">
        <v>32</v>
      </c>
      <c r="L97" s="41"/>
      <c r="M97" s="174" t="s">
        <v>32</v>
      </c>
      <c r="N97" s="175" t="s">
        <v>49</v>
      </c>
      <c r="O97" s="66"/>
      <c r="P97" s="176">
        <f>O97*H97</f>
        <v>0</v>
      </c>
      <c r="Q97" s="176">
        <v>0</v>
      </c>
      <c r="R97" s="176">
        <f>Q97*H97</f>
        <v>0</v>
      </c>
      <c r="S97" s="176">
        <v>0</v>
      </c>
      <c r="T97" s="177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78" t="s">
        <v>147</v>
      </c>
      <c r="AT97" s="178" t="s">
        <v>144</v>
      </c>
      <c r="AU97" s="178" t="s">
        <v>86</v>
      </c>
      <c r="AY97" s="18" t="s">
        <v>143</v>
      </c>
      <c r="BE97" s="179">
        <f>IF(N97="základní",J97,0)</f>
        <v>0</v>
      </c>
      <c r="BF97" s="179">
        <f>IF(N97="snížená",J97,0)</f>
        <v>0</v>
      </c>
      <c r="BG97" s="179">
        <f>IF(N97="zákl. přenesená",J97,0)</f>
        <v>0</v>
      </c>
      <c r="BH97" s="179">
        <f>IF(N97="sníž. přenesená",J97,0)</f>
        <v>0</v>
      </c>
      <c r="BI97" s="179">
        <f>IF(N97="nulová",J97,0)</f>
        <v>0</v>
      </c>
      <c r="BJ97" s="18" t="s">
        <v>86</v>
      </c>
      <c r="BK97" s="179">
        <f>ROUND(I97*H97,2)</f>
        <v>0</v>
      </c>
      <c r="BL97" s="18" t="s">
        <v>147</v>
      </c>
      <c r="BM97" s="178" t="s">
        <v>175</v>
      </c>
    </row>
    <row r="98" spans="1:65" s="2" customFormat="1" ht="29.25">
      <c r="A98" s="36"/>
      <c r="B98" s="37"/>
      <c r="C98" s="38"/>
      <c r="D98" s="180" t="s">
        <v>149</v>
      </c>
      <c r="E98" s="38"/>
      <c r="F98" s="181" t="s">
        <v>174</v>
      </c>
      <c r="G98" s="38"/>
      <c r="H98" s="38"/>
      <c r="I98" s="182"/>
      <c r="J98" s="38"/>
      <c r="K98" s="38"/>
      <c r="L98" s="41"/>
      <c r="M98" s="183"/>
      <c r="N98" s="184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8" t="s">
        <v>149</v>
      </c>
      <c r="AU98" s="18" t="s">
        <v>86</v>
      </c>
    </row>
    <row r="99" spans="1:65" s="2" customFormat="1" ht="16.5" customHeight="1">
      <c r="A99" s="36"/>
      <c r="B99" s="37"/>
      <c r="C99" s="167" t="s">
        <v>176</v>
      </c>
      <c r="D99" s="167" t="s">
        <v>144</v>
      </c>
      <c r="E99" s="168" t="s">
        <v>177</v>
      </c>
      <c r="F99" s="169" t="s">
        <v>178</v>
      </c>
      <c r="G99" s="170" t="s">
        <v>32</v>
      </c>
      <c r="H99" s="171">
        <v>0</v>
      </c>
      <c r="I99" s="172"/>
      <c r="J99" s="173">
        <f>ROUND(I99*H99,2)</f>
        <v>0</v>
      </c>
      <c r="K99" s="169" t="s">
        <v>32</v>
      </c>
      <c r="L99" s="41"/>
      <c r="M99" s="174" t="s">
        <v>32</v>
      </c>
      <c r="N99" s="175" t="s">
        <v>49</v>
      </c>
      <c r="O99" s="66"/>
      <c r="P99" s="176">
        <f>O99*H99</f>
        <v>0</v>
      </c>
      <c r="Q99" s="176">
        <v>0</v>
      </c>
      <c r="R99" s="176">
        <f>Q99*H99</f>
        <v>0</v>
      </c>
      <c r="S99" s="176">
        <v>0</v>
      </c>
      <c r="T99" s="177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78" t="s">
        <v>147</v>
      </c>
      <c r="AT99" s="178" t="s">
        <v>144</v>
      </c>
      <c r="AU99" s="178" t="s">
        <v>86</v>
      </c>
      <c r="AY99" s="18" t="s">
        <v>143</v>
      </c>
      <c r="BE99" s="179">
        <f>IF(N99="základní",J99,0)</f>
        <v>0</v>
      </c>
      <c r="BF99" s="179">
        <f>IF(N99="snížená",J99,0)</f>
        <v>0</v>
      </c>
      <c r="BG99" s="179">
        <f>IF(N99="zákl. přenesená",J99,0)</f>
        <v>0</v>
      </c>
      <c r="BH99" s="179">
        <f>IF(N99="sníž. přenesená",J99,0)</f>
        <v>0</v>
      </c>
      <c r="BI99" s="179">
        <f>IF(N99="nulová",J99,0)</f>
        <v>0</v>
      </c>
      <c r="BJ99" s="18" t="s">
        <v>86</v>
      </c>
      <c r="BK99" s="179">
        <f>ROUND(I99*H99,2)</f>
        <v>0</v>
      </c>
      <c r="BL99" s="18" t="s">
        <v>147</v>
      </c>
      <c r="BM99" s="178" t="s">
        <v>179</v>
      </c>
    </row>
    <row r="100" spans="1:65" s="2" customFormat="1" ht="11.25">
      <c r="A100" s="36"/>
      <c r="B100" s="37"/>
      <c r="C100" s="38"/>
      <c r="D100" s="180" t="s">
        <v>149</v>
      </c>
      <c r="E100" s="38"/>
      <c r="F100" s="181" t="s">
        <v>178</v>
      </c>
      <c r="G100" s="38"/>
      <c r="H100" s="38"/>
      <c r="I100" s="182"/>
      <c r="J100" s="38"/>
      <c r="K100" s="38"/>
      <c r="L100" s="41"/>
      <c r="M100" s="186"/>
      <c r="N100" s="187"/>
      <c r="O100" s="188"/>
      <c r="P100" s="188"/>
      <c r="Q100" s="188"/>
      <c r="R100" s="188"/>
      <c r="S100" s="188"/>
      <c r="T100" s="189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8" t="s">
        <v>149</v>
      </c>
      <c r="AU100" s="18" t="s">
        <v>86</v>
      </c>
    </row>
    <row r="101" spans="1:65" s="2" customFormat="1" ht="6.95" customHeight="1">
      <c r="A101" s="36"/>
      <c r="B101" s="49"/>
      <c r="C101" s="50"/>
      <c r="D101" s="50"/>
      <c r="E101" s="50"/>
      <c r="F101" s="50"/>
      <c r="G101" s="50"/>
      <c r="H101" s="50"/>
      <c r="I101" s="50"/>
      <c r="J101" s="50"/>
      <c r="K101" s="50"/>
      <c r="L101" s="41"/>
      <c r="M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</sheetData>
  <sheetProtection algorithmName="SHA-512" hashValue="WnqisuaMZkNHm8rn1qEqDcZlj84V4BMFl8shELIsf3ubu53JhBUSFHXIegPD1f1rYI0g+aNonInJvUp58mfOAg==" saltValue="TeZJoaxNzyNgUXHan0nbKEm3x6tjVJQB30VG+P4TLgN2YRDEy8IIUNeJnXD8IbCVFbi7NYOUd7fuM2304bItpA==" spinCount="100000" sheet="1" objects="1" scenarios="1" formatColumns="0" formatRows="0" autoFilter="0"/>
  <autoFilter ref="C79:K100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06"/>
  <sheetViews>
    <sheetView showGridLines="0" topLeftCell="I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8" t="s">
        <v>91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88</v>
      </c>
    </row>
    <row r="4" spans="1:46" s="1" customFormat="1" ht="24.95" customHeight="1">
      <c r="B4" s="21"/>
      <c r="D4" s="105" t="s">
        <v>119</v>
      </c>
      <c r="L4" s="21"/>
      <c r="M4" s="10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7" t="s">
        <v>16</v>
      </c>
      <c r="L6" s="21"/>
    </row>
    <row r="7" spans="1:46" s="1" customFormat="1" ht="16.5" customHeight="1">
      <c r="B7" s="21"/>
      <c r="E7" s="381" t="str">
        <f>'Rekapitulace stavby'!K6</f>
        <v>Objekt zázemí a šaten sport. organizace</v>
      </c>
      <c r="F7" s="382"/>
      <c r="G7" s="382"/>
      <c r="H7" s="382"/>
      <c r="L7" s="21"/>
    </row>
    <row r="8" spans="1:46" s="2" customFormat="1" ht="12" customHeight="1">
      <c r="A8" s="36"/>
      <c r="B8" s="41"/>
      <c r="C8" s="36"/>
      <c r="D8" s="107" t="s">
        <v>120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3" t="s">
        <v>180</v>
      </c>
      <c r="F9" s="384"/>
      <c r="G9" s="384"/>
      <c r="H9" s="384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32</v>
      </c>
      <c r="G11" s="36"/>
      <c r="H11" s="36"/>
      <c r="I11" s="107" t="s">
        <v>20</v>
      </c>
      <c r="J11" s="109" t="s">
        <v>32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9. 5. 2022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">
        <v>32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33</v>
      </c>
      <c r="F15" s="36"/>
      <c r="G15" s="36"/>
      <c r="H15" s="36"/>
      <c r="I15" s="107" t="s">
        <v>34</v>
      </c>
      <c r="J15" s="109" t="s">
        <v>32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35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37</v>
      </c>
      <c r="E20" s="36"/>
      <c r="F20" s="36"/>
      <c r="G20" s="36"/>
      <c r="H20" s="36"/>
      <c r="I20" s="107" t="s">
        <v>31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38</v>
      </c>
      <c r="F21" s="36"/>
      <c r="G21" s="36"/>
      <c r="H21" s="36"/>
      <c r="I21" s="107" t="s">
        <v>34</v>
      </c>
      <c r="J21" s="109" t="s">
        <v>32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40</v>
      </c>
      <c r="E23" s="36"/>
      <c r="F23" s="36"/>
      <c r="G23" s="36"/>
      <c r="H23" s="36"/>
      <c r="I23" s="107" t="s">
        <v>31</v>
      </c>
      <c r="J23" s="109" t="s">
        <v>32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41</v>
      </c>
      <c r="F24" s="36"/>
      <c r="G24" s="36"/>
      <c r="H24" s="36"/>
      <c r="I24" s="107" t="s">
        <v>34</v>
      </c>
      <c r="J24" s="109" t="s">
        <v>32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1"/>
      <c r="B27" s="112"/>
      <c r="C27" s="111"/>
      <c r="D27" s="111"/>
      <c r="E27" s="387" t="s">
        <v>43</v>
      </c>
      <c r="F27" s="387"/>
      <c r="G27" s="387"/>
      <c r="H27" s="387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44</v>
      </c>
      <c r="E30" s="36"/>
      <c r="F30" s="36"/>
      <c r="G30" s="36"/>
      <c r="H30" s="36"/>
      <c r="I30" s="36"/>
      <c r="J30" s="116">
        <f>ROUND(J84,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46</v>
      </c>
      <c r="G32" s="36"/>
      <c r="H32" s="36"/>
      <c r="I32" s="117" t="s">
        <v>45</v>
      </c>
      <c r="J32" s="117" t="s">
        <v>47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48</v>
      </c>
      <c r="E33" s="107" t="s">
        <v>49</v>
      </c>
      <c r="F33" s="119">
        <f>ROUND((SUM(BE84:BE105)),  2)</f>
        <v>0</v>
      </c>
      <c r="G33" s="36"/>
      <c r="H33" s="36"/>
      <c r="I33" s="120">
        <v>0.21</v>
      </c>
      <c r="J33" s="119">
        <f>ROUND(((SUM(BE84:BE105))*I33),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50</v>
      </c>
      <c r="F34" s="119">
        <f>ROUND((SUM(BF84:BF105)),  2)</f>
        <v>0</v>
      </c>
      <c r="G34" s="36"/>
      <c r="H34" s="36"/>
      <c r="I34" s="120">
        <v>0.15</v>
      </c>
      <c r="J34" s="119">
        <f>ROUND(((SUM(BF84:BF105))*I34),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51</v>
      </c>
      <c r="F35" s="119">
        <f>ROUND((SUM(BG84:BG105)),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52</v>
      </c>
      <c r="F36" s="119">
        <f>ROUND((SUM(BH84:BH105)),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53</v>
      </c>
      <c r="F37" s="119">
        <f>ROUND((SUM(BI84:BI105)),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54</v>
      </c>
      <c r="E39" s="123"/>
      <c r="F39" s="123"/>
      <c r="G39" s="124" t="s">
        <v>55</v>
      </c>
      <c r="H39" s="125" t="s">
        <v>56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122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Objekt zázemí a šaten sport. organizace</v>
      </c>
      <c r="F48" s="389"/>
      <c r="G48" s="389"/>
      <c r="H48" s="389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120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01 - Vedlejší rozpočtové náklady</v>
      </c>
      <c r="F50" s="390"/>
      <c r="G50" s="390"/>
      <c r="H50" s="390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Štěnovický Borek </v>
      </c>
      <c r="G52" s="38"/>
      <c r="H52" s="38"/>
      <c r="I52" s="30" t="s">
        <v>24</v>
      </c>
      <c r="J52" s="61" t="str">
        <f>IF(J12="","",J12)</f>
        <v>9. 5. 2022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0" t="s">
        <v>30</v>
      </c>
      <c r="D54" s="38"/>
      <c r="E54" s="38"/>
      <c r="F54" s="28" t="str">
        <f>E15</f>
        <v>Obec Štěnovický Borek, Štěnovický Borek 28, 33209</v>
      </c>
      <c r="G54" s="38"/>
      <c r="H54" s="38"/>
      <c r="I54" s="30" t="s">
        <v>37</v>
      </c>
      <c r="J54" s="34" t="str">
        <f>E21</f>
        <v>Dipl. tech. Josef Špeta, autorizovaný stavitel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40</v>
      </c>
      <c r="J55" s="34" t="str">
        <f>E24</f>
        <v>Jakub Vilingr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123</v>
      </c>
      <c r="D57" s="133"/>
      <c r="E57" s="133"/>
      <c r="F57" s="133"/>
      <c r="G57" s="133"/>
      <c r="H57" s="133"/>
      <c r="I57" s="133"/>
      <c r="J57" s="134" t="s">
        <v>124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76</v>
      </c>
      <c r="D59" s="38"/>
      <c r="E59" s="38"/>
      <c r="F59" s="38"/>
      <c r="G59" s="38"/>
      <c r="H59" s="38"/>
      <c r="I59" s="38"/>
      <c r="J59" s="79">
        <f>J84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125</v>
      </c>
    </row>
    <row r="60" spans="1:47" s="9" customFormat="1" ht="24.95" customHeight="1">
      <c r="B60" s="136"/>
      <c r="C60" s="137"/>
      <c r="D60" s="138" t="s">
        <v>181</v>
      </c>
      <c r="E60" s="139"/>
      <c r="F60" s="139"/>
      <c r="G60" s="139"/>
      <c r="H60" s="139"/>
      <c r="I60" s="139"/>
      <c r="J60" s="140">
        <f>J85</f>
        <v>0</v>
      </c>
      <c r="K60" s="137"/>
      <c r="L60" s="141"/>
    </row>
    <row r="61" spans="1:47" s="12" customFormat="1" ht="19.899999999999999" customHeight="1">
      <c r="B61" s="190"/>
      <c r="C61" s="191"/>
      <c r="D61" s="192" t="s">
        <v>182</v>
      </c>
      <c r="E61" s="193"/>
      <c r="F61" s="193"/>
      <c r="G61" s="193"/>
      <c r="H61" s="193"/>
      <c r="I61" s="193"/>
      <c r="J61" s="194">
        <f>J86</f>
        <v>0</v>
      </c>
      <c r="K61" s="191"/>
      <c r="L61" s="195"/>
    </row>
    <row r="62" spans="1:47" s="12" customFormat="1" ht="19.899999999999999" customHeight="1">
      <c r="B62" s="190"/>
      <c r="C62" s="191"/>
      <c r="D62" s="192" t="s">
        <v>183</v>
      </c>
      <c r="E62" s="193"/>
      <c r="F62" s="193"/>
      <c r="G62" s="193"/>
      <c r="H62" s="193"/>
      <c r="I62" s="193"/>
      <c r="J62" s="194">
        <f>J91</f>
        <v>0</v>
      </c>
      <c r="K62" s="191"/>
      <c r="L62" s="195"/>
    </row>
    <row r="63" spans="1:47" s="12" customFormat="1" ht="19.899999999999999" customHeight="1">
      <c r="B63" s="190"/>
      <c r="C63" s="191"/>
      <c r="D63" s="192" t="s">
        <v>184</v>
      </c>
      <c r="E63" s="193"/>
      <c r="F63" s="193"/>
      <c r="G63" s="193"/>
      <c r="H63" s="193"/>
      <c r="I63" s="193"/>
      <c r="J63" s="194">
        <f>J96</f>
        <v>0</v>
      </c>
      <c r="K63" s="191"/>
      <c r="L63" s="195"/>
    </row>
    <row r="64" spans="1:47" s="12" customFormat="1" ht="19.899999999999999" customHeight="1">
      <c r="B64" s="190"/>
      <c r="C64" s="191"/>
      <c r="D64" s="192" t="s">
        <v>185</v>
      </c>
      <c r="E64" s="193"/>
      <c r="F64" s="193"/>
      <c r="G64" s="193"/>
      <c r="H64" s="193"/>
      <c r="I64" s="193"/>
      <c r="J64" s="194">
        <f>J101</f>
        <v>0</v>
      </c>
      <c r="K64" s="191"/>
      <c r="L64" s="195"/>
    </row>
    <row r="65" spans="1:31" s="2" customFormat="1" ht="21.75" customHeight="1">
      <c r="A65" s="36"/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s="2" customFormat="1" ht="6.95" customHeight="1">
      <c r="A66" s="36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10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70" spans="1:31" s="2" customFormat="1" ht="6.95" customHeight="1">
      <c r="A70" s="36"/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24.95" customHeight="1">
      <c r="A71" s="36"/>
      <c r="B71" s="37"/>
      <c r="C71" s="24" t="s">
        <v>127</v>
      </c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5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0" t="s">
        <v>16</v>
      </c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6.5" customHeight="1">
      <c r="A74" s="36"/>
      <c r="B74" s="37"/>
      <c r="C74" s="38"/>
      <c r="D74" s="38"/>
      <c r="E74" s="388" t="str">
        <f>E7</f>
        <v>Objekt zázemí a šaten sport. organizace</v>
      </c>
      <c r="F74" s="389"/>
      <c r="G74" s="389"/>
      <c r="H74" s="389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0" t="s">
        <v>120</v>
      </c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345" t="str">
        <f>E9</f>
        <v>01 - Vedlejší rozpočtové náklady</v>
      </c>
      <c r="F76" s="390"/>
      <c r="G76" s="390"/>
      <c r="H76" s="390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0" t="s">
        <v>22</v>
      </c>
      <c r="D78" s="38"/>
      <c r="E78" s="38"/>
      <c r="F78" s="28" t="str">
        <f>F12</f>
        <v xml:space="preserve">Štěnovický Borek </v>
      </c>
      <c r="G78" s="38"/>
      <c r="H78" s="38"/>
      <c r="I78" s="30" t="s">
        <v>24</v>
      </c>
      <c r="J78" s="61" t="str">
        <f>IF(J12="","",J12)</f>
        <v>9. 5. 2022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40.15" customHeight="1">
      <c r="A80" s="36"/>
      <c r="B80" s="37"/>
      <c r="C80" s="30" t="s">
        <v>30</v>
      </c>
      <c r="D80" s="38"/>
      <c r="E80" s="38"/>
      <c r="F80" s="28" t="str">
        <f>E15</f>
        <v>Obec Štěnovický Borek, Štěnovický Borek 28, 33209</v>
      </c>
      <c r="G80" s="38"/>
      <c r="H80" s="38"/>
      <c r="I80" s="30" t="s">
        <v>37</v>
      </c>
      <c r="J80" s="34" t="str">
        <f>E21</f>
        <v>Dipl. tech. Josef Špeta, autorizovaný stavitel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2" customHeight="1">
      <c r="A81" s="36"/>
      <c r="B81" s="37"/>
      <c r="C81" s="30" t="s">
        <v>35</v>
      </c>
      <c r="D81" s="38"/>
      <c r="E81" s="38"/>
      <c r="F81" s="28" t="str">
        <f>IF(E18="","",E18)</f>
        <v>Vyplň údaj</v>
      </c>
      <c r="G81" s="38"/>
      <c r="H81" s="38"/>
      <c r="I81" s="30" t="s">
        <v>40</v>
      </c>
      <c r="J81" s="34" t="str">
        <f>E24</f>
        <v>Jakub Vilingr</v>
      </c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0.3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10" customFormat="1" ht="29.25" customHeight="1">
      <c r="A83" s="142"/>
      <c r="B83" s="143"/>
      <c r="C83" s="144" t="s">
        <v>128</v>
      </c>
      <c r="D83" s="145" t="s">
        <v>63</v>
      </c>
      <c r="E83" s="145" t="s">
        <v>59</v>
      </c>
      <c r="F83" s="145" t="s">
        <v>60</v>
      </c>
      <c r="G83" s="145" t="s">
        <v>129</v>
      </c>
      <c r="H83" s="145" t="s">
        <v>130</v>
      </c>
      <c r="I83" s="145" t="s">
        <v>131</v>
      </c>
      <c r="J83" s="145" t="s">
        <v>124</v>
      </c>
      <c r="K83" s="146" t="s">
        <v>132</v>
      </c>
      <c r="L83" s="147"/>
      <c r="M83" s="70" t="s">
        <v>32</v>
      </c>
      <c r="N83" s="71" t="s">
        <v>48</v>
      </c>
      <c r="O83" s="71" t="s">
        <v>133</v>
      </c>
      <c r="P83" s="71" t="s">
        <v>134</v>
      </c>
      <c r="Q83" s="71" t="s">
        <v>135</v>
      </c>
      <c r="R83" s="71" t="s">
        <v>136</v>
      </c>
      <c r="S83" s="71" t="s">
        <v>137</v>
      </c>
      <c r="T83" s="72" t="s">
        <v>138</v>
      </c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</row>
    <row r="84" spans="1:65" s="2" customFormat="1" ht="22.9" customHeight="1">
      <c r="A84" s="36"/>
      <c r="B84" s="37"/>
      <c r="C84" s="77" t="s">
        <v>139</v>
      </c>
      <c r="D84" s="38"/>
      <c r="E84" s="38"/>
      <c r="F84" s="38"/>
      <c r="G84" s="38"/>
      <c r="H84" s="38"/>
      <c r="I84" s="38"/>
      <c r="J84" s="148">
        <f>BK84</f>
        <v>0</v>
      </c>
      <c r="K84" s="38"/>
      <c r="L84" s="41"/>
      <c r="M84" s="73"/>
      <c r="N84" s="149"/>
      <c r="O84" s="74"/>
      <c r="P84" s="150">
        <f>P85</f>
        <v>0</v>
      </c>
      <c r="Q84" s="74"/>
      <c r="R84" s="150">
        <f>R85</f>
        <v>0</v>
      </c>
      <c r="S84" s="74"/>
      <c r="T84" s="151">
        <f>T85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T84" s="18" t="s">
        <v>77</v>
      </c>
      <c r="AU84" s="18" t="s">
        <v>125</v>
      </c>
      <c r="BK84" s="152">
        <f>BK85</f>
        <v>0</v>
      </c>
    </row>
    <row r="85" spans="1:65" s="11" customFormat="1" ht="25.9" customHeight="1">
      <c r="B85" s="153"/>
      <c r="C85" s="154"/>
      <c r="D85" s="155" t="s">
        <v>77</v>
      </c>
      <c r="E85" s="156" t="s">
        <v>186</v>
      </c>
      <c r="F85" s="156" t="s">
        <v>90</v>
      </c>
      <c r="G85" s="154"/>
      <c r="H85" s="154"/>
      <c r="I85" s="157"/>
      <c r="J85" s="158">
        <f>BK85</f>
        <v>0</v>
      </c>
      <c r="K85" s="154"/>
      <c r="L85" s="159"/>
      <c r="M85" s="160"/>
      <c r="N85" s="161"/>
      <c r="O85" s="161"/>
      <c r="P85" s="162">
        <f>P86+P91+P96+P101</f>
        <v>0</v>
      </c>
      <c r="Q85" s="161"/>
      <c r="R85" s="162">
        <f>R86+R91+R96+R101</f>
        <v>0</v>
      </c>
      <c r="S85" s="161"/>
      <c r="T85" s="163">
        <f>T86+T91+T96+T101</f>
        <v>0</v>
      </c>
      <c r="AR85" s="164" t="s">
        <v>163</v>
      </c>
      <c r="AT85" s="165" t="s">
        <v>77</v>
      </c>
      <c r="AU85" s="165" t="s">
        <v>78</v>
      </c>
      <c r="AY85" s="164" t="s">
        <v>143</v>
      </c>
      <c r="BK85" s="166">
        <f>BK86+BK91+BK96+BK101</f>
        <v>0</v>
      </c>
    </row>
    <row r="86" spans="1:65" s="11" customFormat="1" ht="22.9" customHeight="1">
      <c r="B86" s="153"/>
      <c r="C86" s="154"/>
      <c r="D86" s="155" t="s">
        <v>77</v>
      </c>
      <c r="E86" s="196" t="s">
        <v>187</v>
      </c>
      <c r="F86" s="196" t="s">
        <v>188</v>
      </c>
      <c r="G86" s="154"/>
      <c r="H86" s="154"/>
      <c r="I86" s="157"/>
      <c r="J86" s="197">
        <f>BK86</f>
        <v>0</v>
      </c>
      <c r="K86" s="154"/>
      <c r="L86" s="159"/>
      <c r="M86" s="160"/>
      <c r="N86" s="161"/>
      <c r="O86" s="161"/>
      <c r="P86" s="162">
        <f>SUM(P87:P90)</f>
        <v>0</v>
      </c>
      <c r="Q86" s="161"/>
      <c r="R86" s="162">
        <f>SUM(R87:R90)</f>
        <v>0</v>
      </c>
      <c r="S86" s="161"/>
      <c r="T86" s="163">
        <f>SUM(T87:T90)</f>
        <v>0</v>
      </c>
      <c r="AR86" s="164" t="s">
        <v>163</v>
      </c>
      <c r="AT86" s="165" t="s">
        <v>77</v>
      </c>
      <c r="AU86" s="165" t="s">
        <v>86</v>
      </c>
      <c r="AY86" s="164" t="s">
        <v>143</v>
      </c>
      <c r="BK86" s="166">
        <f>SUM(BK87:BK90)</f>
        <v>0</v>
      </c>
    </row>
    <row r="87" spans="1:65" s="2" customFormat="1" ht="16.5" customHeight="1">
      <c r="A87" s="36"/>
      <c r="B87" s="37"/>
      <c r="C87" s="167" t="s">
        <v>86</v>
      </c>
      <c r="D87" s="167" t="s">
        <v>144</v>
      </c>
      <c r="E87" s="168" t="s">
        <v>189</v>
      </c>
      <c r="F87" s="169" t="s">
        <v>188</v>
      </c>
      <c r="G87" s="170" t="s">
        <v>190</v>
      </c>
      <c r="H87" s="171">
        <v>1</v>
      </c>
      <c r="I87" s="172"/>
      <c r="J87" s="173">
        <f>ROUND(I87*H87,2)</f>
        <v>0</v>
      </c>
      <c r="K87" s="169" t="s">
        <v>191</v>
      </c>
      <c r="L87" s="41"/>
      <c r="M87" s="174" t="s">
        <v>32</v>
      </c>
      <c r="N87" s="175" t="s">
        <v>49</v>
      </c>
      <c r="O87" s="66"/>
      <c r="P87" s="176">
        <f>O87*H87</f>
        <v>0</v>
      </c>
      <c r="Q87" s="176">
        <v>0</v>
      </c>
      <c r="R87" s="176">
        <f>Q87*H87</f>
        <v>0</v>
      </c>
      <c r="S87" s="176">
        <v>0</v>
      </c>
      <c r="T87" s="177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78" t="s">
        <v>192</v>
      </c>
      <c r="AT87" s="178" t="s">
        <v>144</v>
      </c>
      <c r="AU87" s="178" t="s">
        <v>88</v>
      </c>
      <c r="AY87" s="18" t="s">
        <v>143</v>
      </c>
      <c r="BE87" s="179">
        <f>IF(N87="základní",J87,0)</f>
        <v>0</v>
      </c>
      <c r="BF87" s="179">
        <f>IF(N87="snížená",J87,0)</f>
        <v>0</v>
      </c>
      <c r="BG87" s="179">
        <f>IF(N87="zákl. přenesená",J87,0)</f>
        <v>0</v>
      </c>
      <c r="BH87" s="179">
        <f>IF(N87="sníž. přenesená",J87,0)</f>
        <v>0</v>
      </c>
      <c r="BI87" s="179">
        <f>IF(N87="nulová",J87,0)</f>
        <v>0</v>
      </c>
      <c r="BJ87" s="18" t="s">
        <v>86</v>
      </c>
      <c r="BK87" s="179">
        <f>ROUND(I87*H87,2)</f>
        <v>0</v>
      </c>
      <c r="BL87" s="18" t="s">
        <v>192</v>
      </c>
      <c r="BM87" s="178" t="s">
        <v>193</v>
      </c>
    </row>
    <row r="88" spans="1:65" s="2" customFormat="1" ht="11.25">
      <c r="A88" s="36"/>
      <c r="B88" s="37"/>
      <c r="C88" s="38"/>
      <c r="D88" s="180" t="s">
        <v>149</v>
      </c>
      <c r="E88" s="38"/>
      <c r="F88" s="181" t="s">
        <v>188</v>
      </c>
      <c r="G88" s="38"/>
      <c r="H88" s="38"/>
      <c r="I88" s="182"/>
      <c r="J88" s="38"/>
      <c r="K88" s="38"/>
      <c r="L88" s="41"/>
      <c r="M88" s="183"/>
      <c r="N88" s="184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8" t="s">
        <v>149</v>
      </c>
      <c r="AU88" s="18" t="s">
        <v>88</v>
      </c>
    </row>
    <row r="89" spans="1:65" s="2" customFormat="1" ht="11.25">
      <c r="A89" s="36"/>
      <c r="B89" s="37"/>
      <c r="C89" s="38"/>
      <c r="D89" s="198" t="s">
        <v>194</v>
      </c>
      <c r="E89" s="38"/>
      <c r="F89" s="199" t="s">
        <v>195</v>
      </c>
      <c r="G89" s="38"/>
      <c r="H89" s="38"/>
      <c r="I89" s="182"/>
      <c r="J89" s="38"/>
      <c r="K89" s="38"/>
      <c r="L89" s="41"/>
      <c r="M89" s="183"/>
      <c r="N89" s="184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8" t="s">
        <v>194</v>
      </c>
      <c r="AU89" s="18" t="s">
        <v>88</v>
      </c>
    </row>
    <row r="90" spans="1:65" s="2" customFormat="1" ht="165.75">
      <c r="A90" s="36"/>
      <c r="B90" s="37"/>
      <c r="C90" s="38"/>
      <c r="D90" s="180" t="s">
        <v>157</v>
      </c>
      <c r="E90" s="38"/>
      <c r="F90" s="185" t="s">
        <v>196</v>
      </c>
      <c r="G90" s="38"/>
      <c r="H90" s="38"/>
      <c r="I90" s="182"/>
      <c r="J90" s="38"/>
      <c r="K90" s="38"/>
      <c r="L90" s="41"/>
      <c r="M90" s="183"/>
      <c r="N90" s="184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8" t="s">
        <v>157</v>
      </c>
      <c r="AU90" s="18" t="s">
        <v>88</v>
      </c>
    </row>
    <row r="91" spans="1:65" s="11" customFormat="1" ht="22.9" customHeight="1">
      <c r="B91" s="153"/>
      <c r="C91" s="154"/>
      <c r="D91" s="155" t="s">
        <v>77</v>
      </c>
      <c r="E91" s="196" t="s">
        <v>197</v>
      </c>
      <c r="F91" s="196" t="s">
        <v>198</v>
      </c>
      <c r="G91" s="154"/>
      <c r="H91" s="154"/>
      <c r="I91" s="157"/>
      <c r="J91" s="197">
        <f>BK91</f>
        <v>0</v>
      </c>
      <c r="K91" s="154"/>
      <c r="L91" s="159"/>
      <c r="M91" s="160"/>
      <c r="N91" s="161"/>
      <c r="O91" s="161"/>
      <c r="P91" s="162">
        <f>SUM(P92:P95)</f>
        <v>0</v>
      </c>
      <c r="Q91" s="161"/>
      <c r="R91" s="162">
        <f>SUM(R92:R95)</f>
        <v>0</v>
      </c>
      <c r="S91" s="161"/>
      <c r="T91" s="163">
        <f>SUM(T92:T95)</f>
        <v>0</v>
      </c>
      <c r="AR91" s="164" t="s">
        <v>163</v>
      </c>
      <c r="AT91" s="165" t="s">
        <v>77</v>
      </c>
      <c r="AU91" s="165" t="s">
        <v>86</v>
      </c>
      <c r="AY91" s="164" t="s">
        <v>143</v>
      </c>
      <c r="BK91" s="166">
        <f>SUM(BK92:BK95)</f>
        <v>0</v>
      </c>
    </row>
    <row r="92" spans="1:65" s="2" customFormat="1" ht="16.5" customHeight="1">
      <c r="A92" s="36"/>
      <c r="B92" s="37"/>
      <c r="C92" s="167" t="s">
        <v>88</v>
      </c>
      <c r="D92" s="167" t="s">
        <v>144</v>
      </c>
      <c r="E92" s="168" t="s">
        <v>199</v>
      </c>
      <c r="F92" s="169" t="s">
        <v>198</v>
      </c>
      <c r="G92" s="170" t="s">
        <v>190</v>
      </c>
      <c r="H92" s="171">
        <v>1</v>
      </c>
      <c r="I92" s="172"/>
      <c r="J92" s="173">
        <f>ROUND(I92*H92,2)</f>
        <v>0</v>
      </c>
      <c r="K92" s="169" t="s">
        <v>191</v>
      </c>
      <c r="L92" s="41"/>
      <c r="M92" s="174" t="s">
        <v>32</v>
      </c>
      <c r="N92" s="175" t="s">
        <v>49</v>
      </c>
      <c r="O92" s="66"/>
      <c r="P92" s="176">
        <f>O92*H92</f>
        <v>0</v>
      </c>
      <c r="Q92" s="176">
        <v>0</v>
      </c>
      <c r="R92" s="176">
        <f>Q92*H92</f>
        <v>0</v>
      </c>
      <c r="S92" s="176">
        <v>0</v>
      </c>
      <c r="T92" s="177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78" t="s">
        <v>192</v>
      </c>
      <c r="AT92" s="178" t="s">
        <v>144</v>
      </c>
      <c r="AU92" s="178" t="s">
        <v>88</v>
      </c>
      <c r="AY92" s="18" t="s">
        <v>143</v>
      </c>
      <c r="BE92" s="179">
        <f>IF(N92="základní",J92,0)</f>
        <v>0</v>
      </c>
      <c r="BF92" s="179">
        <f>IF(N92="snížená",J92,0)</f>
        <v>0</v>
      </c>
      <c r="BG92" s="179">
        <f>IF(N92="zákl. přenesená",J92,0)</f>
        <v>0</v>
      </c>
      <c r="BH92" s="179">
        <f>IF(N92="sníž. přenesená",J92,0)</f>
        <v>0</v>
      </c>
      <c r="BI92" s="179">
        <f>IF(N92="nulová",J92,0)</f>
        <v>0</v>
      </c>
      <c r="BJ92" s="18" t="s">
        <v>86</v>
      </c>
      <c r="BK92" s="179">
        <f>ROUND(I92*H92,2)</f>
        <v>0</v>
      </c>
      <c r="BL92" s="18" t="s">
        <v>192</v>
      </c>
      <c r="BM92" s="178" t="s">
        <v>200</v>
      </c>
    </row>
    <row r="93" spans="1:65" s="2" customFormat="1" ht="11.25">
      <c r="A93" s="36"/>
      <c r="B93" s="37"/>
      <c r="C93" s="38"/>
      <c r="D93" s="180" t="s">
        <v>149</v>
      </c>
      <c r="E93" s="38"/>
      <c r="F93" s="181" t="s">
        <v>198</v>
      </c>
      <c r="G93" s="38"/>
      <c r="H93" s="38"/>
      <c r="I93" s="182"/>
      <c r="J93" s="38"/>
      <c r="K93" s="38"/>
      <c r="L93" s="41"/>
      <c r="M93" s="183"/>
      <c r="N93" s="184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8" t="s">
        <v>149</v>
      </c>
      <c r="AU93" s="18" t="s">
        <v>88</v>
      </c>
    </row>
    <row r="94" spans="1:65" s="2" customFormat="1" ht="11.25">
      <c r="A94" s="36"/>
      <c r="B94" s="37"/>
      <c r="C94" s="38"/>
      <c r="D94" s="198" t="s">
        <v>194</v>
      </c>
      <c r="E94" s="38"/>
      <c r="F94" s="199" t="s">
        <v>201</v>
      </c>
      <c r="G94" s="38"/>
      <c r="H94" s="38"/>
      <c r="I94" s="182"/>
      <c r="J94" s="38"/>
      <c r="K94" s="38"/>
      <c r="L94" s="41"/>
      <c r="M94" s="183"/>
      <c r="N94" s="184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8" t="s">
        <v>194</v>
      </c>
      <c r="AU94" s="18" t="s">
        <v>88</v>
      </c>
    </row>
    <row r="95" spans="1:65" s="2" customFormat="1" ht="48.75">
      <c r="A95" s="36"/>
      <c r="B95" s="37"/>
      <c r="C95" s="38"/>
      <c r="D95" s="180" t="s">
        <v>157</v>
      </c>
      <c r="E95" s="38"/>
      <c r="F95" s="185" t="s">
        <v>202</v>
      </c>
      <c r="G95" s="38"/>
      <c r="H95" s="38"/>
      <c r="I95" s="182"/>
      <c r="J95" s="38"/>
      <c r="K95" s="38"/>
      <c r="L95" s="41"/>
      <c r="M95" s="183"/>
      <c r="N95" s="184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8" t="s">
        <v>157</v>
      </c>
      <c r="AU95" s="18" t="s">
        <v>88</v>
      </c>
    </row>
    <row r="96" spans="1:65" s="11" customFormat="1" ht="22.9" customHeight="1">
      <c r="B96" s="153"/>
      <c r="C96" s="154"/>
      <c r="D96" s="155" t="s">
        <v>77</v>
      </c>
      <c r="E96" s="196" t="s">
        <v>203</v>
      </c>
      <c r="F96" s="196" t="s">
        <v>204</v>
      </c>
      <c r="G96" s="154"/>
      <c r="H96" s="154"/>
      <c r="I96" s="157"/>
      <c r="J96" s="197">
        <f>BK96</f>
        <v>0</v>
      </c>
      <c r="K96" s="154"/>
      <c r="L96" s="159"/>
      <c r="M96" s="160"/>
      <c r="N96" s="161"/>
      <c r="O96" s="161"/>
      <c r="P96" s="162">
        <f>SUM(P97:P100)</f>
        <v>0</v>
      </c>
      <c r="Q96" s="161"/>
      <c r="R96" s="162">
        <f>SUM(R97:R100)</f>
        <v>0</v>
      </c>
      <c r="S96" s="161"/>
      <c r="T96" s="163">
        <f>SUM(T97:T100)</f>
        <v>0</v>
      </c>
      <c r="AR96" s="164" t="s">
        <v>163</v>
      </c>
      <c r="AT96" s="165" t="s">
        <v>77</v>
      </c>
      <c r="AU96" s="165" t="s">
        <v>86</v>
      </c>
      <c r="AY96" s="164" t="s">
        <v>143</v>
      </c>
      <c r="BK96" s="166">
        <f>SUM(BK97:BK100)</f>
        <v>0</v>
      </c>
    </row>
    <row r="97" spans="1:65" s="2" customFormat="1" ht="16.5" customHeight="1">
      <c r="A97" s="36"/>
      <c r="B97" s="37"/>
      <c r="C97" s="167" t="s">
        <v>153</v>
      </c>
      <c r="D97" s="167" t="s">
        <v>144</v>
      </c>
      <c r="E97" s="168" t="s">
        <v>205</v>
      </c>
      <c r="F97" s="169" t="s">
        <v>204</v>
      </c>
      <c r="G97" s="170" t="s">
        <v>206</v>
      </c>
      <c r="H97" s="171">
        <v>1</v>
      </c>
      <c r="I97" s="172"/>
      <c r="J97" s="173">
        <f>ROUND(I97*H97,2)</f>
        <v>0</v>
      </c>
      <c r="K97" s="169" t="s">
        <v>191</v>
      </c>
      <c r="L97" s="41"/>
      <c r="M97" s="174" t="s">
        <v>32</v>
      </c>
      <c r="N97" s="175" t="s">
        <v>49</v>
      </c>
      <c r="O97" s="66"/>
      <c r="P97" s="176">
        <f>O97*H97</f>
        <v>0</v>
      </c>
      <c r="Q97" s="176">
        <v>0</v>
      </c>
      <c r="R97" s="176">
        <f>Q97*H97</f>
        <v>0</v>
      </c>
      <c r="S97" s="176">
        <v>0</v>
      </c>
      <c r="T97" s="177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78" t="s">
        <v>192</v>
      </c>
      <c r="AT97" s="178" t="s">
        <v>144</v>
      </c>
      <c r="AU97" s="178" t="s">
        <v>88</v>
      </c>
      <c r="AY97" s="18" t="s">
        <v>143</v>
      </c>
      <c r="BE97" s="179">
        <f>IF(N97="základní",J97,0)</f>
        <v>0</v>
      </c>
      <c r="BF97" s="179">
        <f>IF(N97="snížená",J97,0)</f>
        <v>0</v>
      </c>
      <c r="BG97" s="179">
        <f>IF(N97="zákl. přenesená",J97,0)</f>
        <v>0</v>
      </c>
      <c r="BH97" s="179">
        <f>IF(N97="sníž. přenesená",J97,0)</f>
        <v>0</v>
      </c>
      <c r="BI97" s="179">
        <f>IF(N97="nulová",J97,0)</f>
        <v>0</v>
      </c>
      <c r="BJ97" s="18" t="s">
        <v>86</v>
      </c>
      <c r="BK97" s="179">
        <f>ROUND(I97*H97,2)</f>
        <v>0</v>
      </c>
      <c r="BL97" s="18" t="s">
        <v>192</v>
      </c>
      <c r="BM97" s="178" t="s">
        <v>207</v>
      </c>
    </row>
    <row r="98" spans="1:65" s="2" customFormat="1" ht="11.25">
      <c r="A98" s="36"/>
      <c r="B98" s="37"/>
      <c r="C98" s="38"/>
      <c r="D98" s="180" t="s">
        <v>149</v>
      </c>
      <c r="E98" s="38"/>
      <c r="F98" s="181" t="s">
        <v>204</v>
      </c>
      <c r="G98" s="38"/>
      <c r="H98" s="38"/>
      <c r="I98" s="182"/>
      <c r="J98" s="38"/>
      <c r="K98" s="38"/>
      <c r="L98" s="41"/>
      <c r="M98" s="183"/>
      <c r="N98" s="184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8" t="s">
        <v>149</v>
      </c>
      <c r="AU98" s="18" t="s">
        <v>88</v>
      </c>
    </row>
    <row r="99" spans="1:65" s="2" customFormat="1" ht="11.25">
      <c r="A99" s="36"/>
      <c r="B99" s="37"/>
      <c r="C99" s="38"/>
      <c r="D99" s="198" t="s">
        <v>194</v>
      </c>
      <c r="E99" s="38"/>
      <c r="F99" s="199" t="s">
        <v>208</v>
      </c>
      <c r="G99" s="38"/>
      <c r="H99" s="38"/>
      <c r="I99" s="182"/>
      <c r="J99" s="38"/>
      <c r="K99" s="38"/>
      <c r="L99" s="41"/>
      <c r="M99" s="183"/>
      <c r="N99" s="184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8" t="s">
        <v>194</v>
      </c>
      <c r="AU99" s="18" t="s">
        <v>88</v>
      </c>
    </row>
    <row r="100" spans="1:65" s="2" customFormat="1" ht="146.25">
      <c r="A100" s="36"/>
      <c r="B100" s="37"/>
      <c r="C100" s="38"/>
      <c r="D100" s="180" t="s">
        <v>157</v>
      </c>
      <c r="E100" s="38"/>
      <c r="F100" s="185" t="s">
        <v>209</v>
      </c>
      <c r="G100" s="38"/>
      <c r="H100" s="38"/>
      <c r="I100" s="182"/>
      <c r="J100" s="38"/>
      <c r="K100" s="38"/>
      <c r="L100" s="41"/>
      <c r="M100" s="183"/>
      <c r="N100" s="184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8" t="s">
        <v>157</v>
      </c>
      <c r="AU100" s="18" t="s">
        <v>88</v>
      </c>
    </row>
    <row r="101" spans="1:65" s="11" customFormat="1" ht="22.9" customHeight="1">
      <c r="B101" s="153"/>
      <c r="C101" s="154"/>
      <c r="D101" s="155" t="s">
        <v>77</v>
      </c>
      <c r="E101" s="196" t="s">
        <v>210</v>
      </c>
      <c r="F101" s="196" t="s">
        <v>211</v>
      </c>
      <c r="G101" s="154"/>
      <c r="H101" s="154"/>
      <c r="I101" s="157"/>
      <c r="J101" s="197">
        <f>BK101</f>
        <v>0</v>
      </c>
      <c r="K101" s="154"/>
      <c r="L101" s="159"/>
      <c r="M101" s="160"/>
      <c r="N101" s="161"/>
      <c r="O101" s="161"/>
      <c r="P101" s="162">
        <f>SUM(P102:P105)</f>
        <v>0</v>
      </c>
      <c r="Q101" s="161"/>
      <c r="R101" s="162">
        <f>SUM(R102:R105)</f>
        <v>0</v>
      </c>
      <c r="S101" s="161"/>
      <c r="T101" s="163">
        <f>SUM(T102:T105)</f>
        <v>0</v>
      </c>
      <c r="AR101" s="164" t="s">
        <v>163</v>
      </c>
      <c r="AT101" s="165" t="s">
        <v>77</v>
      </c>
      <c r="AU101" s="165" t="s">
        <v>86</v>
      </c>
      <c r="AY101" s="164" t="s">
        <v>143</v>
      </c>
      <c r="BK101" s="166">
        <f>SUM(BK102:BK105)</f>
        <v>0</v>
      </c>
    </row>
    <row r="102" spans="1:65" s="2" customFormat="1" ht="16.5" customHeight="1">
      <c r="A102" s="36"/>
      <c r="B102" s="37"/>
      <c r="C102" s="167" t="s">
        <v>142</v>
      </c>
      <c r="D102" s="167" t="s">
        <v>144</v>
      </c>
      <c r="E102" s="168" t="s">
        <v>212</v>
      </c>
      <c r="F102" s="169" t="s">
        <v>211</v>
      </c>
      <c r="G102" s="170" t="s">
        <v>190</v>
      </c>
      <c r="H102" s="171">
        <v>1</v>
      </c>
      <c r="I102" s="172"/>
      <c r="J102" s="173">
        <f>ROUND(I102*H102,2)</f>
        <v>0</v>
      </c>
      <c r="K102" s="169" t="s">
        <v>191</v>
      </c>
      <c r="L102" s="41"/>
      <c r="M102" s="174" t="s">
        <v>32</v>
      </c>
      <c r="N102" s="175" t="s">
        <v>49</v>
      </c>
      <c r="O102" s="66"/>
      <c r="P102" s="176">
        <f>O102*H102</f>
        <v>0</v>
      </c>
      <c r="Q102" s="176">
        <v>0</v>
      </c>
      <c r="R102" s="176">
        <f>Q102*H102</f>
        <v>0</v>
      </c>
      <c r="S102" s="176">
        <v>0</v>
      </c>
      <c r="T102" s="177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78" t="s">
        <v>192</v>
      </c>
      <c r="AT102" s="178" t="s">
        <v>144</v>
      </c>
      <c r="AU102" s="178" t="s">
        <v>88</v>
      </c>
      <c r="AY102" s="18" t="s">
        <v>143</v>
      </c>
      <c r="BE102" s="179">
        <f>IF(N102="základní",J102,0)</f>
        <v>0</v>
      </c>
      <c r="BF102" s="179">
        <f>IF(N102="snížená",J102,0)</f>
        <v>0</v>
      </c>
      <c r="BG102" s="179">
        <f>IF(N102="zákl. přenesená",J102,0)</f>
        <v>0</v>
      </c>
      <c r="BH102" s="179">
        <f>IF(N102="sníž. přenesená",J102,0)</f>
        <v>0</v>
      </c>
      <c r="BI102" s="179">
        <f>IF(N102="nulová",J102,0)</f>
        <v>0</v>
      </c>
      <c r="BJ102" s="18" t="s">
        <v>86</v>
      </c>
      <c r="BK102" s="179">
        <f>ROUND(I102*H102,2)</f>
        <v>0</v>
      </c>
      <c r="BL102" s="18" t="s">
        <v>192</v>
      </c>
      <c r="BM102" s="178" t="s">
        <v>213</v>
      </c>
    </row>
    <row r="103" spans="1:65" s="2" customFormat="1" ht="11.25">
      <c r="A103" s="36"/>
      <c r="B103" s="37"/>
      <c r="C103" s="38"/>
      <c r="D103" s="180" t="s">
        <v>149</v>
      </c>
      <c r="E103" s="38"/>
      <c r="F103" s="181" t="s">
        <v>211</v>
      </c>
      <c r="G103" s="38"/>
      <c r="H103" s="38"/>
      <c r="I103" s="182"/>
      <c r="J103" s="38"/>
      <c r="K103" s="38"/>
      <c r="L103" s="41"/>
      <c r="M103" s="183"/>
      <c r="N103" s="18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8" t="s">
        <v>149</v>
      </c>
      <c r="AU103" s="18" t="s">
        <v>88</v>
      </c>
    </row>
    <row r="104" spans="1:65" s="2" customFormat="1" ht="11.25">
      <c r="A104" s="36"/>
      <c r="B104" s="37"/>
      <c r="C104" s="38"/>
      <c r="D104" s="198" t="s">
        <v>194</v>
      </c>
      <c r="E104" s="38"/>
      <c r="F104" s="199" t="s">
        <v>214</v>
      </c>
      <c r="G104" s="38"/>
      <c r="H104" s="38"/>
      <c r="I104" s="182"/>
      <c r="J104" s="38"/>
      <c r="K104" s="38"/>
      <c r="L104" s="41"/>
      <c r="M104" s="183"/>
      <c r="N104" s="184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8" t="s">
        <v>194</v>
      </c>
      <c r="AU104" s="18" t="s">
        <v>88</v>
      </c>
    </row>
    <row r="105" spans="1:65" s="2" customFormat="1" ht="136.5">
      <c r="A105" s="36"/>
      <c r="B105" s="37"/>
      <c r="C105" s="38"/>
      <c r="D105" s="180" t="s">
        <v>157</v>
      </c>
      <c r="E105" s="38"/>
      <c r="F105" s="185" t="s">
        <v>215</v>
      </c>
      <c r="G105" s="38"/>
      <c r="H105" s="38"/>
      <c r="I105" s="182"/>
      <c r="J105" s="38"/>
      <c r="K105" s="38"/>
      <c r="L105" s="41"/>
      <c r="M105" s="186"/>
      <c r="N105" s="187"/>
      <c r="O105" s="188"/>
      <c r="P105" s="188"/>
      <c r="Q105" s="188"/>
      <c r="R105" s="188"/>
      <c r="S105" s="188"/>
      <c r="T105" s="189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8" t="s">
        <v>157</v>
      </c>
      <c r="AU105" s="18" t="s">
        <v>88</v>
      </c>
    </row>
    <row r="106" spans="1:65" s="2" customFormat="1" ht="6.95" customHeight="1">
      <c r="A106" s="36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1"/>
      <c r="M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</sheetData>
  <sheetProtection algorithmName="SHA-512" hashValue="C0qTKIPhs8Y3qmCpevxVtiS9Q/EA5T7Jyt0AK1AwToGUiSaU5fDZH7bbhvAwxmDkkbta34nilKpA68w108tBWg==" saltValue="NSvqa7a5zh7P303cJdYbCze4UClf8fXNgKWmeZ4+nZVvsbOBIC7BVqmgDr7TsRfsuEVXoU5y3JIlb8nGH+vbag==" spinCount="100000" sheet="1" objects="1" scenarios="1" formatColumns="0" formatRows="0" autoFilter="0"/>
  <autoFilter ref="C83:K105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9" r:id="rId1"/>
    <hyperlink ref="F94" r:id="rId2"/>
    <hyperlink ref="F99" r:id="rId3"/>
    <hyperlink ref="F104" r:id="rId4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35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8" t="s">
        <v>94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88</v>
      </c>
    </row>
    <row r="4" spans="1:46" s="1" customFormat="1" ht="24.95" customHeight="1">
      <c r="B4" s="21"/>
      <c r="D4" s="105" t="s">
        <v>119</v>
      </c>
      <c r="L4" s="21"/>
      <c r="M4" s="10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7" t="s">
        <v>16</v>
      </c>
      <c r="L6" s="21"/>
    </row>
    <row r="7" spans="1:46" s="1" customFormat="1" ht="16.5" customHeight="1">
      <c r="B7" s="21"/>
      <c r="E7" s="381" t="str">
        <f>'Rekapitulace stavby'!K6</f>
        <v>Objekt zázemí a šaten sport. organizace</v>
      </c>
      <c r="F7" s="382"/>
      <c r="G7" s="382"/>
      <c r="H7" s="382"/>
      <c r="L7" s="21"/>
    </row>
    <row r="8" spans="1:46" s="2" customFormat="1" ht="12" customHeight="1">
      <c r="A8" s="36"/>
      <c r="B8" s="41"/>
      <c r="C8" s="36"/>
      <c r="D8" s="107" t="s">
        <v>120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3" t="s">
        <v>216</v>
      </c>
      <c r="F9" s="384"/>
      <c r="G9" s="384"/>
      <c r="H9" s="384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32</v>
      </c>
      <c r="G11" s="36"/>
      <c r="H11" s="36"/>
      <c r="I11" s="107" t="s">
        <v>20</v>
      </c>
      <c r="J11" s="109" t="s">
        <v>32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9. 5. 2022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">
        <v>32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33</v>
      </c>
      <c r="F15" s="36"/>
      <c r="G15" s="36"/>
      <c r="H15" s="36"/>
      <c r="I15" s="107" t="s">
        <v>34</v>
      </c>
      <c r="J15" s="109" t="s">
        <v>32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35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37</v>
      </c>
      <c r="E20" s="36"/>
      <c r="F20" s="36"/>
      <c r="G20" s="36"/>
      <c r="H20" s="36"/>
      <c r="I20" s="107" t="s">
        <v>31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38</v>
      </c>
      <c r="F21" s="36"/>
      <c r="G21" s="36"/>
      <c r="H21" s="36"/>
      <c r="I21" s="107" t="s">
        <v>34</v>
      </c>
      <c r="J21" s="109" t="s">
        <v>32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40</v>
      </c>
      <c r="E23" s="36"/>
      <c r="F23" s="36"/>
      <c r="G23" s="36"/>
      <c r="H23" s="36"/>
      <c r="I23" s="107" t="s">
        <v>31</v>
      </c>
      <c r="J23" s="109" t="s">
        <v>32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41</v>
      </c>
      <c r="F24" s="36"/>
      <c r="G24" s="36"/>
      <c r="H24" s="36"/>
      <c r="I24" s="107" t="s">
        <v>34</v>
      </c>
      <c r="J24" s="109" t="s">
        <v>32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1"/>
      <c r="B27" s="112"/>
      <c r="C27" s="111"/>
      <c r="D27" s="111"/>
      <c r="E27" s="387" t="s">
        <v>43</v>
      </c>
      <c r="F27" s="387"/>
      <c r="G27" s="387"/>
      <c r="H27" s="387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44</v>
      </c>
      <c r="E30" s="36"/>
      <c r="F30" s="36"/>
      <c r="G30" s="36"/>
      <c r="H30" s="36"/>
      <c r="I30" s="36"/>
      <c r="J30" s="116">
        <f>ROUND(J104,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46</v>
      </c>
      <c r="G32" s="36"/>
      <c r="H32" s="36"/>
      <c r="I32" s="117" t="s">
        <v>45</v>
      </c>
      <c r="J32" s="117" t="s">
        <v>47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48</v>
      </c>
      <c r="E33" s="107" t="s">
        <v>49</v>
      </c>
      <c r="F33" s="119">
        <f>ROUND((SUM(BE104:BE1354)),  2)</f>
        <v>0</v>
      </c>
      <c r="G33" s="36"/>
      <c r="H33" s="36"/>
      <c r="I33" s="120">
        <v>0.21</v>
      </c>
      <c r="J33" s="119">
        <f>ROUND(((SUM(BE104:BE1354))*I33),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50</v>
      </c>
      <c r="F34" s="119">
        <f>ROUND((SUM(BF104:BF1354)),  2)</f>
        <v>0</v>
      </c>
      <c r="G34" s="36"/>
      <c r="H34" s="36"/>
      <c r="I34" s="120">
        <v>0.15</v>
      </c>
      <c r="J34" s="119">
        <f>ROUND(((SUM(BF104:BF1354))*I34),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51</v>
      </c>
      <c r="F35" s="119">
        <f>ROUND((SUM(BG104:BG1354)),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52</v>
      </c>
      <c r="F36" s="119">
        <f>ROUND((SUM(BH104:BH1354)),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53</v>
      </c>
      <c r="F37" s="119">
        <f>ROUND((SUM(BI104:BI1354)),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54</v>
      </c>
      <c r="E39" s="123"/>
      <c r="F39" s="123"/>
      <c r="G39" s="124" t="s">
        <v>55</v>
      </c>
      <c r="H39" s="125" t="s">
        <v>56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122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Objekt zázemí a šaten sport. organizace</v>
      </c>
      <c r="F48" s="389"/>
      <c r="G48" s="389"/>
      <c r="H48" s="389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120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02 - D1.1. - D.1.3. - Stavebně konstrukční část, PBŘ</v>
      </c>
      <c r="F50" s="390"/>
      <c r="G50" s="390"/>
      <c r="H50" s="390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Štěnovický Borek </v>
      </c>
      <c r="G52" s="38"/>
      <c r="H52" s="38"/>
      <c r="I52" s="30" t="s">
        <v>24</v>
      </c>
      <c r="J52" s="61" t="str">
        <f>IF(J12="","",J12)</f>
        <v>9. 5. 2022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0" t="s">
        <v>30</v>
      </c>
      <c r="D54" s="38"/>
      <c r="E54" s="38"/>
      <c r="F54" s="28" t="str">
        <f>E15</f>
        <v>Obec Štěnovický Borek, Štěnovický Borek 28, 33209</v>
      </c>
      <c r="G54" s="38"/>
      <c r="H54" s="38"/>
      <c r="I54" s="30" t="s">
        <v>37</v>
      </c>
      <c r="J54" s="34" t="str">
        <f>E21</f>
        <v>Dipl. tech. Josef Špeta, autorizovaný stavitel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40</v>
      </c>
      <c r="J55" s="34" t="str">
        <f>E24</f>
        <v>Jakub Vilingr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123</v>
      </c>
      <c r="D57" s="133"/>
      <c r="E57" s="133"/>
      <c r="F57" s="133"/>
      <c r="G57" s="133"/>
      <c r="H57" s="133"/>
      <c r="I57" s="133"/>
      <c r="J57" s="134" t="s">
        <v>124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76</v>
      </c>
      <c r="D59" s="38"/>
      <c r="E59" s="38"/>
      <c r="F59" s="38"/>
      <c r="G59" s="38"/>
      <c r="H59" s="38"/>
      <c r="I59" s="38"/>
      <c r="J59" s="79">
        <f>J104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125</v>
      </c>
    </row>
    <row r="60" spans="1:47" s="9" customFormat="1" ht="24.95" customHeight="1">
      <c r="B60" s="136"/>
      <c r="C60" s="137"/>
      <c r="D60" s="138" t="s">
        <v>217</v>
      </c>
      <c r="E60" s="139"/>
      <c r="F60" s="139"/>
      <c r="G60" s="139"/>
      <c r="H60" s="139"/>
      <c r="I60" s="139"/>
      <c r="J60" s="140">
        <f>J105</f>
        <v>0</v>
      </c>
      <c r="K60" s="137"/>
      <c r="L60" s="141"/>
    </row>
    <row r="61" spans="1:47" s="12" customFormat="1" ht="19.899999999999999" customHeight="1">
      <c r="B61" s="190"/>
      <c r="C61" s="191"/>
      <c r="D61" s="192" t="s">
        <v>218</v>
      </c>
      <c r="E61" s="193"/>
      <c r="F61" s="193"/>
      <c r="G61" s="193"/>
      <c r="H61" s="193"/>
      <c r="I61" s="193"/>
      <c r="J61" s="194">
        <f>J106</f>
        <v>0</v>
      </c>
      <c r="K61" s="191"/>
      <c r="L61" s="195"/>
    </row>
    <row r="62" spans="1:47" s="12" customFormat="1" ht="19.899999999999999" customHeight="1">
      <c r="B62" s="190"/>
      <c r="C62" s="191"/>
      <c r="D62" s="192" t="s">
        <v>219</v>
      </c>
      <c r="E62" s="193"/>
      <c r="F62" s="193"/>
      <c r="G62" s="193"/>
      <c r="H62" s="193"/>
      <c r="I62" s="193"/>
      <c r="J62" s="194">
        <f>J170</f>
        <v>0</v>
      </c>
      <c r="K62" s="191"/>
      <c r="L62" s="195"/>
    </row>
    <row r="63" spans="1:47" s="12" customFormat="1" ht="19.899999999999999" customHeight="1">
      <c r="B63" s="190"/>
      <c r="C63" s="191"/>
      <c r="D63" s="192" t="s">
        <v>220</v>
      </c>
      <c r="E63" s="193"/>
      <c r="F63" s="193"/>
      <c r="G63" s="193"/>
      <c r="H63" s="193"/>
      <c r="I63" s="193"/>
      <c r="J63" s="194">
        <f>J248</f>
        <v>0</v>
      </c>
      <c r="K63" s="191"/>
      <c r="L63" s="195"/>
    </row>
    <row r="64" spans="1:47" s="12" customFormat="1" ht="19.899999999999999" customHeight="1">
      <c r="B64" s="190"/>
      <c r="C64" s="191"/>
      <c r="D64" s="192" t="s">
        <v>221</v>
      </c>
      <c r="E64" s="193"/>
      <c r="F64" s="193"/>
      <c r="G64" s="193"/>
      <c r="H64" s="193"/>
      <c r="I64" s="193"/>
      <c r="J64" s="194">
        <f>J437</f>
        <v>0</v>
      </c>
      <c r="K64" s="191"/>
      <c r="L64" s="195"/>
    </row>
    <row r="65" spans="2:12" s="12" customFormat="1" ht="19.899999999999999" customHeight="1">
      <c r="B65" s="190"/>
      <c r="C65" s="191"/>
      <c r="D65" s="192" t="s">
        <v>222</v>
      </c>
      <c r="E65" s="193"/>
      <c r="F65" s="193"/>
      <c r="G65" s="193"/>
      <c r="H65" s="193"/>
      <c r="I65" s="193"/>
      <c r="J65" s="194">
        <f>J470</f>
        <v>0</v>
      </c>
      <c r="K65" s="191"/>
      <c r="L65" s="195"/>
    </row>
    <row r="66" spans="2:12" s="12" customFormat="1" ht="19.899999999999999" customHeight="1">
      <c r="B66" s="190"/>
      <c r="C66" s="191"/>
      <c r="D66" s="192" t="s">
        <v>223</v>
      </c>
      <c r="E66" s="193"/>
      <c r="F66" s="193"/>
      <c r="G66" s="193"/>
      <c r="H66" s="193"/>
      <c r="I66" s="193"/>
      <c r="J66" s="194">
        <f>J479</f>
        <v>0</v>
      </c>
      <c r="K66" s="191"/>
      <c r="L66" s="195"/>
    </row>
    <row r="67" spans="2:12" s="12" customFormat="1" ht="19.899999999999999" customHeight="1">
      <c r="B67" s="190"/>
      <c r="C67" s="191"/>
      <c r="D67" s="192" t="s">
        <v>224</v>
      </c>
      <c r="E67" s="193"/>
      <c r="F67" s="193"/>
      <c r="G67" s="193"/>
      <c r="H67" s="193"/>
      <c r="I67" s="193"/>
      <c r="J67" s="194">
        <f>J666</f>
        <v>0</v>
      </c>
      <c r="K67" s="191"/>
      <c r="L67" s="195"/>
    </row>
    <row r="68" spans="2:12" s="12" customFormat="1" ht="19.899999999999999" customHeight="1">
      <c r="B68" s="190"/>
      <c r="C68" s="191"/>
      <c r="D68" s="192" t="s">
        <v>225</v>
      </c>
      <c r="E68" s="193"/>
      <c r="F68" s="193"/>
      <c r="G68" s="193"/>
      <c r="H68" s="193"/>
      <c r="I68" s="193"/>
      <c r="J68" s="194">
        <f>J720</f>
        <v>0</v>
      </c>
      <c r="K68" s="191"/>
      <c r="L68" s="195"/>
    </row>
    <row r="69" spans="2:12" s="9" customFormat="1" ht="24.95" customHeight="1">
      <c r="B69" s="136"/>
      <c r="C69" s="137"/>
      <c r="D69" s="138" t="s">
        <v>226</v>
      </c>
      <c r="E69" s="139"/>
      <c r="F69" s="139"/>
      <c r="G69" s="139"/>
      <c r="H69" s="139"/>
      <c r="I69" s="139"/>
      <c r="J69" s="140">
        <f>J724</f>
        <v>0</v>
      </c>
      <c r="K69" s="137"/>
      <c r="L69" s="141"/>
    </row>
    <row r="70" spans="2:12" s="12" customFormat="1" ht="19.899999999999999" customHeight="1">
      <c r="B70" s="190"/>
      <c r="C70" s="191"/>
      <c r="D70" s="192" t="s">
        <v>227</v>
      </c>
      <c r="E70" s="193"/>
      <c r="F70" s="193"/>
      <c r="G70" s="193"/>
      <c r="H70" s="193"/>
      <c r="I70" s="193"/>
      <c r="J70" s="194">
        <f>J725</f>
        <v>0</v>
      </c>
      <c r="K70" s="191"/>
      <c r="L70" s="195"/>
    </row>
    <row r="71" spans="2:12" s="12" customFormat="1" ht="19.899999999999999" customHeight="1">
      <c r="B71" s="190"/>
      <c r="C71" s="191"/>
      <c r="D71" s="192" t="s">
        <v>228</v>
      </c>
      <c r="E71" s="193"/>
      <c r="F71" s="193"/>
      <c r="G71" s="193"/>
      <c r="H71" s="193"/>
      <c r="I71" s="193"/>
      <c r="J71" s="194">
        <f>J759</f>
        <v>0</v>
      </c>
      <c r="K71" s="191"/>
      <c r="L71" s="195"/>
    </row>
    <row r="72" spans="2:12" s="12" customFormat="1" ht="19.899999999999999" customHeight="1">
      <c r="B72" s="190"/>
      <c r="C72" s="191"/>
      <c r="D72" s="192" t="s">
        <v>229</v>
      </c>
      <c r="E72" s="193"/>
      <c r="F72" s="193"/>
      <c r="G72" s="193"/>
      <c r="H72" s="193"/>
      <c r="I72" s="193"/>
      <c r="J72" s="194">
        <f>J783</f>
        <v>0</v>
      </c>
      <c r="K72" s="191"/>
      <c r="L72" s="195"/>
    </row>
    <row r="73" spans="2:12" s="12" customFormat="1" ht="19.899999999999999" customHeight="1">
      <c r="B73" s="190"/>
      <c r="C73" s="191"/>
      <c r="D73" s="192" t="s">
        <v>230</v>
      </c>
      <c r="E73" s="193"/>
      <c r="F73" s="193"/>
      <c r="G73" s="193"/>
      <c r="H73" s="193"/>
      <c r="I73" s="193"/>
      <c r="J73" s="194">
        <f>J797</f>
        <v>0</v>
      </c>
      <c r="K73" s="191"/>
      <c r="L73" s="195"/>
    </row>
    <row r="74" spans="2:12" s="12" customFormat="1" ht="19.899999999999999" customHeight="1">
      <c r="B74" s="190"/>
      <c r="C74" s="191"/>
      <c r="D74" s="192" t="s">
        <v>231</v>
      </c>
      <c r="E74" s="193"/>
      <c r="F74" s="193"/>
      <c r="G74" s="193"/>
      <c r="H74" s="193"/>
      <c r="I74" s="193"/>
      <c r="J74" s="194">
        <f>J857</f>
        <v>0</v>
      </c>
      <c r="K74" s="191"/>
      <c r="L74" s="195"/>
    </row>
    <row r="75" spans="2:12" s="12" customFormat="1" ht="19.899999999999999" customHeight="1">
      <c r="B75" s="190"/>
      <c r="C75" s="191"/>
      <c r="D75" s="192" t="s">
        <v>232</v>
      </c>
      <c r="E75" s="193"/>
      <c r="F75" s="193"/>
      <c r="G75" s="193"/>
      <c r="H75" s="193"/>
      <c r="I75" s="193"/>
      <c r="J75" s="194">
        <f>J910</f>
        <v>0</v>
      </c>
      <c r="K75" s="191"/>
      <c r="L75" s="195"/>
    </row>
    <row r="76" spans="2:12" s="12" customFormat="1" ht="19.899999999999999" customHeight="1">
      <c r="B76" s="190"/>
      <c r="C76" s="191"/>
      <c r="D76" s="192" t="s">
        <v>233</v>
      </c>
      <c r="E76" s="193"/>
      <c r="F76" s="193"/>
      <c r="G76" s="193"/>
      <c r="H76" s="193"/>
      <c r="I76" s="193"/>
      <c r="J76" s="194">
        <f>J938</f>
        <v>0</v>
      </c>
      <c r="K76" s="191"/>
      <c r="L76" s="195"/>
    </row>
    <row r="77" spans="2:12" s="12" customFormat="1" ht="19.899999999999999" customHeight="1">
      <c r="B77" s="190"/>
      <c r="C77" s="191"/>
      <c r="D77" s="192" t="s">
        <v>234</v>
      </c>
      <c r="E77" s="193"/>
      <c r="F77" s="193"/>
      <c r="G77" s="193"/>
      <c r="H77" s="193"/>
      <c r="I77" s="193"/>
      <c r="J77" s="194">
        <f>J961</f>
        <v>0</v>
      </c>
      <c r="K77" s="191"/>
      <c r="L77" s="195"/>
    </row>
    <row r="78" spans="2:12" s="12" customFormat="1" ht="19.899999999999999" customHeight="1">
      <c r="B78" s="190"/>
      <c r="C78" s="191"/>
      <c r="D78" s="192" t="s">
        <v>235</v>
      </c>
      <c r="E78" s="193"/>
      <c r="F78" s="193"/>
      <c r="G78" s="193"/>
      <c r="H78" s="193"/>
      <c r="I78" s="193"/>
      <c r="J78" s="194">
        <f>J1032</f>
        <v>0</v>
      </c>
      <c r="K78" s="191"/>
      <c r="L78" s="195"/>
    </row>
    <row r="79" spans="2:12" s="12" customFormat="1" ht="19.899999999999999" customHeight="1">
      <c r="B79" s="190"/>
      <c r="C79" s="191"/>
      <c r="D79" s="192" t="s">
        <v>236</v>
      </c>
      <c r="E79" s="193"/>
      <c r="F79" s="193"/>
      <c r="G79" s="193"/>
      <c r="H79" s="193"/>
      <c r="I79" s="193"/>
      <c r="J79" s="194">
        <f>J1062</f>
        <v>0</v>
      </c>
      <c r="K79" s="191"/>
      <c r="L79" s="195"/>
    </row>
    <row r="80" spans="2:12" s="12" customFormat="1" ht="19.899999999999999" customHeight="1">
      <c r="B80" s="190"/>
      <c r="C80" s="191"/>
      <c r="D80" s="192" t="s">
        <v>237</v>
      </c>
      <c r="E80" s="193"/>
      <c r="F80" s="193"/>
      <c r="G80" s="193"/>
      <c r="H80" s="193"/>
      <c r="I80" s="193"/>
      <c r="J80" s="194">
        <f>J1171</f>
        <v>0</v>
      </c>
      <c r="K80" s="191"/>
      <c r="L80" s="195"/>
    </row>
    <row r="81" spans="1:31" s="12" customFormat="1" ht="19.899999999999999" customHeight="1">
      <c r="B81" s="190"/>
      <c r="C81" s="191"/>
      <c r="D81" s="192" t="s">
        <v>238</v>
      </c>
      <c r="E81" s="193"/>
      <c r="F81" s="193"/>
      <c r="G81" s="193"/>
      <c r="H81" s="193"/>
      <c r="I81" s="193"/>
      <c r="J81" s="194">
        <f>J1272</f>
        <v>0</v>
      </c>
      <c r="K81" s="191"/>
      <c r="L81" s="195"/>
    </row>
    <row r="82" spans="1:31" s="12" customFormat="1" ht="19.899999999999999" customHeight="1">
      <c r="B82" s="190"/>
      <c r="C82" s="191"/>
      <c r="D82" s="192" t="s">
        <v>239</v>
      </c>
      <c r="E82" s="193"/>
      <c r="F82" s="193"/>
      <c r="G82" s="193"/>
      <c r="H82" s="193"/>
      <c r="I82" s="193"/>
      <c r="J82" s="194">
        <f>J1301</f>
        <v>0</v>
      </c>
      <c r="K82" s="191"/>
      <c r="L82" s="195"/>
    </row>
    <row r="83" spans="1:31" s="12" customFormat="1" ht="19.899999999999999" customHeight="1">
      <c r="B83" s="190"/>
      <c r="C83" s="191"/>
      <c r="D83" s="192" t="s">
        <v>240</v>
      </c>
      <c r="E83" s="193"/>
      <c r="F83" s="193"/>
      <c r="G83" s="193"/>
      <c r="H83" s="193"/>
      <c r="I83" s="193"/>
      <c r="J83" s="194">
        <f>J1340</f>
        <v>0</v>
      </c>
      <c r="K83" s="191"/>
      <c r="L83" s="195"/>
    </row>
    <row r="84" spans="1:31" s="9" customFormat="1" ht="24.95" customHeight="1">
      <c r="B84" s="136"/>
      <c r="C84" s="137"/>
      <c r="D84" s="138" t="s">
        <v>241</v>
      </c>
      <c r="E84" s="139"/>
      <c r="F84" s="139"/>
      <c r="G84" s="139"/>
      <c r="H84" s="139"/>
      <c r="I84" s="139"/>
      <c r="J84" s="140">
        <f>J1348</f>
        <v>0</v>
      </c>
      <c r="K84" s="137"/>
      <c r="L84" s="141"/>
    </row>
    <row r="85" spans="1:31" s="2" customFormat="1" ht="21.7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2" customFormat="1" ht="6.95" customHeight="1">
      <c r="A86" s="36"/>
      <c r="B86" s="49"/>
      <c r="C86" s="50"/>
      <c r="D86" s="50"/>
      <c r="E86" s="50"/>
      <c r="F86" s="50"/>
      <c r="G86" s="50"/>
      <c r="H86" s="50"/>
      <c r="I86" s="50"/>
      <c r="J86" s="50"/>
      <c r="K86" s="50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90" spans="1:31" s="2" customFormat="1" ht="6.95" customHeight="1">
      <c r="A90" s="36"/>
      <c r="B90" s="51"/>
      <c r="C90" s="52"/>
      <c r="D90" s="52"/>
      <c r="E90" s="52"/>
      <c r="F90" s="52"/>
      <c r="G90" s="52"/>
      <c r="H90" s="52"/>
      <c r="I90" s="52"/>
      <c r="J90" s="52"/>
      <c r="K90" s="52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24.95" customHeight="1">
      <c r="A91" s="36"/>
      <c r="B91" s="37"/>
      <c r="C91" s="24" t="s">
        <v>127</v>
      </c>
      <c r="D91" s="38"/>
      <c r="E91" s="38"/>
      <c r="F91" s="38"/>
      <c r="G91" s="38"/>
      <c r="H91" s="38"/>
      <c r="I91" s="38"/>
      <c r="J91" s="38"/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10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2" customHeight="1">
      <c r="A93" s="36"/>
      <c r="B93" s="37"/>
      <c r="C93" s="30" t="s">
        <v>16</v>
      </c>
      <c r="D93" s="38"/>
      <c r="E93" s="38"/>
      <c r="F93" s="38"/>
      <c r="G93" s="38"/>
      <c r="H93" s="38"/>
      <c r="I93" s="38"/>
      <c r="J93" s="38"/>
      <c r="K93" s="38"/>
      <c r="L93" s="10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6.5" customHeight="1">
      <c r="A94" s="36"/>
      <c r="B94" s="37"/>
      <c r="C94" s="38"/>
      <c r="D94" s="38"/>
      <c r="E94" s="388" t="str">
        <f>E7</f>
        <v>Objekt zázemí a šaten sport. organizace</v>
      </c>
      <c r="F94" s="389"/>
      <c r="G94" s="389"/>
      <c r="H94" s="389"/>
      <c r="I94" s="38"/>
      <c r="J94" s="38"/>
      <c r="K94" s="38"/>
      <c r="L94" s="10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2" customHeight="1">
      <c r="A95" s="36"/>
      <c r="B95" s="37"/>
      <c r="C95" s="30" t="s">
        <v>120</v>
      </c>
      <c r="D95" s="38"/>
      <c r="E95" s="38"/>
      <c r="F95" s="38"/>
      <c r="G95" s="38"/>
      <c r="H95" s="38"/>
      <c r="I95" s="38"/>
      <c r="J95" s="38"/>
      <c r="K95" s="38"/>
      <c r="L95" s="10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6.5" customHeight="1">
      <c r="A96" s="36"/>
      <c r="B96" s="37"/>
      <c r="C96" s="38"/>
      <c r="D96" s="38"/>
      <c r="E96" s="345" t="str">
        <f>E9</f>
        <v>02 - D1.1. - D.1.3. - Stavebně konstrukční část, PBŘ</v>
      </c>
      <c r="F96" s="390"/>
      <c r="G96" s="390"/>
      <c r="H96" s="390"/>
      <c r="I96" s="38"/>
      <c r="J96" s="38"/>
      <c r="K96" s="38"/>
      <c r="L96" s="10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6.9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10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12" customHeight="1">
      <c r="A98" s="36"/>
      <c r="B98" s="37"/>
      <c r="C98" s="30" t="s">
        <v>22</v>
      </c>
      <c r="D98" s="38"/>
      <c r="E98" s="38"/>
      <c r="F98" s="28" t="str">
        <f>F12</f>
        <v xml:space="preserve">Štěnovický Borek </v>
      </c>
      <c r="G98" s="38"/>
      <c r="H98" s="38"/>
      <c r="I98" s="30" t="s">
        <v>24</v>
      </c>
      <c r="J98" s="61" t="str">
        <f>IF(J12="","",J12)</f>
        <v>9. 5. 2022</v>
      </c>
      <c r="K98" s="38"/>
      <c r="L98" s="10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6.95" customHeight="1">
      <c r="A99" s="36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108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40.15" customHeight="1">
      <c r="A100" s="36"/>
      <c r="B100" s="37"/>
      <c r="C100" s="30" t="s">
        <v>30</v>
      </c>
      <c r="D100" s="38"/>
      <c r="E100" s="38"/>
      <c r="F100" s="28" t="str">
        <f>E15</f>
        <v>Obec Štěnovický Borek, Štěnovický Borek 28, 33209</v>
      </c>
      <c r="G100" s="38"/>
      <c r="H100" s="38"/>
      <c r="I100" s="30" t="s">
        <v>37</v>
      </c>
      <c r="J100" s="34" t="str">
        <f>E21</f>
        <v>Dipl. tech. Josef Špeta, autorizovaný stavitel</v>
      </c>
      <c r="K100" s="38"/>
      <c r="L100" s="108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2" customFormat="1" ht="15.2" customHeight="1">
      <c r="A101" s="36"/>
      <c r="B101" s="37"/>
      <c r="C101" s="30" t="s">
        <v>35</v>
      </c>
      <c r="D101" s="38"/>
      <c r="E101" s="38"/>
      <c r="F101" s="28" t="str">
        <f>IF(E18="","",E18)</f>
        <v>Vyplň údaj</v>
      </c>
      <c r="G101" s="38"/>
      <c r="H101" s="38"/>
      <c r="I101" s="30" t="s">
        <v>40</v>
      </c>
      <c r="J101" s="34" t="str">
        <f>E24</f>
        <v>Jakub Vilingr</v>
      </c>
      <c r="K101" s="38"/>
      <c r="L101" s="108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65" s="2" customFormat="1" ht="10.35" customHeight="1">
      <c r="A102" s="36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108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1:65" s="10" customFormat="1" ht="29.25" customHeight="1">
      <c r="A103" s="142"/>
      <c r="B103" s="143"/>
      <c r="C103" s="144" t="s">
        <v>128</v>
      </c>
      <c r="D103" s="145" t="s">
        <v>63</v>
      </c>
      <c r="E103" s="145" t="s">
        <v>59</v>
      </c>
      <c r="F103" s="145" t="s">
        <v>60</v>
      </c>
      <c r="G103" s="145" t="s">
        <v>129</v>
      </c>
      <c r="H103" s="145" t="s">
        <v>130</v>
      </c>
      <c r="I103" s="145" t="s">
        <v>131</v>
      </c>
      <c r="J103" s="145" t="s">
        <v>124</v>
      </c>
      <c r="K103" s="146" t="s">
        <v>132</v>
      </c>
      <c r="L103" s="147"/>
      <c r="M103" s="70" t="s">
        <v>32</v>
      </c>
      <c r="N103" s="71" t="s">
        <v>48</v>
      </c>
      <c r="O103" s="71" t="s">
        <v>133</v>
      </c>
      <c r="P103" s="71" t="s">
        <v>134</v>
      </c>
      <c r="Q103" s="71" t="s">
        <v>135</v>
      </c>
      <c r="R103" s="71" t="s">
        <v>136</v>
      </c>
      <c r="S103" s="71" t="s">
        <v>137</v>
      </c>
      <c r="T103" s="72" t="s">
        <v>138</v>
      </c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</row>
    <row r="104" spans="1:65" s="2" customFormat="1" ht="22.9" customHeight="1">
      <c r="A104" s="36"/>
      <c r="B104" s="37"/>
      <c r="C104" s="77" t="s">
        <v>139</v>
      </c>
      <c r="D104" s="38"/>
      <c r="E104" s="38"/>
      <c r="F104" s="38"/>
      <c r="G104" s="38"/>
      <c r="H104" s="38"/>
      <c r="I104" s="38"/>
      <c r="J104" s="148">
        <f>BK104</f>
        <v>0</v>
      </c>
      <c r="K104" s="38"/>
      <c r="L104" s="41"/>
      <c r="M104" s="73"/>
      <c r="N104" s="149"/>
      <c r="O104" s="74"/>
      <c r="P104" s="150">
        <f>P105+P724+P1348</f>
        <v>0</v>
      </c>
      <c r="Q104" s="74"/>
      <c r="R104" s="150">
        <f>R105+R724+R1348</f>
        <v>560.24878380999996</v>
      </c>
      <c r="S104" s="74"/>
      <c r="T104" s="151">
        <f>T105+T724+T1348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8" t="s">
        <v>77</v>
      </c>
      <c r="AU104" s="18" t="s">
        <v>125</v>
      </c>
      <c r="BK104" s="152">
        <f>BK105+BK724+BK1348</f>
        <v>0</v>
      </c>
    </row>
    <row r="105" spans="1:65" s="11" customFormat="1" ht="25.9" customHeight="1">
      <c r="B105" s="153"/>
      <c r="C105" s="154"/>
      <c r="D105" s="155" t="s">
        <v>77</v>
      </c>
      <c r="E105" s="156" t="s">
        <v>242</v>
      </c>
      <c r="F105" s="156" t="s">
        <v>243</v>
      </c>
      <c r="G105" s="154"/>
      <c r="H105" s="154"/>
      <c r="I105" s="157"/>
      <c r="J105" s="158">
        <f>BK105</f>
        <v>0</v>
      </c>
      <c r="K105" s="154"/>
      <c r="L105" s="159"/>
      <c r="M105" s="160"/>
      <c r="N105" s="161"/>
      <c r="O105" s="161"/>
      <c r="P105" s="162">
        <f>P106+P170+P248+P437+P470+P479+P666+P720</f>
        <v>0</v>
      </c>
      <c r="Q105" s="161"/>
      <c r="R105" s="162">
        <f>R106+R170+R248+R437+R470+R479+R666+R720</f>
        <v>526.44837689999997</v>
      </c>
      <c r="S105" s="161"/>
      <c r="T105" s="163">
        <f>T106+T170+T248+T437+T470+T479+T666+T720</f>
        <v>0</v>
      </c>
      <c r="AR105" s="164" t="s">
        <v>86</v>
      </c>
      <c r="AT105" s="165" t="s">
        <v>77</v>
      </c>
      <c r="AU105" s="165" t="s">
        <v>78</v>
      </c>
      <c r="AY105" s="164" t="s">
        <v>143</v>
      </c>
      <c r="BK105" s="166">
        <f>BK106+BK170+BK248+BK437+BK470+BK479+BK666+BK720</f>
        <v>0</v>
      </c>
    </row>
    <row r="106" spans="1:65" s="11" customFormat="1" ht="22.9" customHeight="1">
      <c r="B106" s="153"/>
      <c r="C106" s="154"/>
      <c r="D106" s="155" t="s">
        <v>77</v>
      </c>
      <c r="E106" s="196" t="s">
        <v>86</v>
      </c>
      <c r="F106" s="196" t="s">
        <v>244</v>
      </c>
      <c r="G106" s="154"/>
      <c r="H106" s="154"/>
      <c r="I106" s="157"/>
      <c r="J106" s="197">
        <f>BK106</f>
        <v>0</v>
      </c>
      <c r="K106" s="154"/>
      <c r="L106" s="159"/>
      <c r="M106" s="160"/>
      <c r="N106" s="161"/>
      <c r="O106" s="161"/>
      <c r="P106" s="162">
        <f>SUM(P107:P169)</f>
        <v>0</v>
      </c>
      <c r="Q106" s="161"/>
      <c r="R106" s="162">
        <f>SUM(R107:R169)</f>
        <v>0</v>
      </c>
      <c r="S106" s="161"/>
      <c r="T106" s="163">
        <f>SUM(T107:T169)</f>
        <v>0</v>
      </c>
      <c r="AR106" s="164" t="s">
        <v>86</v>
      </c>
      <c r="AT106" s="165" t="s">
        <v>77</v>
      </c>
      <c r="AU106" s="165" t="s">
        <v>86</v>
      </c>
      <c r="AY106" s="164" t="s">
        <v>143</v>
      </c>
      <c r="BK106" s="166">
        <f>SUM(BK107:BK169)</f>
        <v>0</v>
      </c>
    </row>
    <row r="107" spans="1:65" s="2" customFormat="1" ht="24.2" customHeight="1">
      <c r="A107" s="36"/>
      <c r="B107" s="37"/>
      <c r="C107" s="167" t="s">
        <v>86</v>
      </c>
      <c r="D107" s="167" t="s">
        <v>144</v>
      </c>
      <c r="E107" s="168" t="s">
        <v>245</v>
      </c>
      <c r="F107" s="169" t="s">
        <v>246</v>
      </c>
      <c r="G107" s="170" t="s">
        <v>247</v>
      </c>
      <c r="H107" s="171">
        <v>45.29</v>
      </c>
      <c r="I107" s="172"/>
      <c r="J107" s="173">
        <f>ROUND(I107*H107,2)</f>
        <v>0</v>
      </c>
      <c r="K107" s="169" t="s">
        <v>248</v>
      </c>
      <c r="L107" s="41"/>
      <c r="M107" s="174" t="s">
        <v>32</v>
      </c>
      <c r="N107" s="175" t="s">
        <v>49</v>
      </c>
      <c r="O107" s="66"/>
      <c r="P107" s="176">
        <f>O107*H107</f>
        <v>0</v>
      </c>
      <c r="Q107" s="176">
        <v>0</v>
      </c>
      <c r="R107" s="176">
        <f>Q107*H107</f>
        <v>0</v>
      </c>
      <c r="S107" s="176">
        <v>0</v>
      </c>
      <c r="T107" s="177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78" t="s">
        <v>142</v>
      </c>
      <c r="AT107" s="178" t="s">
        <v>144</v>
      </c>
      <c r="AU107" s="178" t="s">
        <v>88</v>
      </c>
      <c r="AY107" s="18" t="s">
        <v>143</v>
      </c>
      <c r="BE107" s="179">
        <f>IF(N107="základní",J107,0)</f>
        <v>0</v>
      </c>
      <c r="BF107" s="179">
        <f>IF(N107="snížená",J107,0)</f>
        <v>0</v>
      </c>
      <c r="BG107" s="179">
        <f>IF(N107="zákl. přenesená",J107,0)</f>
        <v>0</v>
      </c>
      <c r="BH107" s="179">
        <f>IF(N107="sníž. přenesená",J107,0)</f>
        <v>0</v>
      </c>
      <c r="BI107" s="179">
        <f>IF(N107="nulová",J107,0)</f>
        <v>0</v>
      </c>
      <c r="BJ107" s="18" t="s">
        <v>86</v>
      </c>
      <c r="BK107" s="179">
        <f>ROUND(I107*H107,2)</f>
        <v>0</v>
      </c>
      <c r="BL107" s="18" t="s">
        <v>142</v>
      </c>
      <c r="BM107" s="178" t="s">
        <v>249</v>
      </c>
    </row>
    <row r="108" spans="1:65" s="2" customFormat="1" ht="29.25">
      <c r="A108" s="36"/>
      <c r="B108" s="37"/>
      <c r="C108" s="38"/>
      <c r="D108" s="180" t="s">
        <v>149</v>
      </c>
      <c r="E108" s="38"/>
      <c r="F108" s="181" t="s">
        <v>250</v>
      </c>
      <c r="G108" s="38"/>
      <c r="H108" s="38"/>
      <c r="I108" s="182"/>
      <c r="J108" s="38"/>
      <c r="K108" s="38"/>
      <c r="L108" s="41"/>
      <c r="M108" s="183"/>
      <c r="N108" s="184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8" t="s">
        <v>149</v>
      </c>
      <c r="AU108" s="18" t="s">
        <v>88</v>
      </c>
    </row>
    <row r="109" spans="1:65" s="2" customFormat="1" ht="11.25">
      <c r="A109" s="36"/>
      <c r="B109" s="37"/>
      <c r="C109" s="38"/>
      <c r="D109" s="198" t="s">
        <v>194</v>
      </c>
      <c r="E109" s="38"/>
      <c r="F109" s="199" t="s">
        <v>251</v>
      </c>
      <c r="G109" s="38"/>
      <c r="H109" s="38"/>
      <c r="I109" s="182"/>
      <c r="J109" s="38"/>
      <c r="K109" s="38"/>
      <c r="L109" s="41"/>
      <c r="M109" s="183"/>
      <c r="N109" s="184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8" t="s">
        <v>194</v>
      </c>
      <c r="AU109" s="18" t="s">
        <v>88</v>
      </c>
    </row>
    <row r="110" spans="1:65" s="13" customFormat="1" ht="11.25">
      <c r="B110" s="200"/>
      <c r="C110" s="201"/>
      <c r="D110" s="180" t="s">
        <v>252</v>
      </c>
      <c r="E110" s="202" t="s">
        <v>32</v>
      </c>
      <c r="F110" s="203" t="s">
        <v>253</v>
      </c>
      <c r="G110" s="201"/>
      <c r="H110" s="202" t="s">
        <v>32</v>
      </c>
      <c r="I110" s="204"/>
      <c r="J110" s="201"/>
      <c r="K110" s="201"/>
      <c r="L110" s="205"/>
      <c r="M110" s="206"/>
      <c r="N110" s="207"/>
      <c r="O110" s="207"/>
      <c r="P110" s="207"/>
      <c r="Q110" s="207"/>
      <c r="R110" s="207"/>
      <c r="S110" s="207"/>
      <c r="T110" s="208"/>
      <c r="AT110" s="209" t="s">
        <v>252</v>
      </c>
      <c r="AU110" s="209" t="s">
        <v>88</v>
      </c>
      <c r="AV110" s="13" t="s">
        <v>86</v>
      </c>
      <c r="AW110" s="13" t="s">
        <v>39</v>
      </c>
      <c r="AX110" s="13" t="s">
        <v>78</v>
      </c>
      <c r="AY110" s="209" t="s">
        <v>143</v>
      </c>
    </row>
    <row r="111" spans="1:65" s="14" customFormat="1" ht="11.25">
      <c r="B111" s="210"/>
      <c r="C111" s="211"/>
      <c r="D111" s="180" t="s">
        <v>252</v>
      </c>
      <c r="E111" s="212" t="s">
        <v>32</v>
      </c>
      <c r="F111" s="213" t="s">
        <v>254</v>
      </c>
      <c r="G111" s="211"/>
      <c r="H111" s="214">
        <v>38.408000000000001</v>
      </c>
      <c r="I111" s="215"/>
      <c r="J111" s="211"/>
      <c r="K111" s="211"/>
      <c r="L111" s="216"/>
      <c r="M111" s="217"/>
      <c r="N111" s="218"/>
      <c r="O111" s="218"/>
      <c r="P111" s="218"/>
      <c r="Q111" s="218"/>
      <c r="R111" s="218"/>
      <c r="S111" s="218"/>
      <c r="T111" s="219"/>
      <c r="AT111" s="220" t="s">
        <v>252</v>
      </c>
      <c r="AU111" s="220" t="s">
        <v>88</v>
      </c>
      <c r="AV111" s="14" t="s">
        <v>88</v>
      </c>
      <c r="AW111" s="14" t="s">
        <v>39</v>
      </c>
      <c r="AX111" s="14" t="s">
        <v>78</v>
      </c>
      <c r="AY111" s="220" t="s">
        <v>143</v>
      </c>
    </row>
    <row r="112" spans="1:65" s="14" customFormat="1" ht="11.25">
      <c r="B112" s="210"/>
      <c r="C112" s="211"/>
      <c r="D112" s="180" t="s">
        <v>252</v>
      </c>
      <c r="E112" s="212" t="s">
        <v>32</v>
      </c>
      <c r="F112" s="213" t="s">
        <v>255</v>
      </c>
      <c r="G112" s="211"/>
      <c r="H112" s="214">
        <v>6.8819999999999997</v>
      </c>
      <c r="I112" s="215"/>
      <c r="J112" s="211"/>
      <c r="K112" s="211"/>
      <c r="L112" s="216"/>
      <c r="M112" s="217"/>
      <c r="N112" s="218"/>
      <c r="O112" s="218"/>
      <c r="P112" s="218"/>
      <c r="Q112" s="218"/>
      <c r="R112" s="218"/>
      <c r="S112" s="218"/>
      <c r="T112" s="219"/>
      <c r="AT112" s="220" t="s">
        <v>252</v>
      </c>
      <c r="AU112" s="220" t="s">
        <v>88</v>
      </c>
      <c r="AV112" s="14" t="s">
        <v>88</v>
      </c>
      <c r="AW112" s="14" t="s">
        <v>39</v>
      </c>
      <c r="AX112" s="14" t="s">
        <v>78</v>
      </c>
      <c r="AY112" s="220" t="s">
        <v>143</v>
      </c>
    </row>
    <row r="113" spans="1:65" s="15" customFormat="1" ht="11.25">
      <c r="B113" s="221"/>
      <c r="C113" s="222"/>
      <c r="D113" s="180" t="s">
        <v>252</v>
      </c>
      <c r="E113" s="223" t="s">
        <v>32</v>
      </c>
      <c r="F113" s="224" t="s">
        <v>256</v>
      </c>
      <c r="G113" s="222"/>
      <c r="H113" s="225">
        <v>45.29</v>
      </c>
      <c r="I113" s="226"/>
      <c r="J113" s="222"/>
      <c r="K113" s="222"/>
      <c r="L113" s="227"/>
      <c r="M113" s="228"/>
      <c r="N113" s="229"/>
      <c r="O113" s="229"/>
      <c r="P113" s="229"/>
      <c r="Q113" s="229"/>
      <c r="R113" s="229"/>
      <c r="S113" s="229"/>
      <c r="T113" s="230"/>
      <c r="AT113" s="231" t="s">
        <v>252</v>
      </c>
      <c r="AU113" s="231" t="s">
        <v>88</v>
      </c>
      <c r="AV113" s="15" t="s">
        <v>142</v>
      </c>
      <c r="AW113" s="15" t="s">
        <v>39</v>
      </c>
      <c r="AX113" s="15" t="s">
        <v>86</v>
      </c>
      <c r="AY113" s="231" t="s">
        <v>143</v>
      </c>
    </row>
    <row r="114" spans="1:65" s="2" customFormat="1" ht="33" customHeight="1">
      <c r="A114" s="36"/>
      <c r="B114" s="37"/>
      <c r="C114" s="167" t="s">
        <v>257</v>
      </c>
      <c r="D114" s="167" t="s">
        <v>144</v>
      </c>
      <c r="E114" s="168" t="s">
        <v>258</v>
      </c>
      <c r="F114" s="169" t="s">
        <v>259</v>
      </c>
      <c r="G114" s="170" t="s">
        <v>247</v>
      </c>
      <c r="H114" s="171">
        <v>32.719000000000001</v>
      </c>
      <c r="I114" s="172"/>
      <c r="J114" s="173">
        <f>ROUND(I114*H114,2)</f>
        <v>0</v>
      </c>
      <c r="K114" s="169" t="s">
        <v>248</v>
      </c>
      <c r="L114" s="41"/>
      <c r="M114" s="174" t="s">
        <v>32</v>
      </c>
      <c r="N114" s="175" t="s">
        <v>49</v>
      </c>
      <c r="O114" s="66"/>
      <c r="P114" s="176">
        <f>O114*H114</f>
        <v>0</v>
      </c>
      <c r="Q114" s="176">
        <v>0</v>
      </c>
      <c r="R114" s="176">
        <f>Q114*H114</f>
        <v>0</v>
      </c>
      <c r="S114" s="176">
        <v>0</v>
      </c>
      <c r="T114" s="177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78" t="s">
        <v>142</v>
      </c>
      <c r="AT114" s="178" t="s">
        <v>144</v>
      </c>
      <c r="AU114" s="178" t="s">
        <v>88</v>
      </c>
      <c r="AY114" s="18" t="s">
        <v>143</v>
      </c>
      <c r="BE114" s="179">
        <f>IF(N114="základní",J114,0)</f>
        <v>0</v>
      </c>
      <c r="BF114" s="179">
        <f>IF(N114="snížená",J114,0)</f>
        <v>0</v>
      </c>
      <c r="BG114" s="179">
        <f>IF(N114="zákl. přenesená",J114,0)</f>
        <v>0</v>
      </c>
      <c r="BH114" s="179">
        <f>IF(N114="sníž. přenesená",J114,0)</f>
        <v>0</v>
      </c>
      <c r="BI114" s="179">
        <f>IF(N114="nulová",J114,0)</f>
        <v>0</v>
      </c>
      <c r="BJ114" s="18" t="s">
        <v>86</v>
      </c>
      <c r="BK114" s="179">
        <f>ROUND(I114*H114,2)</f>
        <v>0</v>
      </c>
      <c r="BL114" s="18" t="s">
        <v>142</v>
      </c>
      <c r="BM114" s="178" t="s">
        <v>260</v>
      </c>
    </row>
    <row r="115" spans="1:65" s="2" customFormat="1" ht="29.25">
      <c r="A115" s="36"/>
      <c r="B115" s="37"/>
      <c r="C115" s="38"/>
      <c r="D115" s="180" t="s">
        <v>149</v>
      </c>
      <c r="E115" s="38"/>
      <c r="F115" s="181" t="s">
        <v>261</v>
      </c>
      <c r="G115" s="38"/>
      <c r="H115" s="38"/>
      <c r="I115" s="182"/>
      <c r="J115" s="38"/>
      <c r="K115" s="38"/>
      <c r="L115" s="41"/>
      <c r="M115" s="183"/>
      <c r="N115" s="184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8" t="s">
        <v>149</v>
      </c>
      <c r="AU115" s="18" t="s">
        <v>88</v>
      </c>
    </row>
    <row r="116" spans="1:65" s="2" customFormat="1" ht="11.25">
      <c r="A116" s="36"/>
      <c r="B116" s="37"/>
      <c r="C116" s="38"/>
      <c r="D116" s="198" t="s">
        <v>194</v>
      </c>
      <c r="E116" s="38"/>
      <c r="F116" s="199" t="s">
        <v>262</v>
      </c>
      <c r="G116" s="38"/>
      <c r="H116" s="38"/>
      <c r="I116" s="182"/>
      <c r="J116" s="38"/>
      <c r="K116" s="38"/>
      <c r="L116" s="41"/>
      <c r="M116" s="183"/>
      <c r="N116" s="184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8" t="s">
        <v>194</v>
      </c>
      <c r="AU116" s="18" t="s">
        <v>88</v>
      </c>
    </row>
    <row r="117" spans="1:65" s="13" customFormat="1" ht="11.25">
      <c r="B117" s="200"/>
      <c r="C117" s="201"/>
      <c r="D117" s="180" t="s">
        <v>252</v>
      </c>
      <c r="E117" s="202" t="s">
        <v>32</v>
      </c>
      <c r="F117" s="203" t="s">
        <v>263</v>
      </c>
      <c r="G117" s="201"/>
      <c r="H117" s="202" t="s">
        <v>32</v>
      </c>
      <c r="I117" s="204"/>
      <c r="J117" s="201"/>
      <c r="K117" s="201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252</v>
      </c>
      <c r="AU117" s="209" t="s">
        <v>88</v>
      </c>
      <c r="AV117" s="13" t="s">
        <v>86</v>
      </c>
      <c r="AW117" s="13" t="s">
        <v>39</v>
      </c>
      <c r="AX117" s="13" t="s">
        <v>78</v>
      </c>
      <c r="AY117" s="209" t="s">
        <v>143</v>
      </c>
    </row>
    <row r="118" spans="1:65" s="14" customFormat="1" ht="11.25">
      <c r="B118" s="210"/>
      <c r="C118" s="211"/>
      <c r="D118" s="180" t="s">
        <v>252</v>
      </c>
      <c r="E118" s="212" t="s">
        <v>32</v>
      </c>
      <c r="F118" s="213" t="s">
        <v>264</v>
      </c>
      <c r="G118" s="211"/>
      <c r="H118" s="214">
        <v>3.5819999999999999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252</v>
      </c>
      <c r="AU118" s="220" t="s">
        <v>88</v>
      </c>
      <c r="AV118" s="14" t="s">
        <v>88</v>
      </c>
      <c r="AW118" s="14" t="s">
        <v>39</v>
      </c>
      <c r="AX118" s="14" t="s">
        <v>78</v>
      </c>
      <c r="AY118" s="220" t="s">
        <v>143</v>
      </c>
    </row>
    <row r="119" spans="1:65" s="14" customFormat="1" ht="11.25">
      <c r="B119" s="210"/>
      <c r="C119" s="211"/>
      <c r="D119" s="180" t="s">
        <v>252</v>
      </c>
      <c r="E119" s="212" t="s">
        <v>32</v>
      </c>
      <c r="F119" s="213" t="s">
        <v>265</v>
      </c>
      <c r="G119" s="211"/>
      <c r="H119" s="214">
        <v>0.91800000000000004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252</v>
      </c>
      <c r="AU119" s="220" t="s">
        <v>88</v>
      </c>
      <c r="AV119" s="14" t="s">
        <v>88</v>
      </c>
      <c r="AW119" s="14" t="s">
        <v>39</v>
      </c>
      <c r="AX119" s="14" t="s">
        <v>78</v>
      </c>
      <c r="AY119" s="220" t="s">
        <v>143</v>
      </c>
    </row>
    <row r="120" spans="1:65" s="14" customFormat="1" ht="11.25">
      <c r="B120" s="210"/>
      <c r="C120" s="211"/>
      <c r="D120" s="180" t="s">
        <v>252</v>
      </c>
      <c r="E120" s="212" t="s">
        <v>32</v>
      </c>
      <c r="F120" s="213" t="s">
        <v>266</v>
      </c>
      <c r="G120" s="211"/>
      <c r="H120" s="214">
        <v>4.59</v>
      </c>
      <c r="I120" s="215"/>
      <c r="J120" s="211"/>
      <c r="K120" s="211"/>
      <c r="L120" s="216"/>
      <c r="M120" s="217"/>
      <c r="N120" s="218"/>
      <c r="O120" s="218"/>
      <c r="P120" s="218"/>
      <c r="Q120" s="218"/>
      <c r="R120" s="218"/>
      <c r="S120" s="218"/>
      <c r="T120" s="219"/>
      <c r="AT120" s="220" t="s">
        <v>252</v>
      </c>
      <c r="AU120" s="220" t="s">
        <v>88</v>
      </c>
      <c r="AV120" s="14" t="s">
        <v>88</v>
      </c>
      <c r="AW120" s="14" t="s">
        <v>39</v>
      </c>
      <c r="AX120" s="14" t="s">
        <v>78</v>
      </c>
      <c r="AY120" s="220" t="s">
        <v>143</v>
      </c>
    </row>
    <row r="121" spans="1:65" s="14" customFormat="1" ht="11.25">
      <c r="B121" s="210"/>
      <c r="C121" s="211"/>
      <c r="D121" s="180" t="s">
        <v>252</v>
      </c>
      <c r="E121" s="212" t="s">
        <v>32</v>
      </c>
      <c r="F121" s="213" t="s">
        <v>267</v>
      </c>
      <c r="G121" s="211"/>
      <c r="H121" s="214">
        <v>4.5359999999999996</v>
      </c>
      <c r="I121" s="215"/>
      <c r="J121" s="211"/>
      <c r="K121" s="211"/>
      <c r="L121" s="216"/>
      <c r="M121" s="217"/>
      <c r="N121" s="218"/>
      <c r="O121" s="218"/>
      <c r="P121" s="218"/>
      <c r="Q121" s="218"/>
      <c r="R121" s="218"/>
      <c r="S121" s="218"/>
      <c r="T121" s="219"/>
      <c r="AT121" s="220" t="s">
        <v>252</v>
      </c>
      <c r="AU121" s="220" t="s">
        <v>88</v>
      </c>
      <c r="AV121" s="14" t="s">
        <v>88</v>
      </c>
      <c r="AW121" s="14" t="s">
        <v>39</v>
      </c>
      <c r="AX121" s="14" t="s">
        <v>78</v>
      </c>
      <c r="AY121" s="220" t="s">
        <v>143</v>
      </c>
    </row>
    <row r="122" spans="1:65" s="14" customFormat="1" ht="11.25">
      <c r="B122" s="210"/>
      <c r="C122" s="211"/>
      <c r="D122" s="180" t="s">
        <v>252</v>
      </c>
      <c r="E122" s="212" t="s">
        <v>32</v>
      </c>
      <c r="F122" s="213" t="s">
        <v>268</v>
      </c>
      <c r="G122" s="211"/>
      <c r="H122" s="214">
        <v>0.09</v>
      </c>
      <c r="I122" s="215"/>
      <c r="J122" s="211"/>
      <c r="K122" s="211"/>
      <c r="L122" s="216"/>
      <c r="M122" s="217"/>
      <c r="N122" s="218"/>
      <c r="O122" s="218"/>
      <c r="P122" s="218"/>
      <c r="Q122" s="218"/>
      <c r="R122" s="218"/>
      <c r="S122" s="218"/>
      <c r="T122" s="219"/>
      <c r="AT122" s="220" t="s">
        <v>252</v>
      </c>
      <c r="AU122" s="220" t="s">
        <v>88</v>
      </c>
      <c r="AV122" s="14" t="s">
        <v>88</v>
      </c>
      <c r="AW122" s="14" t="s">
        <v>39</v>
      </c>
      <c r="AX122" s="14" t="s">
        <v>78</v>
      </c>
      <c r="AY122" s="220" t="s">
        <v>143</v>
      </c>
    </row>
    <row r="123" spans="1:65" s="14" customFormat="1" ht="11.25">
      <c r="B123" s="210"/>
      <c r="C123" s="211"/>
      <c r="D123" s="180" t="s">
        <v>252</v>
      </c>
      <c r="E123" s="212" t="s">
        <v>32</v>
      </c>
      <c r="F123" s="213" t="s">
        <v>269</v>
      </c>
      <c r="G123" s="211"/>
      <c r="H123" s="214">
        <v>8.01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252</v>
      </c>
      <c r="AU123" s="220" t="s">
        <v>88</v>
      </c>
      <c r="AV123" s="14" t="s">
        <v>88</v>
      </c>
      <c r="AW123" s="14" t="s">
        <v>39</v>
      </c>
      <c r="AX123" s="14" t="s">
        <v>78</v>
      </c>
      <c r="AY123" s="220" t="s">
        <v>143</v>
      </c>
    </row>
    <row r="124" spans="1:65" s="14" customFormat="1" ht="11.25">
      <c r="B124" s="210"/>
      <c r="C124" s="211"/>
      <c r="D124" s="180" t="s">
        <v>252</v>
      </c>
      <c r="E124" s="212" t="s">
        <v>32</v>
      </c>
      <c r="F124" s="213" t="s">
        <v>270</v>
      </c>
      <c r="G124" s="211"/>
      <c r="H124" s="214">
        <v>3.456</v>
      </c>
      <c r="I124" s="215"/>
      <c r="J124" s="211"/>
      <c r="K124" s="211"/>
      <c r="L124" s="216"/>
      <c r="M124" s="217"/>
      <c r="N124" s="218"/>
      <c r="O124" s="218"/>
      <c r="P124" s="218"/>
      <c r="Q124" s="218"/>
      <c r="R124" s="218"/>
      <c r="S124" s="218"/>
      <c r="T124" s="219"/>
      <c r="AT124" s="220" t="s">
        <v>252</v>
      </c>
      <c r="AU124" s="220" t="s">
        <v>88</v>
      </c>
      <c r="AV124" s="14" t="s">
        <v>88</v>
      </c>
      <c r="AW124" s="14" t="s">
        <v>39</v>
      </c>
      <c r="AX124" s="14" t="s">
        <v>78</v>
      </c>
      <c r="AY124" s="220" t="s">
        <v>143</v>
      </c>
    </row>
    <row r="125" spans="1:65" s="14" customFormat="1" ht="11.25">
      <c r="B125" s="210"/>
      <c r="C125" s="211"/>
      <c r="D125" s="180" t="s">
        <v>252</v>
      </c>
      <c r="E125" s="212" t="s">
        <v>32</v>
      </c>
      <c r="F125" s="213" t="s">
        <v>268</v>
      </c>
      <c r="G125" s="211"/>
      <c r="H125" s="214">
        <v>0.09</v>
      </c>
      <c r="I125" s="215"/>
      <c r="J125" s="211"/>
      <c r="K125" s="211"/>
      <c r="L125" s="216"/>
      <c r="M125" s="217"/>
      <c r="N125" s="218"/>
      <c r="O125" s="218"/>
      <c r="P125" s="218"/>
      <c r="Q125" s="218"/>
      <c r="R125" s="218"/>
      <c r="S125" s="218"/>
      <c r="T125" s="219"/>
      <c r="AT125" s="220" t="s">
        <v>252</v>
      </c>
      <c r="AU125" s="220" t="s">
        <v>88</v>
      </c>
      <c r="AV125" s="14" t="s">
        <v>88</v>
      </c>
      <c r="AW125" s="14" t="s">
        <v>39</v>
      </c>
      <c r="AX125" s="14" t="s">
        <v>78</v>
      </c>
      <c r="AY125" s="220" t="s">
        <v>143</v>
      </c>
    </row>
    <row r="126" spans="1:65" s="13" customFormat="1" ht="11.25">
      <c r="B126" s="200"/>
      <c r="C126" s="201"/>
      <c r="D126" s="180" t="s">
        <v>252</v>
      </c>
      <c r="E126" s="202" t="s">
        <v>32</v>
      </c>
      <c r="F126" s="203" t="s">
        <v>271</v>
      </c>
      <c r="G126" s="201"/>
      <c r="H126" s="202" t="s">
        <v>32</v>
      </c>
      <c r="I126" s="204"/>
      <c r="J126" s="201"/>
      <c r="K126" s="201"/>
      <c r="L126" s="205"/>
      <c r="M126" s="206"/>
      <c r="N126" s="207"/>
      <c r="O126" s="207"/>
      <c r="P126" s="207"/>
      <c r="Q126" s="207"/>
      <c r="R126" s="207"/>
      <c r="S126" s="207"/>
      <c r="T126" s="208"/>
      <c r="AT126" s="209" t="s">
        <v>252</v>
      </c>
      <c r="AU126" s="209" t="s">
        <v>88</v>
      </c>
      <c r="AV126" s="13" t="s">
        <v>86</v>
      </c>
      <c r="AW126" s="13" t="s">
        <v>39</v>
      </c>
      <c r="AX126" s="13" t="s">
        <v>78</v>
      </c>
      <c r="AY126" s="209" t="s">
        <v>143</v>
      </c>
    </row>
    <row r="127" spans="1:65" s="14" customFormat="1" ht="11.25">
      <c r="B127" s="210"/>
      <c r="C127" s="211"/>
      <c r="D127" s="180" t="s">
        <v>252</v>
      </c>
      <c r="E127" s="212" t="s">
        <v>32</v>
      </c>
      <c r="F127" s="213" t="s">
        <v>272</v>
      </c>
      <c r="G127" s="211"/>
      <c r="H127" s="214">
        <v>1.762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252</v>
      </c>
      <c r="AU127" s="220" t="s">
        <v>88</v>
      </c>
      <c r="AV127" s="14" t="s">
        <v>88</v>
      </c>
      <c r="AW127" s="14" t="s">
        <v>39</v>
      </c>
      <c r="AX127" s="14" t="s">
        <v>78</v>
      </c>
      <c r="AY127" s="220" t="s">
        <v>143</v>
      </c>
    </row>
    <row r="128" spans="1:65" s="14" customFormat="1" ht="11.25">
      <c r="B128" s="210"/>
      <c r="C128" s="211"/>
      <c r="D128" s="180" t="s">
        <v>252</v>
      </c>
      <c r="E128" s="212" t="s">
        <v>32</v>
      </c>
      <c r="F128" s="213" t="s">
        <v>273</v>
      </c>
      <c r="G128" s="211"/>
      <c r="H128" s="214">
        <v>0.38300000000000001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252</v>
      </c>
      <c r="AU128" s="220" t="s">
        <v>88</v>
      </c>
      <c r="AV128" s="14" t="s">
        <v>88</v>
      </c>
      <c r="AW128" s="14" t="s">
        <v>39</v>
      </c>
      <c r="AX128" s="14" t="s">
        <v>78</v>
      </c>
      <c r="AY128" s="220" t="s">
        <v>143</v>
      </c>
    </row>
    <row r="129" spans="1:65" s="14" customFormat="1" ht="11.25">
      <c r="B129" s="210"/>
      <c r="C129" s="211"/>
      <c r="D129" s="180" t="s">
        <v>252</v>
      </c>
      <c r="E129" s="212" t="s">
        <v>32</v>
      </c>
      <c r="F129" s="213" t="s">
        <v>274</v>
      </c>
      <c r="G129" s="211"/>
      <c r="H129" s="214">
        <v>0.27600000000000002</v>
      </c>
      <c r="I129" s="215"/>
      <c r="J129" s="211"/>
      <c r="K129" s="211"/>
      <c r="L129" s="216"/>
      <c r="M129" s="217"/>
      <c r="N129" s="218"/>
      <c r="O129" s="218"/>
      <c r="P129" s="218"/>
      <c r="Q129" s="218"/>
      <c r="R129" s="218"/>
      <c r="S129" s="218"/>
      <c r="T129" s="219"/>
      <c r="AT129" s="220" t="s">
        <v>252</v>
      </c>
      <c r="AU129" s="220" t="s">
        <v>88</v>
      </c>
      <c r="AV129" s="14" t="s">
        <v>88</v>
      </c>
      <c r="AW129" s="14" t="s">
        <v>39</v>
      </c>
      <c r="AX129" s="14" t="s">
        <v>78</v>
      </c>
      <c r="AY129" s="220" t="s">
        <v>143</v>
      </c>
    </row>
    <row r="130" spans="1:65" s="14" customFormat="1" ht="11.25">
      <c r="B130" s="210"/>
      <c r="C130" s="211"/>
      <c r="D130" s="180" t="s">
        <v>252</v>
      </c>
      <c r="E130" s="212" t="s">
        <v>32</v>
      </c>
      <c r="F130" s="213" t="s">
        <v>275</v>
      </c>
      <c r="G130" s="211"/>
      <c r="H130" s="214">
        <v>3.1389999999999998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252</v>
      </c>
      <c r="AU130" s="220" t="s">
        <v>88</v>
      </c>
      <c r="AV130" s="14" t="s">
        <v>88</v>
      </c>
      <c r="AW130" s="14" t="s">
        <v>39</v>
      </c>
      <c r="AX130" s="14" t="s">
        <v>78</v>
      </c>
      <c r="AY130" s="220" t="s">
        <v>143</v>
      </c>
    </row>
    <row r="131" spans="1:65" s="13" customFormat="1" ht="11.25">
      <c r="B131" s="200"/>
      <c r="C131" s="201"/>
      <c r="D131" s="180" t="s">
        <v>252</v>
      </c>
      <c r="E131" s="202" t="s">
        <v>32</v>
      </c>
      <c r="F131" s="203" t="s">
        <v>276</v>
      </c>
      <c r="G131" s="201"/>
      <c r="H131" s="202" t="s">
        <v>32</v>
      </c>
      <c r="I131" s="204"/>
      <c r="J131" s="201"/>
      <c r="K131" s="201"/>
      <c r="L131" s="205"/>
      <c r="M131" s="206"/>
      <c r="N131" s="207"/>
      <c r="O131" s="207"/>
      <c r="P131" s="207"/>
      <c r="Q131" s="207"/>
      <c r="R131" s="207"/>
      <c r="S131" s="207"/>
      <c r="T131" s="208"/>
      <c r="AT131" s="209" t="s">
        <v>252</v>
      </c>
      <c r="AU131" s="209" t="s">
        <v>88</v>
      </c>
      <c r="AV131" s="13" t="s">
        <v>86</v>
      </c>
      <c r="AW131" s="13" t="s">
        <v>39</v>
      </c>
      <c r="AX131" s="13" t="s">
        <v>78</v>
      </c>
      <c r="AY131" s="209" t="s">
        <v>143</v>
      </c>
    </row>
    <row r="132" spans="1:65" s="14" customFormat="1" ht="11.25">
      <c r="B132" s="210"/>
      <c r="C132" s="211"/>
      <c r="D132" s="180" t="s">
        <v>252</v>
      </c>
      <c r="E132" s="212" t="s">
        <v>32</v>
      </c>
      <c r="F132" s="213" t="s">
        <v>277</v>
      </c>
      <c r="G132" s="211"/>
      <c r="H132" s="214">
        <v>1.887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252</v>
      </c>
      <c r="AU132" s="220" t="s">
        <v>88</v>
      </c>
      <c r="AV132" s="14" t="s">
        <v>88</v>
      </c>
      <c r="AW132" s="14" t="s">
        <v>39</v>
      </c>
      <c r="AX132" s="14" t="s">
        <v>78</v>
      </c>
      <c r="AY132" s="220" t="s">
        <v>143</v>
      </c>
    </row>
    <row r="133" spans="1:65" s="15" customFormat="1" ht="11.25">
      <c r="B133" s="221"/>
      <c r="C133" s="222"/>
      <c r="D133" s="180" t="s">
        <v>252</v>
      </c>
      <c r="E133" s="223" t="s">
        <v>32</v>
      </c>
      <c r="F133" s="224" t="s">
        <v>256</v>
      </c>
      <c r="G133" s="222"/>
      <c r="H133" s="225">
        <v>32.718999999999994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252</v>
      </c>
      <c r="AU133" s="231" t="s">
        <v>88</v>
      </c>
      <c r="AV133" s="15" t="s">
        <v>142</v>
      </c>
      <c r="AW133" s="15" t="s">
        <v>39</v>
      </c>
      <c r="AX133" s="15" t="s">
        <v>86</v>
      </c>
      <c r="AY133" s="231" t="s">
        <v>143</v>
      </c>
    </row>
    <row r="134" spans="1:65" s="2" customFormat="1" ht="37.9" customHeight="1">
      <c r="A134" s="36"/>
      <c r="B134" s="37"/>
      <c r="C134" s="167" t="s">
        <v>88</v>
      </c>
      <c r="D134" s="167" t="s">
        <v>144</v>
      </c>
      <c r="E134" s="168" t="s">
        <v>278</v>
      </c>
      <c r="F134" s="169" t="s">
        <v>279</v>
      </c>
      <c r="G134" s="170" t="s">
        <v>247</v>
      </c>
      <c r="H134" s="171">
        <v>39.003999999999998</v>
      </c>
      <c r="I134" s="172"/>
      <c r="J134" s="173">
        <f>ROUND(I134*H134,2)</f>
        <v>0</v>
      </c>
      <c r="K134" s="169" t="s">
        <v>248</v>
      </c>
      <c r="L134" s="41"/>
      <c r="M134" s="174" t="s">
        <v>32</v>
      </c>
      <c r="N134" s="175" t="s">
        <v>49</v>
      </c>
      <c r="O134" s="66"/>
      <c r="P134" s="176">
        <f>O134*H134</f>
        <v>0</v>
      </c>
      <c r="Q134" s="176">
        <v>0</v>
      </c>
      <c r="R134" s="176">
        <f>Q134*H134</f>
        <v>0</v>
      </c>
      <c r="S134" s="176">
        <v>0</v>
      </c>
      <c r="T134" s="177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78" t="s">
        <v>142</v>
      </c>
      <c r="AT134" s="178" t="s">
        <v>144</v>
      </c>
      <c r="AU134" s="178" t="s">
        <v>88</v>
      </c>
      <c r="AY134" s="18" t="s">
        <v>143</v>
      </c>
      <c r="BE134" s="179">
        <f>IF(N134="základní",J134,0)</f>
        <v>0</v>
      </c>
      <c r="BF134" s="179">
        <f>IF(N134="snížená",J134,0)</f>
        <v>0</v>
      </c>
      <c r="BG134" s="179">
        <f>IF(N134="zákl. přenesená",J134,0)</f>
        <v>0</v>
      </c>
      <c r="BH134" s="179">
        <f>IF(N134="sníž. přenesená",J134,0)</f>
        <v>0</v>
      </c>
      <c r="BI134" s="179">
        <f>IF(N134="nulová",J134,0)</f>
        <v>0</v>
      </c>
      <c r="BJ134" s="18" t="s">
        <v>86</v>
      </c>
      <c r="BK134" s="179">
        <f>ROUND(I134*H134,2)</f>
        <v>0</v>
      </c>
      <c r="BL134" s="18" t="s">
        <v>142</v>
      </c>
      <c r="BM134" s="178" t="s">
        <v>280</v>
      </c>
    </row>
    <row r="135" spans="1:65" s="2" customFormat="1" ht="39">
      <c r="A135" s="36"/>
      <c r="B135" s="37"/>
      <c r="C135" s="38"/>
      <c r="D135" s="180" t="s">
        <v>149</v>
      </c>
      <c r="E135" s="38"/>
      <c r="F135" s="181" t="s">
        <v>281</v>
      </c>
      <c r="G135" s="38"/>
      <c r="H135" s="38"/>
      <c r="I135" s="182"/>
      <c r="J135" s="38"/>
      <c r="K135" s="38"/>
      <c r="L135" s="41"/>
      <c r="M135" s="183"/>
      <c r="N135" s="184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8" t="s">
        <v>149</v>
      </c>
      <c r="AU135" s="18" t="s">
        <v>88</v>
      </c>
    </row>
    <row r="136" spans="1:65" s="2" customFormat="1" ht="11.25">
      <c r="A136" s="36"/>
      <c r="B136" s="37"/>
      <c r="C136" s="38"/>
      <c r="D136" s="198" t="s">
        <v>194</v>
      </c>
      <c r="E136" s="38"/>
      <c r="F136" s="199" t="s">
        <v>282</v>
      </c>
      <c r="G136" s="38"/>
      <c r="H136" s="38"/>
      <c r="I136" s="182"/>
      <c r="J136" s="38"/>
      <c r="K136" s="38"/>
      <c r="L136" s="41"/>
      <c r="M136" s="183"/>
      <c r="N136" s="184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8" t="s">
        <v>194</v>
      </c>
      <c r="AU136" s="18" t="s">
        <v>88</v>
      </c>
    </row>
    <row r="137" spans="1:65" s="13" customFormat="1" ht="11.25">
      <c r="B137" s="200"/>
      <c r="C137" s="201"/>
      <c r="D137" s="180" t="s">
        <v>252</v>
      </c>
      <c r="E137" s="202" t="s">
        <v>32</v>
      </c>
      <c r="F137" s="203" t="s">
        <v>283</v>
      </c>
      <c r="G137" s="201"/>
      <c r="H137" s="202" t="s">
        <v>32</v>
      </c>
      <c r="I137" s="204"/>
      <c r="J137" s="201"/>
      <c r="K137" s="201"/>
      <c r="L137" s="205"/>
      <c r="M137" s="206"/>
      <c r="N137" s="207"/>
      <c r="O137" s="207"/>
      <c r="P137" s="207"/>
      <c r="Q137" s="207"/>
      <c r="R137" s="207"/>
      <c r="S137" s="207"/>
      <c r="T137" s="208"/>
      <c r="AT137" s="209" t="s">
        <v>252</v>
      </c>
      <c r="AU137" s="209" t="s">
        <v>88</v>
      </c>
      <c r="AV137" s="13" t="s">
        <v>86</v>
      </c>
      <c r="AW137" s="13" t="s">
        <v>39</v>
      </c>
      <c r="AX137" s="13" t="s">
        <v>78</v>
      </c>
      <c r="AY137" s="209" t="s">
        <v>143</v>
      </c>
    </row>
    <row r="138" spans="1:65" s="14" customFormat="1" ht="11.25">
      <c r="B138" s="210"/>
      <c r="C138" s="211"/>
      <c r="D138" s="180" t="s">
        <v>252</v>
      </c>
      <c r="E138" s="212" t="s">
        <v>32</v>
      </c>
      <c r="F138" s="213" t="s">
        <v>284</v>
      </c>
      <c r="G138" s="211"/>
      <c r="H138" s="214">
        <v>78.009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252</v>
      </c>
      <c r="AU138" s="220" t="s">
        <v>88</v>
      </c>
      <c r="AV138" s="14" t="s">
        <v>88</v>
      </c>
      <c r="AW138" s="14" t="s">
        <v>39</v>
      </c>
      <c r="AX138" s="14" t="s">
        <v>78</v>
      </c>
      <c r="AY138" s="220" t="s">
        <v>143</v>
      </c>
    </row>
    <row r="139" spans="1:65" s="13" customFormat="1" ht="11.25">
      <c r="B139" s="200"/>
      <c r="C139" s="201"/>
      <c r="D139" s="180" t="s">
        <v>252</v>
      </c>
      <c r="E139" s="202" t="s">
        <v>32</v>
      </c>
      <c r="F139" s="203" t="s">
        <v>285</v>
      </c>
      <c r="G139" s="201"/>
      <c r="H139" s="202" t="s">
        <v>32</v>
      </c>
      <c r="I139" s="204"/>
      <c r="J139" s="201"/>
      <c r="K139" s="201"/>
      <c r="L139" s="205"/>
      <c r="M139" s="206"/>
      <c r="N139" s="207"/>
      <c r="O139" s="207"/>
      <c r="P139" s="207"/>
      <c r="Q139" s="207"/>
      <c r="R139" s="207"/>
      <c r="S139" s="207"/>
      <c r="T139" s="208"/>
      <c r="AT139" s="209" t="s">
        <v>252</v>
      </c>
      <c r="AU139" s="209" t="s">
        <v>88</v>
      </c>
      <c r="AV139" s="13" t="s">
        <v>86</v>
      </c>
      <c r="AW139" s="13" t="s">
        <v>39</v>
      </c>
      <c r="AX139" s="13" t="s">
        <v>78</v>
      </c>
      <c r="AY139" s="209" t="s">
        <v>143</v>
      </c>
    </row>
    <row r="140" spans="1:65" s="14" customFormat="1" ht="11.25">
      <c r="B140" s="210"/>
      <c r="C140" s="211"/>
      <c r="D140" s="180" t="s">
        <v>252</v>
      </c>
      <c r="E140" s="212" t="s">
        <v>32</v>
      </c>
      <c r="F140" s="213" t="s">
        <v>286</v>
      </c>
      <c r="G140" s="211"/>
      <c r="H140" s="214">
        <v>-39.005000000000003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252</v>
      </c>
      <c r="AU140" s="220" t="s">
        <v>88</v>
      </c>
      <c r="AV140" s="14" t="s">
        <v>88</v>
      </c>
      <c r="AW140" s="14" t="s">
        <v>39</v>
      </c>
      <c r="AX140" s="14" t="s">
        <v>78</v>
      </c>
      <c r="AY140" s="220" t="s">
        <v>143</v>
      </c>
    </row>
    <row r="141" spans="1:65" s="15" customFormat="1" ht="11.25">
      <c r="B141" s="221"/>
      <c r="C141" s="222"/>
      <c r="D141" s="180" t="s">
        <v>252</v>
      </c>
      <c r="E141" s="223" t="s">
        <v>32</v>
      </c>
      <c r="F141" s="224" t="s">
        <v>256</v>
      </c>
      <c r="G141" s="222"/>
      <c r="H141" s="225">
        <v>39.003999999999998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252</v>
      </c>
      <c r="AU141" s="231" t="s">
        <v>88</v>
      </c>
      <c r="AV141" s="15" t="s">
        <v>142</v>
      </c>
      <c r="AW141" s="15" t="s">
        <v>39</v>
      </c>
      <c r="AX141" s="15" t="s">
        <v>86</v>
      </c>
      <c r="AY141" s="231" t="s">
        <v>143</v>
      </c>
    </row>
    <row r="142" spans="1:65" s="2" customFormat="1" ht="37.9" customHeight="1">
      <c r="A142" s="36"/>
      <c r="B142" s="37"/>
      <c r="C142" s="167" t="s">
        <v>287</v>
      </c>
      <c r="D142" s="167" t="s">
        <v>144</v>
      </c>
      <c r="E142" s="168" t="s">
        <v>288</v>
      </c>
      <c r="F142" s="169" t="s">
        <v>289</v>
      </c>
      <c r="G142" s="170" t="s">
        <v>247</v>
      </c>
      <c r="H142" s="171">
        <v>234.024</v>
      </c>
      <c r="I142" s="172"/>
      <c r="J142" s="173">
        <f>ROUND(I142*H142,2)</f>
        <v>0</v>
      </c>
      <c r="K142" s="169" t="s">
        <v>248</v>
      </c>
      <c r="L142" s="41"/>
      <c r="M142" s="174" t="s">
        <v>32</v>
      </c>
      <c r="N142" s="175" t="s">
        <v>49</v>
      </c>
      <c r="O142" s="66"/>
      <c r="P142" s="176">
        <f>O142*H142</f>
        <v>0</v>
      </c>
      <c r="Q142" s="176">
        <v>0</v>
      </c>
      <c r="R142" s="176">
        <f>Q142*H142</f>
        <v>0</v>
      </c>
      <c r="S142" s="176">
        <v>0</v>
      </c>
      <c r="T142" s="177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78" t="s">
        <v>142</v>
      </c>
      <c r="AT142" s="178" t="s">
        <v>144</v>
      </c>
      <c r="AU142" s="178" t="s">
        <v>88</v>
      </c>
      <c r="AY142" s="18" t="s">
        <v>143</v>
      </c>
      <c r="BE142" s="179">
        <f>IF(N142="základní",J142,0)</f>
        <v>0</v>
      </c>
      <c r="BF142" s="179">
        <f>IF(N142="snížená",J142,0)</f>
        <v>0</v>
      </c>
      <c r="BG142" s="179">
        <f>IF(N142="zákl. přenesená",J142,0)</f>
        <v>0</v>
      </c>
      <c r="BH142" s="179">
        <f>IF(N142="sníž. přenesená",J142,0)</f>
        <v>0</v>
      </c>
      <c r="BI142" s="179">
        <f>IF(N142="nulová",J142,0)</f>
        <v>0</v>
      </c>
      <c r="BJ142" s="18" t="s">
        <v>86</v>
      </c>
      <c r="BK142" s="179">
        <f>ROUND(I142*H142,2)</f>
        <v>0</v>
      </c>
      <c r="BL142" s="18" t="s">
        <v>142</v>
      </c>
      <c r="BM142" s="178" t="s">
        <v>290</v>
      </c>
    </row>
    <row r="143" spans="1:65" s="2" customFormat="1" ht="48.75">
      <c r="A143" s="36"/>
      <c r="B143" s="37"/>
      <c r="C143" s="38"/>
      <c r="D143" s="180" t="s">
        <v>149</v>
      </c>
      <c r="E143" s="38"/>
      <c r="F143" s="181" t="s">
        <v>291</v>
      </c>
      <c r="G143" s="38"/>
      <c r="H143" s="38"/>
      <c r="I143" s="182"/>
      <c r="J143" s="38"/>
      <c r="K143" s="38"/>
      <c r="L143" s="41"/>
      <c r="M143" s="183"/>
      <c r="N143" s="184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8" t="s">
        <v>149</v>
      </c>
      <c r="AU143" s="18" t="s">
        <v>88</v>
      </c>
    </row>
    <row r="144" spans="1:65" s="2" customFormat="1" ht="11.25">
      <c r="A144" s="36"/>
      <c r="B144" s="37"/>
      <c r="C144" s="38"/>
      <c r="D144" s="198" t="s">
        <v>194</v>
      </c>
      <c r="E144" s="38"/>
      <c r="F144" s="199" t="s">
        <v>292</v>
      </c>
      <c r="G144" s="38"/>
      <c r="H144" s="38"/>
      <c r="I144" s="182"/>
      <c r="J144" s="38"/>
      <c r="K144" s="38"/>
      <c r="L144" s="41"/>
      <c r="M144" s="183"/>
      <c r="N144" s="184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8" t="s">
        <v>194</v>
      </c>
      <c r="AU144" s="18" t="s">
        <v>88</v>
      </c>
    </row>
    <row r="145" spans="1:65" s="13" customFormat="1" ht="11.25">
      <c r="B145" s="200"/>
      <c r="C145" s="201"/>
      <c r="D145" s="180" t="s">
        <v>252</v>
      </c>
      <c r="E145" s="202" t="s">
        <v>32</v>
      </c>
      <c r="F145" s="203" t="s">
        <v>283</v>
      </c>
      <c r="G145" s="201"/>
      <c r="H145" s="202" t="s">
        <v>32</v>
      </c>
      <c r="I145" s="204"/>
      <c r="J145" s="201"/>
      <c r="K145" s="201"/>
      <c r="L145" s="205"/>
      <c r="M145" s="206"/>
      <c r="N145" s="207"/>
      <c r="O145" s="207"/>
      <c r="P145" s="207"/>
      <c r="Q145" s="207"/>
      <c r="R145" s="207"/>
      <c r="S145" s="207"/>
      <c r="T145" s="208"/>
      <c r="AT145" s="209" t="s">
        <v>252</v>
      </c>
      <c r="AU145" s="209" t="s">
        <v>88</v>
      </c>
      <c r="AV145" s="13" t="s">
        <v>86</v>
      </c>
      <c r="AW145" s="13" t="s">
        <v>39</v>
      </c>
      <c r="AX145" s="13" t="s">
        <v>78</v>
      </c>
      <c r="AY145" s="209" t="s">
        <v>143</v>
      </c>
    </row>
    <row r="146" spans="1:65" s="14" customFormat="1" ht="11.25">
      <c r="B146" s="210"/>
      <c r="C146" s="211"/>
      <c r="D146" s="180" t="s">
        <v>252</v>
      </c>
      <c r="E146" s="212" t="s">
        <v>32</v>
      </c>
      <c r="F146" s="213" t="s">
        <v>284</v>
      </c>
      <c r="G146" s="211"/>
      <c r="H146" s="214">
        <v>78.009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252</v>
      </c>
      <c r="AU146" s="220" t="s">
        <v>88</v>
      </c>
      <c r="AV146" s="14" t="s">
        <v>88</v>
      </c>
      <c r="AW146" s="14" t="s">
        <v>39</v>
      </c>
      <c r="AX146" s="14" t="s">
        <v>78</v>
      </c>
      <c r="AY146" s="220" t="s">
        <v>143</v>
      </c>
    </row>
    <row r="147" spans="1:65" s="13" customFormat="1" ht="11.25">
      <c r="B147" s="200"/>
      <c r="C147" s="201"/>
      <c r="D147" s="180" t="s">
        <v>252</v>
      </c>
      <c r="E147" s="202" t="s">
        <v>32</v>
      </c>
      <c r="F147" s="203" t="s">
        <v>285</v>
      </c>
      <c r="G147" s="201"/>
      <c r="H147" s="202" t="s">
        <v>32</v>
      </c>
      <c r="I147" s="204"/>
      <c r="J147" s="201"/>
      <c r="K147" s="201"/>
      <c r="L147" s="205"/>
      <c r="M147" s="206"/>
      <c r="N147" s="207"/>
      <c r="O147" s="207"/>
      <c r="P147" s="207"/>
      <c r="Q147" s="207"/>
      <c r="R147" s="207"/>
      <c r="S147" s="207"/>
      <c r="T147" s="208"/>
      <c r="AT147" s="209" t="s">
        <v>252</v>
      </c>
      <c r="AU147" s="209" t="s">
        <v>88</v>
      </c>
      <c r="AV147" s="13" t="s">
        <v>86</v>
      </c>
      <c r="AW147" s="13" t="s">
        <v>39</v>
      </c>
      <c r="AX147" s="13" t="s">
        <v>78</v>
      </c>
      <c r="AY147" s="209" t="s">
        <v>143</v>
      </c>
    </row>
    <row r="148" spans="1:65" s="14" customFormat="1" ht="11.25">
      <c r="B148" s="210"/>
      <c r="C148" s="211"/>
      <c r="D148" s="180" t="s">
        <v>252</v>
      </c>
      <c r="E148" s="212" t="s">
        <v>32</v>
      </c>
      <c r="F148" s="213" t="s">
        <v>286</v>
      </c>
      <c r="G148" s="211"/>
      <c r="H148" s="214">
        <v>-39.005000000000003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252</v>
      </c>
      <c r="AU148" s="220" t="s">
        <v>88</v>
      </c>
      <c r="AV148" s="14" t="s">
        <v>88</v>
      </c>
      <c r="AW148" s="14" t="s">
        <v>39</v>
      </c>
      <c r="AX148" s="14" t="s">
        <v>78</v>
      </c>
      <c r="AY148" s="220" t="s">
        <v>143</v>
      </c>
    </row>
    <row r="149" spans="1:65" s="15" customFormat="1" ht="11.25">
      <c r="B149" s="221"/>
      <c r="C149" s="222"/>
      <c r="D149" s="180" t="s">
        <v>252</v>
      </c>
      <c r="E149" s="223" t="s">
        <v>32</v>
      </c>
      <c r="F149" s="224" t="s">
        <v>256</v>
      </c>
      <c r="G149" s="222"/>
      <c r="H149" s="225">
        <v>39.003999999999998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252</v>
      </c>
      <c r="AU149" s="231" t="s">
        <v>88</v>
      </c>
      <c r="AV149" s="15" t="s">
        <v>142</v>
      </c>
      <c r="AW149" s="15" t="s">
        <v>39</v>
      </c>
      <c r="AX149" s="15" t="s">
        <v>86</v>
      </c>
      <c r="AY149" s="231" t="s">
        <v>143</v>
      </c>
    </row>
    <row r="150" spans="1:65" s="14" customFormat="1" ht="11.25">
      <c r="B150" s="210"/>
      <c r="C150" s="211"/>
      <c r="D150" s="180" t="s">
        <v>252</v>
      </c>
      <c r="E150" s="211"/>
      <c r="F150" s="213" t="s">
        <v>293</v>
      </c>
      <c r="G150" s="211"/>
      <c r="H150" s="214">
        <v>234.024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252</v>
      </c>
      <c r="AU150" s="220" t="s">
        <v>88</v>
      </c>
      <c r="AV150" s="14" t="s">
        <v>88</v>
      </c>
      <c r="AW150" s="14" t="s">
        <v>4</v>
      </c>
      <c r="AX150" s="14" t="s">
        <v>86</v>
      </c>
      <c r="AY150" s="220" t="s">
        <v>143</v>
      </c>
    </row>
    <row r="151" spans="1:65" s="2" customFormat="1" ht="33" customHeight="1">
      <c r="A151" s="36"/>
      <c r="B151" s="37"/>
      <c r="C151" s="167" t="s">
        <v>153</v>
      </c>
      <c r="D151" s="167" t="s">
        <v>144</v>
      </c>
      <c r="E151" s="168" t="s">
        <v>294</v>
      </c>
      <c r="F151" s="169" t="s">
        <v>295</v>
      </c>
      <c r="G151" s="170" t="s">
        <v>296</v>
      </c>
      <c r="H151" s="171">
        <v>70.206999999999994</v>
      </c>
      <c r="I151" s="172"/>
      <c r="J151" s="173">
        <f>ROUND(I151*H151,2)</f>
        <v>0</v>
      </c>
      <c r="K151" s="169" t="s">
        <v>248</v>
      </c>
      <c r="L151" s="41"/>
      <c r="M151" s="174" t="s">
        <v>32</v>
      </c>
      <c r="N151" s="175" t="s">
        <v>49</v>
      </c>
      <c r="O151" s="66"/>
      <c r="P151" s="176">
        <f>O151*H151</f>
        <v>0</v>
      </c>
      <c r="Q151" s="176">
        <v>0</v>
      </c>
      <c r="R151" s="176">
        <f>Q151*H151</f>
        <v>0</v>
      </c>
      <c r="S151" s="176">
        <v>0</v>
      </c>
      <c r="T151" s="177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78" t="s">
        <v>142</v>
      </c>
      <c r="AT151" s="178" t="s">
        <v>144</v>
      </c>
      <c r="AU151" s="178" t="s">
        <v>88</v>
      </c>
      <c r="AY151" s="18" t="s">
        <v>143</v>
      </c>
      <c r="BE151" s="179">
        <f>IF(N151="základní",J151,0)</f>
        <v>0</v>
      </c>
      <c r="BF151" s="179">
        <f>IF(N151="snížená",J151,0)</f>
        <v>0</v>
      </c>
      <c r="BG151" s="179">
        <f>IF(N151="zákl. přenesená",J151,0)</f>
        <v>0</v>
      </c>
      <c r="BH151" s="179">
        <f>IF(N151="sníž. přenesená",J151,0)</f>
        <v>0</v>
      </c>
      <c r="BI151" s="179">
        <f>IF(N151="nulová",J151,0)</f>
        <v>0</v>
      </c>
      <c r="BJ151" s="18" t="s">
        <v>86</v>
      </c>
      <c r="BK151" s="179">
        <f>ROUND(I151*H151,2)</f>
        <v>0</v>
      </c>
      <c r="BL151" s="18" t="s">
        <v>142</v>
      </c>
      <c r="BM151" s="178" t="s">
        <v>297</v>
      </c>
    </row>
    <row r="152" spans="1:65" s="2" customFormat="1" ht="29.25">
      <c r="A152" s="36"/>
      <c r="B152" s="37"/>
      <c r="C152" s="38"/>
      <c r="D152" s="180" t="s">
        <v>149</v>
      </c>
      <c r="E152" s="38"/>
      <c r="F152" s="181" t="s">
        <v>298</v>
      </c>
      <c r="G152" s="38"/>
      <c r="H152" s="38"/>
      <c r="I152" s="182"/>
      <c r="J152" s="38"/>
      <c r="K152" s="38"/>
      <c r="L152" s="41"/>
      <c r="M152" s="183"/>
      <c r="N152" s="184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8" t="s">
        <v>149</v>
      </c>
      <c r="AU152" s="18" t="s">
        <v>88</v>
      </c>
    </row>
    <row r="153" spans="1:65" s="2" customFormat="1" ht="11.25">
      <c r="A153" s="36"/>
      <c r="B153" s="37"/>
      <c r="C153" s="38"/>
      <c r="D153" s="198" t="s">
        <v>194</v>
      </c>
      <c r="E153" s="38"/>
      <c r="F153" s="199" t="s">
        <v>299</v>
      </c>
      <c r="G153" s="38"/>
      <c r="H153" s="38"/>
      <c r="I153" s="182"/>
      <c r="J153" s="38"/>
      <c r="K153" s="38"/>
      <c r="L153" s="41"/>
      <c r="M153" s="183"/>
      <c r="N153" s="184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8" t="s">
        <v>194</v>
      </c>
      <c r="AU153" s="18" t="s">
        <v>88</v>
      </c>
    </row>
    <row r="154" spans="1:65" s="13" customFormat="1" ht="11.25">
      <c r="B154" s="200"/>
      <c r="C154" s="201"/>
      <c r="D154" s="180" t="s">
        <v>252</v>
      </c>
      <c r="E154" s="202" t="s">
        <v>32</v>
      </c>
      <c r="F154" s="203" t="s">
        <v>283</v>
      </c>
      <c r="G154" s="201"/>
      <c r="H154" s="202" t="s">
        <v>32</v>
      </c>
      <c r="I154" s="204"/>
      <c r="J154" s="201"/>
      <c r="K154" s="201"/>
      <c r="L154" s="205"/>
      <c r="M154" s="206"/>
      <c r="N154" s="207"/>
      <c r="O154" s="207"/>
      <c r="P154" s="207"/>
      <c r="Q154" s="207"/>
      <c r="R154" s="207"/>
      <c r="S154" s="207"/>
      <c r="T154" s="208"/>
      <c r="AT154" s="209" t="s">
        <v>252</v>
      </c>
      <c r="AU154" s="209" t="s">
        <v>88</v>
      </c>
      <c r="AV154" s="13" t="s">
        <v>86</v>
      </c>
      <c r="AW154" s="13" t="s">
        <v>39</v>
      </c>
      <c r="AX154" s="13" t="s">
        <v>78</v>
      </c>
      <c r="AY154" s="209" t="s">
        <v>143</v>
      </c>
    </row>
    <row r="155" spans="1:65" s="14" customFormat="1" ht="11.25">
      <c r="B155" s="210"/>
      <c r="C155" s="211"/>
      <c r="D155" s="180" t="s">
        <v>252</v>
      </c>
      <c r="E155" s="212" t="s">
        <v>32</v>
      </c>
      <c r="F155" s="213" t="s">
        <v>284</v>
      </c>
      <c r="G155" s="211"/>
      <c r="H155" s="214">
        <v>78.009</v>
      </c>
      <c r="I155" s="215"/>
      <c r="J155" s="211"/>
      <c r="K155" s="211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252</v>
      </c>
      <c r="AU155" s="220" t="s">
        <v>88</v>
      </c>
      <c r="AV155" s="14" t="s">
        <v>88</v>
      </c>
      <c r="AW155" s="14" t="s">
        <v>39</v>
      </c>
      <c r="AX155" s="14" t="s">
        <v>78</v>
      </c>
      <c r="AY155" s="220" t="s">
        <v>143</v>
      </c>
    </row>
    <row r="156" spans="1:65" s="13" customFormat="1" ht="11.25">
      <c r="B156" s="200"/>
      <c r="C156" s="201"/>
      <c r="D156" s="180" t="s">
        <v>252</v>
      </c>
      <c r="E156" s="202" t="s">
        <v>32</v>
      </c>
      <c r="F156" s="203" t="s">
        <v>285</v>
      </c>
      <c r="G156" s="201"/>
      <c r="H156" s="202" t="s">
        <v>32</v>
      </c>
      <c r="I156" s="204"/>
      <c r="J156" s="201"/>
      <c r="K156" s="201"/>
      <c r="L156" s="205"/>
      <c r="M156" s="206"/>
      <c r="N156" s="207"/>
      <c r="O156" s="207"/>
      <c r="P156" s="207"/>
      <c r="Q156" s="207"/>
      <c r="R156" s="207"/>
      <c r="S156" s="207"/>
      <c r="T156" s="208"/>
      <c r="AT156" s="209" t="s">
        <v>252</v>
      </c>
      <c r="AU156" s="209" t="s">
        <v>88</v>
      </c>
      <c r="AV156" s="13" t="s">
        <v>86</v>
      </c>
      <c r="AW156" s="13" t="s">
        <v>39</v>
      </c>
      <c r="AX156" s="13" t="s">
        <v>78</v>
      </c>
      <c r="AY156" s="209" t="s">
        <v>143</v>
      </c>
    </row>
    <row r="157" spans="1:65" s="14" customFormat="1" ht="11.25">
      <c r="B157" s="210"/>
      <c r="C157" s="211"/>
      <c r="D157" s="180" t="s">
        <v>252</v>
      </c>
      <c r="E157" s="212" t="s">
        <v>32</v>
      </c>
      <c r="F157" s="213" t="s">
        <v>286</v>
      </c>
      <c r="G157" s="211"/>
      <c r="H157" s="214">
        <v>-39.005000000000003</v>
      </c>
      <c r="I157" s="215"/>
      <c r="J157" s="211"/>
      <c r="K157" s="211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252</v>
      </c>
      <c r="AU157" s="220" t="s">
        <v>88</v>
      </c>
      <c r="AV157" s="14" t="s">
        <v>88</v>
      </c>
      <c r="AW157" s="14" t="s">
        <v>39</v>
      </c>
      <c r="AX157" s="14" t="s">
        <v>78</v>
      </c>
      <c r="AY157" s="220" t="s">
        <v>143</v>
      </c>
    </row>
    <row r="158" spans="1:65" s="15" customFormat="1" ht="11.25">
      <c r="B158" s="221"/>
      <c r="C158" s="222"/>
      <c r="D158" s="180" t="s">
        <v>252</v>
      </c>
      <c r="E158" s="223" t="s">
        <v>32</v>
      </c>
      <c r="F158" s="224" t="s">
        <v>256</v>
      </c>
      <c r="G158" s="222"/>
      <c r="H158" s="225">
        <v>39.003999999999998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252</v>
      </c>
      <c r="AU158" s="231" t="s">
        <v>88</v>
      </c>
      <c r="AV158" s="15" t="s">
        <v>142</v>
      </c>
      <c r="AW158" s="15" t="s">
        <v>39</v>
      </c>
      <c r="AX158" s="15" t="s">
        <v>86</v>
      </c>
      <c r="AY158" s="231" t="s">
        <v>143</v>
      </c>
    </row>
    <row r="159" spans="1:65" s="14" customFormat="1" ht="11.25">
      <c r="B159" s="210"/>
      <c r="C159" s="211"/>
      <c r="D159" s="180" t="s">
        <v>252</v>
      </c>
      <c r="E159" s="211"/>
      <c r="F159" s="213" t="s">
        <v>300</v>
      </c>
      <c r="G159" s="211"/>
      <c r="H159" s="214">
        <v>70.206999999999994</v>
      </c>
      <c r="I159" s="215"/>
      <c r="J159" s="211"/>
      <c r="K159" s="211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252</v>
      </c>
      <c r="AU159" s="220" t="s">
        <v>88</v>
      </c>
      <c r="AV159" s="14" t="s">
        <v>88</v>
      </c>
      <c r="AW159" s="14" t="s">
        <v>4</v>
      </c>
      <c r="AX159" s="14" t="s">
        <v>86</v>
      </c>
      <c r="AY159" s="220" t="s">
        <v>143</v>
      </c>
    </row>
    <row r="160" spans="1:65" s="2" customFormat="1" ht="24.2" customHeight="1">
      <c r="A160" s="36"/>
      <c r="B160" s="37"/>
      <c r="C160" s="167" t="s">
        <v>301</v>
      </c>
      <c r="D160" s="167" t="s">
        <v>144</v>
      </c>
      <c r="E160" s="168" t="s">
        <v>302</v>
      </c>
      <c r="F160" s="169" t="s">
        <v>303</v>
      </c>
      <c r="G160" s="170" t="s">
        <v>247</v>
      </c>
      <c r="H160" s="171">
        <v>39.005000000000003</v>
      </c>
      <c r="I160" s="172"/>
      <c r="J160" s="173">
        <f>ROUND(I160*H160,2)</f>
        <v>0</v>
      </c>
      <c r="K160" s="169" t="s">
        <v>248</v>
      </c>
      <c r="L160" s="41"/>
      <c r="M160" s="174" t="s">
        <v>32</v>
      </c>
      <c r="N160" s="175" t="s">
        <v>49</v>
      </c>
      <c r="O160" s="66"/>
      <c r="P160" s="176">
        <f>O160*H160</f>
        <v>0</v>
      </c>
      <c r="Q160" s="176">
        <v>0</v>
      </c>
      <c r="R160" s="176">
        <f>Q160*H160</f>
        <v>0</v>
      </c>
      <c r="S160" s="176">
        <v>0</v>
      </c>
      <c r="T160" s="177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78" t="s">
        <v>142</v>
      </c>
      <c r="AT160" s="178" t="s">
        <v>144</v>
      </c>
      <c r="AU160" s="178" t="s">
        <v>88</v>
      </c>
      <c r="AY160" s="18" t="s">
        <v>143</v>
      </c>
      <c r="BE160" s="179">
        <f>IF(N160="základní",J160,0)</f>
        <v>0</v>
      </c>
      <c r="BF160" s="179">
        <f>IF(N160="snížená",J160,0)</f>
        <v>0</v>
      </c>
      <c r="BG160" s="179">
        <f>IF(N160="zákl. přenesená",J160,0)</f>
        <v>0</v>
      </c>
      <c r="BH160" s="179">
        <f>IF(N160="sníž. přenesená",J160,0)</f>
        <v>0</v>
      </c>
      <c r="BI160" s="179">
        <f>IF(N160="nulová",J160,0)</f>
        <v>0</v>
      </c>
      <c r="BJ160" s="18" t="s">
        <v>86</v>
      </c>
      <c r="BK160" s="179">
        <f>ROUND(I160*H160,2)</f>
        <v>0</v>
      </c>
      <c r="BL160" s="18" t="s">
        <v>142</v>
      </c>
      <c r="BM160" s="178" t="s">
        <v>304</v>
      </c>
    </row>
    <row r="161" spans="1:65" s="2" customFormat="1" ht="29.25">
      <c r="A161" s="36"/>
      <c r="B161" s="37"/>
      <c r="C161" s="38"/>
      <c r="D161" s="180" t="s">
        <v>149</v>
      </c>
      <c r="E161" s="38"/>
      <c r="F161" s="181" t="s">
        <v>305</v>
      </c>
      <c r="G161" s="38"/>
      <c r="H161" s="38"/>
      <c r="I161" s="182"/>
      <c r="J161" s="38"/>
      <c r="K161" s="38"/>
      <c r="L161" s="41"/>
      <c r="M161" s="183"/>
      <c r="N161" s="184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8" t="s">
        <v>149</v>
      </c>
      <c r="AU161" s="18" t="s">
        <v>88</v>
      </c>
    </row>
    <row r="162" spans="1:65" s="2" customFormat="1" ht="11.25">
      <c r="A162" s="36"/>
      <c r="B162" s="37"/>
      <c r="C162" s="38"/>
      <c r="D162" s="198" t="s">
        <v>194</v>
      </c>
      <c r="E162" s="38"/>
      <c r="F162" s="199" t="s">
        <v>306</v>
      </c>
      <c r="G162" s="38"/>
      <c r="H162" s="38"/>
      <c r="I162" s="182"/>
      <c r="J162" s="38"/>
      <c r="K162" s="38"/>
      <c r="L162" s="41"/>
      <c r="M162" s="183"/>
      <c r="N162" s="184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8" t="s">
        <v>194</v>
      </c>
      <c r="AU162" s="18" t="s">
        <v>88</v>
      </c>
    </row>
    <row r="163" spans="1:65" s="13" customFormat="1" ht="11.25">
      <c r="B163" s="200"/>
      <c r="C163" s="201"/>
      <c r="D163" s="180" t="s">
        <v>252</v>
      </c>
      <c r="E163" s="202" t="s">
        <v>32</v>
      </c>
      <c r="F163" s="203" t="s">
        <v>307</v>
      </c>
      <c r="G163" s="201"/>
      <c r="H163" s="202" t="s">
        <v>32</v>
      </c>
      <c r="I163" s="204"/>
      <c r="J163" s="201"/>
      <c r="K163" s="201"/>
      <c r="L163" s="205"/>
      <c r="M163" s="206"/>
      <c r="N163" s="207"/>
      <c r="O163" s="207"/>
      <c r="P163" s="207"/>
      <c r="Q163" s="207"/>
      <c r="R163" s="207"/>
      <c r="S163" s="207"/>
      <c r="T163" s="208"/>
      <c r="AT163" s="209" t="s">
        <v>252</v>
      </c>
      <c r="AU163" s="209" t="s">
        <v>88</v>
      </c>
      <c r="AV163" s="13" t="s">
        <v>86</v>
      </c>
      <c r="AW163" s="13" t="s">
        <v>39</v>
      </c>
      <c r="AX163" s="13" t="s">
        <v>78</v>
      </c>
      <c r="AY163" s="209" t="s">
        <v>143</v>
      </c>
    </row>
    <row r="164" spans="1:65" s="14" customFormat="1" ht="11.25">
      <c r="B164" s="210"/>
      <c r="C164" s="211"/>
      <c r="D164" s="180" t="s">
        <v>252</v>
      </c>
      <c r="E164" s="212" t="s">
        <v>32</v>
      </c>
      <c r="F164" s="213" t="s">
        <v>308</v>
      </c>
      <c r="G164" s="211"/>
      <c r="H164" s="214">
        <v>39.005000000000003</v>
      </c>
      <c r="I164" s="215"/>
      <c r="J164" s="211"/>
      <c r="K164" s="211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252</v>
      </c>
      <c r="AU164" s="220" t="s">
        <v>88</v>
      </c>
      <c r="AV164" s="14" t="s">
        <v>88</v>
      </c>
      <c r="AW164" s="14" t="s">
        <v>39</v>
      </c>
      <c r="AX164" s="14" t="s">
        <v>86</v>
      </c>
      <c r="AY164" s="220" t="s">
        <v>143</v>
      </c>
    </row>
    <row r="165" spans="1:65" s="2" customFormat="1" ht="24.2" customHeight="1">
      <c r="A165" s="36"/>
      <c r="B165" s="37"/>
      <c r="C165" s="167" t="s">
        <v>309</v>
      </c>
      <c r="D165" s="167" t="s">
        <v>144</v>
      </c>
      <c r="E165" s="168" t="s">
        <v>310</v>
      </c>
      <c r="F165" s="169" t="s">
        <v>311</v>
      </c>
      <c r="G165" s="170" t="s">
        <v>312</v>
      </c>
      <c r="H165" s="171">
        <v>416</v>
      </c>
      <c r="I165" s="172"/>
      <c r="J165" s="173">
        <f>ROUND(I165*H165,2)</f>
        <v>0</v>
      </c>
      <c r="K165" s="169" t="s">
        <v>248</v>
      </c>
      <c r="L165" s="41"/>
      <c r="M165" s="174" t="s">
        <v>32</v>
      </c>
      <c r="N165" s="175" t="s">
        <v>49</v>
      </c>
      <c r="O165" s="66"/>
      <c r="P165" s="176">
        <f>O165*H165</f>
        <v>0</v>
      </c>
      <c r="Q165" s="176">
        <v>0</v>
      </c>
      <c r="R165" s="176">
        <f>Q165*H165</f>
        <v>0</v>
      </c>
      <c r="S165" s="176">
        <v>0</v>
      </c>
      <c r="T165" s="177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78" t="s">
        <v>142</v>
      </c>
      <c r="AT165" s="178" t="s">
        <v>144</v>
      </c>
      <c r="AU165" s="178" t="s">
        <v>88</v>
      </c>
      <c r="AY165" s="18" t="s">
        <v>143</v>
      </c>
      <c r="BE165" s="179">
        <f>IF(N165="základní",J165,0)</f>
        <v>0</v>
      </c>
      <c r="BF165" s="179">
        <f>IF(N165="snížená",J165,0)</f>
        <v>0</v>
      </c>
      <c r="BG165" s="179">
        <f>IF(N165="zákl. přenesená",J165,0)</f>
        <v>0</v>
      </c>
      <c r="BH165" s="179">
        <f>IF(N165="sníž. přenesená",J165,0)</f>
        <v>0</v>
      </c>
      <c r="BI165" s="179">
        <f>IF(N165="nulová",J165,0)</f>
        <v>0</v>
      </c>
      <c r="BJ165" s="18" t="s">
        <v>86</v>
      </c>
      <c r="BK165" s="179">
        <f>ROUND(I165*H165,2)</f>
        <v>0</v>
      </c>
      <c r="BL165" s="18" t="s">
        <v>142</v>
      </c>
      <c r="BM165" s="178" t="s">
        <v>313</v>
      </c>
    </row>
    <row r="166" spans="1:65" s="2" customFormat="1" ht="19.5">
      <c r="A166" s="36"/>
      <c r="B166" s="37"/>
      <c r="C166" s="38"/>
      <c r="D166" s="180" t="s">
        <v>149</v>
      </c>
      <c r="E166" s="38"/>
      <c r="F166" s="181" t="s">
        <v>314</v>
      </c>
      <c r="G166" s="38"/>
      <c r="H166" s="38"/>
      <c r="I166" s="182"/>
      <c r="J166" s="38"/>
      <c r="K166" s="38"/>
      <c r="L166" s="41"/>
      <c r="M166" s="183"/>
      <c r="N166" s="184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8" t="s">
        <v>149</v>
      </c>
      <c r="AU166" s="18" t="s">
        <v>88</v>
      </c>
    </row>
    <row r="167" spans="1:65" s="2" customFormat="1" ht="11.25">
      <c r="A167" s="36"/>
      <c r="B167" s="37"/>
      <c r="C167" s="38"/>
      <c r="D167" s="198" t="s">
        <v>194</v>
      </c>
      <c r="E167" s="38"/>
      <c r="F167" s="199" t="s">
        <v>315</v>
      </c>
      <c r="G167" s="38"/>
      <c r="H167" s="38"/>
      <c r="I167" s="182"/>
      <c r="J167" s="38"/>
      <c r="K167" s="38"/>
      <c r="L167" s="41"/>
      <c r="M167" s="183"/>
      <c r="N167" s="184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8" t="s">
        <v>194</v>
      </c>
      <c r="AU167" s="18" t="s">
        <v>88</v>
      </c>
    </row>
    <row r="168" spans="1:65" s="13" customFormat="1" ht="11.25">
      <c r="B168" s="200"/>
      <c r="C168" s="201"/>
      <c r="D168" s="180" t="s">
        <v>252</v>
      </c>
      <c r="E168" s="202" t="s">
        <v>32</v>
      </c>
      <c r="F168" s="203" t="s">
        <v>316</v>
      </c>
      <c r="G168" s="201"/>
      <c r="H168" s="202" t="s">
        <v>32</v>
      </c>
      <c r="I168" s="204"/>
      <c r="J168" s="201"/>
      <c r="K168" s="201"/>
      <c r="L168" s="205"/>
      <c r="M168" s="206"/>
      <c r="N168" s="207"/>
      <c r="O168" s="207"/>
      <c r="P168" s="207"/>
      <c r="Q168" s="207"/>
      <c r="R168" s="207"/>
      <c r="S168" s="207"/>
      <c r="T168" s="208"/>
      <c r="AT168" s="209" t="s">
        <v>252</v>
      </c>
      <c r="AU168" s="209" t="s">
        <v>88</v>
      </c>
      <c r="AV168" s="13" t="s">
        <v>86</v>
      </c>
      <c r="AW168" s="13" t="s">
        <v>39</v>
      </c>
      <c r="AX168" s="13" t="s">
        <v>78</v>
      </c>
      <c r="AY168" s="209" t="s">
        <v>143</v>
      </c>
    </row>
    <row r="169" spans="1:65" s="14" customFormat="1" ht="11.25">
      <c r="B169" s="210"/>
      <c r="C169" s="211"/>
      <c r="D169" s="180" t="s">
        <v>252</v>
      </c>
      <c r="E169" s="212" t="s">
        <v>32</v>
      </c>
      <c r="F169" s="213" t="s">
        <v>317</v>
      </c>
      <c r="G169" s="211"/>
      <c r="H169" s="214">
        <v>416</v>
      </c>
      <c r="I169" s="215"/>
      <c r="J169" s="211"/>
      <c r="K169" s="211"/>
      <c r="L169" s="216"/>
      <c r="M169" s="217"/>
      <c r="N169" s="218"/>
      <c r="O169" s="218"/>
      <c r="P169" s="218"/>
      <c r="Q169" s="218"/>
      <c r="R169" s="218"/>
      <c r="S169" s="218"/>
      <c r="T169" s="219"/>
      <c r="AT169" s="220" t="s">
        <v>252</v>
      </c>
      <c r="AU169" s="220" t="s">
        <v>88</v>
      </c>
      <c r="AV169" s="14" t="s">
        <v>88</v>
      </c>
      <c r="AW169" s="14" t="s">
        <v>39</v>
      </c>
      <c r="AX169" s="14" t="s">
        <v>86</v>
      </c>
      <c r="AY169" s="220" t="s">
        <v>143</v>
      </c>
    </row>
    <row r="170" spans="1:65" s="11" customFormat="1" ht="22.9" customHeight="1">
      <c r="B170" s="153"/>
      <c r="C170" s="154"/>
      <c r="D170" s="155" t="s">
        <v>77</v>
      </c>
      <c r="E170" s="196" t="s">
        <v>88</v>
      </c>
      <c r="F170" s="196" t="s">
        <v>318</v>
      </c>
      <c r="G170" s="154"/>
      <c r="H170" s="154"/>
      <c r="I170" s="157"/>
      <c r="J170" s="197">
        <f>BK170</f>
        <v>0</v>
      </c>
      <c r="K170" s="154"/>
      <c r="L170" s="159"/>
      <c r="M170" s="160"/>
      <c r="N170" s="161"/>
      <c r="O170" s="161"/>
      <c r="P170" s="162">
        <f>SUM(P171:P247)</f>
        <v>0</v>
      </c>
      <c r="Q170" s="161"/>
      <c r="R170" s="162">
        <f>SUM(R171:R247)</f>
        <v>352.84572611999999</v>
      </c>
      <c r="S170" s="161"/>
      <c r="T170" s="163">
        <f>SUM(T171:T247)</f>
        <v>0</v>
      </c>
      <c r="AR170" s="164" t="s">
        <v>86</v>
      </c>
      <c r="AT170" s="165" t="s">
        <v>77</v>
      </c>
      <c r="AU170" s="165" t="s">
        <v>86</v>
      </c>
      <c r="AY170" s="164" t="s">
        <v>143</v>
      </c>
      <c r="BK170" s="166">
        <f>SUM(BK171:BK247)</f>
        <v>0</v>
      </c>
    </row>
    <row r="171" spans="1:65" s="2" customFormat="1" ht="24.2" customHeight="1">
      <c r="A171" s="36"/>
      <c r="B171" s="37"/>
      <c r="C171" s="167" t="s">
        <v>142</v>
      </c>
      <c r="D171" s="167" t="s">
        <v>144</v>
      </c>
      <c r="E171" s="168" t="s">
        <v>319</v>
      </c>
      <c r="F171" s="169" t="s">
        <v>320</v>
      </c>
      <c r="G171" s="170" t="s">
        <v>247</v>
      </c>
      <c r="H171" s="171">
        <v>59.914000000000001</v>
      </c>
      <c r="I171" s="172"/>
      <c r="J171" s="173">
        <f>ROUND(I171*H171,2)</f>
        <v>0</v>
      </c>
      <c r="K171" s="169" t="s">
        <v>248</v>
      </c>
      <c r="L171" s="41"/>
      <c r="M171" s="174" t="s">
        <v>32</v>
      </c>
      <c r="N171" s="175" t="s">
        <v>49</v>
      </c>
      <c r="O171" s="66"/>
      <c r="P171" s="176">
        <f>O171*H171</f>
        <v>0</v>
      </c>
      <c r="Q171" s="176">
        <v>2.16</v>
      </c>
      <c r="R171" s="176">
        <f>Q171*H171</f>
        <v>129.41424000000001</v>
      </c>
      <c r="S171" s="176">
        <v>0</v>
      </c>
      <c r="T171" s="177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78" t="s">
        <v>142</v>
      </c>
      <c r="AT171" s="178" t="s">
        <v>144</v>
      </c>
      <c r="AU171" s="178" t="s">
        <v>88</v>
      </c>
      <c r="AY171" s="18" t="s">
        <v>143</v>
      </c>
      <c r="BE171" s="179">
        <f>IF(N171="základní",J171,0)</f>
        <v>0</v>
      </c>
      <c r="BF171" s="179">
        <f>IF(N171="snížená",J171,0)</f>
        <v>0</v>
      </c>
      <c r="BG171" s="179">
        <f>IF(N171="zákl. přenesená",J171,0)</f>
        <v>0</v>
      </c>
      <c r="BH171" s="179">
        <f>IF(N171="sníž. přenesená",J171,0)</f>
        <v>0</v>
      </c>
      <c r="BI171" s="179">
        <f>IF(N171="nulová",J171,0)</f>
        <v>0</v>
      </c>
      <c r="BJ171" s="18" t="s">
        <v>86</v>
      </c>
      <c r="BK171" s="179">
        <f>ROUND(I171*H171,2)</f>
        <v>0</v>
      </c>
      <c r="BL171" s="18" t="s">
        <v>142</v>
      </c>
      <c r="BM171" s="178" t="s">
        <v>321</v>
      </c>
    </row>
    <row r="172" spans="1:65" s="2" customFormat="1" ht="19.5">
      <c r="A172" s="36"/>
      <c r="B172" s="37"/>
      <c r="C172" s="38"/>
      <c r="D172" s="180" t="s">
        <v>149</v>
      </c>
      <c r="E172" s="38"/>
      <c r="F172" s="181" t="s">
        <v>322</v>
      </c>
      <c r="G172" s="38"/>
      <c r="H172" s="38"/>
      <c r="I172" s="182"/>
      <c r="J172" s="38"/>
      <c r="K172" s="38"/>
      <c r="L172" s="41"/>
      <c r="M172" s="183"/>
      <c r="N172" s="184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8" t="s">
        <v>149</v>
      </c>
      <c r="AU172" s="18" t="s">
        <v>88</v>
      </c>
    </row>
    <row r="173" spans="1:65" s="2" customFormat="1" ht="11.25">
      <c r="A173" s="36"/>
      <c r="B173" s="37"/>
      <c r="C173" s="38"/>
      <c r="D173" s="198" t="s">
        <v>194</v>
      </c>
      <c r="E173" s="38"/>
      <c r="F173" s="199" t="s">
        <v>323</v>
      </c>
      <c r="G173" s="38"/>
      <c r="H173" s="38"/>
      <c r="I173" s="182"/>
      <c r="J173" s="38"/>
      <c r="K173" s="38"/>
      <c r="L173" s="41"/>
      <c r="M173" s="183"/>
      <c r="N173" s="184"/>
      <c r="O173" s="66"/>
      <c r="P173" s="66"/>
      <c r="Q173" s="66"/>
      <c r="R173" s="66"/>
      <c r="S173" s="66"/>
      <c r="T173" s="67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8" t="s">
        <v>194</v>
      </c>
      <c r="AU173" s="18" t="s">
        <v>88</v>
      </c>
    </row>
    <row r="174" spans="1:65" s="13" customFormat="1" ht="11.25">
      <c r="B174" s="200"/>
      <c r="C174" s="201"/>
      <c r="D174" s="180" t="s">
        <v>252</v>
      </c>
      <c r="E174" s="202" t="s">
        <v>32</v>
      </c>
      <c r="F174" s="203" t="s">
        <v>324</v>
      </c>
      <c r="G174" s="201"/>
      <c r="H174" s="202" t="s">
        <v>32</v>
      </c>
      <c r="I174" s="204"/>
      <c r="J174" s="201"/>
      <c r="K174" s="201"/>
      <c r="L174" s="205"/>
      <c r="M174" s="206"/>
      <c r="N174" s="207"/>
      <c r="O174" s="207"/>
      <c r="P174" s="207"/>
      <c r="Q174" s="207"/>
      <c r="R174" s="207"/>
      <c r="S174" s="207"/>
      <c r="T174" s="208"/>
      <c r="AT174" s="209" t="s">
        <v>252</v>
      </c>
      <c r="AU174" s="209" t="s">
        <v>88</v>
      </c>
      <c r="AV174" s="13" t="s">
        <v>86</v>
      </c>
      <c r="AW174" s="13" t="s">
        <v>39</v>
      </c>
      <c r="AX174" s="13" t="s">
        <v>78</v>
      </c>
      <c r="AY174" s="209" t="s">
        <v>143</v>
      </c>
    </row>
    <row r="175" spans="1:65" s="14" customFormat="1" ht="11.25">
      <c r="B175" s="210"/>
      <c r="C175" s="211"/>
      <c r="D175" s="180" t="s">
        <v>252</v>
      </c>
      <c r="E175" s="212" t="s">
        <v>32</v>
      </c>
      <c r="F175" s="213" t="s">
        <v>325</v>
      </c>
      <c r="G175" s="211"/>
      <c r="H175" s="214">
        <v>0.19</v>
      </c>
      <c r="I175" s="215"/>
      <c r="J175" s="211"/>
      <c r="K175" s="211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252</v>
      </c>
      <c r="AU175" s="220" t="s">
        <v>88</v>
      </c>
      <c r="AV175" s="14" t="s">
        <v>88</v>
      </c>
      <c r="AW175" s="14" t="s">
        <v>39</v>
      </c>
      <c r="AX175" s="14" t="s">
        <v>78</v>
      </c>
      <c r="AY175" s="220" t="s">
        <v>143</v>
      </c>
    </row>
    <row r="176" spans="1:65" s="14" customFormat="1" ht="11.25">
      <c r="B176" s="210"/>
      <c r="C176" s="211"/>
      <c r="D176" s="180" t="s">
        <v>252</v>
      </c>
      <c r="E176" s="212" t="s">
        <v>32</v>
      </c>
      <c r="F176" s="213" t="s">
        <v>326</v>
      </c>
      <c r="G176" s="211"/>
      <c r="H176" s="214">
        <v>7.7560000000000002</v>
      </c>
      <c r="I176" s="215"/>
      <c r="J176" s="211"/>
      <c r="K176" s="211"/>
      <c r="L176" s="216"/>
      <c r="M176" s="217"/>
      <c r="N176" s="218"/>
      <c r="O176" s="218"/>
      <c r="P176" s="218"/>
      <c r="Q176" s="218"/>
      <c r="R176" s="218"/>
      <c r="S176" s="218"/>
      <c r="T176" s="219"/>
      <c r="AT176" s="220" t="s">
        <v>252</v>
      </c>
      <c r="AU176" s="220" t="s">
        <v>88</v>
      </c>
      <c r="AV176" s="14" t="s">
        <v>88</v>
      </c>
      <c r="AW176" s="14" t="s">
        <v>39</v>
      </c>
      <c r="AX176" s="14" t="s">
        <v>78</v>
      </c>
      <c r="AY176" s="220" t="s">
        <v>143</v>
      </c>
    </row>
    <row r="177" spans="1:65" s="14" customFormat="1" ht="11.25">
      <c r="B177" s="210"/>
      <c r="C177" s="211"/>
      <c r="D177" s="180" t="s">
        <v>252</v>
      </c>
      <c r="E177" s="212" t="s">
        <v>32</v>
      </c>
      <c r="F177" s="213" t="s">
        <v>327</v>
      </c>
      <c r="G177" s="211"/>
      <c r="H177" s="214">
        <v>11.222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252</v>
      </c>
      <c r="AU177" s="220" t="s">
        <v>88</v>
      </c>
      <c r="AV177" s="14" t="s">
        <v>88</v>
      </c>
      <c r="AW177" s="14" t="s">
        <v>39</v>
      </c>
      <c r="AX177" s="14" t="s">
        <v>78</v>
      </c>
      <c r="AY177" s="220" t="s">
        <v>143</v>
      </c>
    </row>
    <row r="178" spans="1:65" s="14" customFormat="1" ht="11.25">
      <c r="B178" s="210"/>
      <c r="C178" s="211"/>
      <c r="D178" s="180" t="s">
        <v>252</v>
      </c>
      <c r="E178" s="212" t="s">
        <v>32</v>
      </c>
      <c r="F178" s="213" t="s">
        <v>328</v>
      </c>
      <c r="G178" s="211"/>
      <c r="H178" s="214">
        <v>9.0380000000000003</v>
      </c>
      <c r="I178" s="215"/>
      <c r="J178" s="211"/>
      <c r="K178" s="211"/>
      <c r="L178" s="216"/>
      <c r="M178" s="217"/>
      <c r="N178" s="218"/>
      <c r="O178" s="218"/>
      <c r="P178" s="218"/>
      <c r="Q178" s="218"/>
      <c r="R178" s="218"/>
      <c r="S178" s="218"/>
      <c r="T178" s="219"/>
      <c r="AT178" s="220" t="s">
        <v>252</v>
      </c>
      <c r="AU178" s="220" t="s">
        <v>88</v>
      </c>
      <c r="AV178" s="14" t="s">
        <v>88</v>
      </c>
      <c r="AW178" s="14" t="s">
        <v>39</v>
      </c>
      <c r="AX178" s="14" t="s">
        <v>78</v>
      </c>
      <c r="AY178" s="220" t="s">
        <v>143</v>
      </c>
    </row>
    <row r="179" spans="1:65" s="14" customFormat="1" ht="11.25">
      <c r="B179" s="210"/>
      <c r="C179" s="211"/>
      <c r="D179" s="180" t="s">
        <v>252</v>
      </c>
      <c r="E179" s="212" t="s">
        <v>32</v>
      </c>
      <c r="F179" s="213" t="s">
        <v>329</v>
      </c>
      <c r="G179" s="211"/>
      <c r="H179" s="214">
        <v>0.10299999999999999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252</v>
      </c>
      <c r="AU179" s="220" t="s">
        <v>88</v>
      </c>
      <c r="AV179" s="14" t="s">
        <v>88</v>
      </c>
      <c r="AW179" s="14" t="s">
        <v>39</v>
      </c>
      <c r="AX179" s="14" t="s">
        <v>78</v>
      </c>
      <c r="AY179" s="220" t="s">
        <v>143</v>
      </c>
    </row>
    <row r="180" spans="1:65" s="14" customFormat="1" ht="11.25">
      <c r="B180" s="210"/>
      <c r="C180" s="211"/>
      <c r="D180" s="180" t="s">
        <v>252</v>
      </c>
      <c r="E180" s="212" t="s">
        <v>32</v>
      </c>
      <c r="F180" s="213" t="s">
        <v>330</v>
      </c>
      <c r="G180" s="211"/>
      <c r="H180" s="214">
        <v>10.106</v>
      </c>
      <c r="I180" s="215"/>
      <c r="J180" s="211"/>
      <c r="K180" s="211"/>
      <c r="L180" s="216"/>
      <c r="M180" s="217"/>
      <c r="N180" s="218"/>
      <c r="O180" s="218"/>
      <c r="P180" s="218"/>
      <c r="Q180" s="218"/>
      <c r="R180" s="218"/>
      <c r="S180" s="218"/>
      <c r="T180" s="219"/>
      <c r="AT180" s="220" t="s">
        <v>252</v>
      </c>
      <c r="AU180" s="220" t="s">
        <v>88</v>
      </c>
      <c r="AV180" s="14" t="s">
        <v>88</v>
      </c>
      <c r="AW180" s="14" t="s">
        <v>39</v>
      </c>
      <c r="AX180" s="14" t="s">
        <v>78</v>
      </c>
      <c r="AY180" s="220" t="s">
        <v>143</v>
      </c>
    </row>
    <row r="181" spans="1:65" s="14" customFormat="1" ht="11.25">
      <c r="B181" s="210"/>
      <c r="C181" s="211"/>
      <c r="D181" s="180" t="s">
        <v>252</v>
      </c>
      <c r="E181" s="212" t="s">
        <v>32</v>
      </c>
      <c r="F181" s="213" t="s">
        <v>331</v>
      </c>
      <c r="G181" s="211"/>
      <c r="H181" s="214">
        <v>0.86099999999999999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252</v>
      </c>
      <c r="AU181" s="220" t="s">
        <v>88</v>
      </c>
      <c r="AV181" s="14" t="s">
        <v>88</v>
      </c>
      <c r="AW181" s="14" t="s">
        <v>39</v>
      </c>
      <c r="AX181" s="14" t="s">
        <v>78</v>
      </c>
      <c r="AY181" s="220" t="s">
        <v>143</v>
      </c>
    </row>
    <row r="182" spans="1:65" s="14" customFormat="1" ht="11.25">
      <c r="B182" s="210"/>
      <c r="C182" s="211"/>
      <c r="D182" s="180" t="s">
        <v>252</v>
      </c>
      <c r="E182" s="212" t="s">
        <v>32</v>
      </c>
      <c r="F182" s="213" t="s">
        <v>332</v>
      </c>
      <c r="G182" s="211"/>
      <c r="H182" s="214">
        <v>20.638000000000002</v>
      </c>
      <c r="I182" s="215"/>
      <c r="J182" s="211"/>
      <c r="K182" s="211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252</v>
      </c>
      <c r="AU182" s="220" t="s">
        <v>88</v>
      </c>
      <c r="AV182" s="14" t="s">
        <v>88</v>
      </c>
      <c r="AW182" s="14" t="s">
        <v>39</v>
      </c>
      <c r="AX182" s="14" t="s">
        <v>78</v>
      </c>
      <c r="AY182" s="220" t="s">
        <v>143</v>
      </c>
    </row>
    <row r="183" spans="1:65" s="15" customFormat="1" ht="11.25">
      <c r="B183" s="221"/>
      <c r="C183" s="222"/>
      <c r="D183" s="180" t="s">
        <v>252</v>
      </c>
      <c r="E183" s="223" t="s">
        <v>32</v>
      </c>
      <c r="F183" s="224" t="s">
        <v>256</v>
      </c>
      <c r="G183" s="222"/>
      <c r="H183" s="225">
        <v>59.914000000000001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252</v>
      </c>
      <c r="AU183" s="231" t="s">
        <v>88</v>
      </c>
      <c r="AV183" s="15" t="s">
        <v>142</v>
      </c>
      <c r="AW183" s="15" t="s">
        <v>39</v>
      </c>
      <c r="AX183" s="15" t="s">
        <v>86</v>
      </c>
      <c r="AY183" s="231" t="s">
        <v>143</v>
      </c>
    </row>
    <row r="184" spans="1:65" s="2" customFormat="1" ht="24.2" customHeight="1">
      <c r="A184" s="36"/>
      <c r="B184" s="37"/>
      <c r="C184" s="167" t="s">
        <v>163</v>
      </c>
      <c r="D184" s="167" t="s">
        <v>144</v>
      </c>
      <c r="E184" s="168" t="s">
        <v>333</v>
      </c>
      <c r="F184" s="169" t="s">
        <v>334</v>
      </c>
      <c r="G184" s="170" t="s">
        <v>247</v>
      </c>
      <c r="H184" s="171">
        <v>40.761000000000003</v>
      </c>
      <c r="I184" s="172"/>
      <c r="J184" s="173">
        <f>ROUND(I184*H184,2)</f>
        <v>0</v>
      </c>
      <c r="K184" s="169" t="s">
        <v>248</v>
      </c>
      <c r="L184" s="41"/>
      <c r="M184" s="174" t="s">
        <v>32</v>
      </c>
      <c r="N184" s="175" t="s">
        <v>49</v>
      </c>
      <c r="O184" s="66"/>
      <c r="P184" s="176">
        <f>O184*H184</f>
        <v>0</v>
      </c>
      <c r="Q184" s="176">
        <v>2.3010199999999998</v>
      </c>
      <c r="R184" s="176">
        <f>Q184*H184</f>
        <v>93.791876220000006</v>
      </c>
      <c r="S184" s="176">
        <v>0</v>
      </c>
      <c r="T184" s="177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78" t="s">
        <v>142</v>
      </c>
      <c r="AT184" s="178" t="s">
        <v>144</v>
      </c>
      <c r="AU184" s="178" t="s">
        <v>88</v>
      </c>
      <c r="AY184" s="18" t="s">
        <v>143</v>
      </c>
      <c r="BE184" s="179">
        <f>IF(N184="základní",J184,0)</f>
        <v>0</v>
      </c>
      <c r="BF184" s="179">
        <f>IF(N184="snížená",J184,0)</f>
        <v>0</v>
      </c>
      <c r="BG184" s="179">
        <f>IF(N184="zákl. přenesená",J184,0)</f>
        <v>0</v>
      </c>
      <c r="BH184" s="179">
        <f>IF(N184="sníž. přenesená",J184,0)</f>
        <v>0</v>
      </c>
      <c r="BI184" s="179">
        <f>IF(N184="nulová",J184,0)</f>
        <v>0</v>
      </c>
      <c r="BJ184" s="18" t="s">
        <v>86</v>
      </c>
      <c r="BK184" s="179">
        <f>ROUND(I184*H184,2)</f>
        <v>0</v>
      </c>
      <c r="BL184" s="18" t="s">
        <v>142</v>
      </c>
      <c r="BM184" s="178" t="s">
        <v>335</v>
      </c>
    </row>
    <row r="185" spans="1:65" s="2" customFormat="1" ht="19.5">
      <c r="A185" s="36"/>
      <c r="B185" s="37"/>
      <c r="C185" s="38"/>
      <c r="D185" s="180" t="s">
        <v>149</v>
      </c>
      <c r="E185" s="38"/>
      <c r="F185" s="181" t="s">
        <v>336</v>
      </c>
      <c r="G185" s="38"/>
      <c r="H185" s="38"/>
      <c r="I185" s="182"/>
      <c r="J185" s="38"/>
      <c r="K185" s="38"/>
      <c r="L185" s="41"/>
      <c r="M185" s="183"/>
      <c r="N185" s="184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8" t="s">
        <v>149</v>
      </c>
      <c r="AU185" s="18" t="s">
        <v>88</v>
      </c>
    </row>
    <row r="186" spans="1:65" s="2" customFormat="1" ht="11.25">
      <c r="A186" s="36"/>
      <c r="B186" s="37"/>
      <c r="C186" s="38"/>
      <c r="D186" s="198" t="s">
        <v>194</v>
      </c>
      <c r="E186" s="38"/>
      <c r="F186" s="199" t="s">
        <v>337</v>
      </c>
      <c r="G186" s="38"/>
      <c r="H186" s="38"/>
      <c r="I186" s="182"/>
      <c r="J186" s="38"/>
      <c r="K186" s="38"/>
      <c r="L186" s="41"/>
      <c r="M186" s="183"/>
      <c r="N186" s="184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8" t="s">
        <v>194</v>
      </c>
      <c r="AU186" s="18" t="s">
        <v>88</v>
      </c>
    </row>
    <row r="187" spans="1:65" s="13" customFormat="1" ht="11.25">
      <c r="B187" s="200"/>
      <c r="C187" s="201"/>
      <c r="D187" s="180" t="s">
        <v>252</v>
      </c>
      <c r="E187" s="202" t="s">
        <v>32</v>
      </c>
      <c r="F187" s="203" t="s">
        <v>338</v>
      </c>
      <c r="G187" s="201"/>
      <c r="H187" s="202" t="s">
        <v>32</v>
      </c>
      <c r="I187" s="204"/>
      <c r="J187" s="201"/>
      <c r="K187" s="201"/>
      <c r="L187" s="205"/>
      <c r="M187" s="206"/>
      <c r="N187" s="207"/>
      <c r="O187" s="207"/>
      <c r="P187" s="207"/>
      <c r="Q187" s="207"/>
      <c r="R187" s="207"/>
      <c r="S187" s="207"/>
      <c r="T187" s="208"/>
      <c r="AT187" s="209" t="s">
        <v>252</v>
      </c>
      <c r="AU187" s="209" t="s">
        <v>88</v>
      </c>
      <c r="AV187" s="13" t="s">
        <v>86</v>
      </c>
      <c r="AW187" s="13" t="s">
        <v>39</v>
      </c>
      <c r="AX187" s="13" t="s">
        <v>78</v>
      </c>
      <c r="AY187" s="209" t="s">
        <v>143</v>
      </c>
    </row>
    <row r="188" spans="1:65" s="14" customFormat="1" ht="11.25">
      <c r="B188" s="210"/>
      <c r="C188" s="211"/>
      <c r="D188" s="180" t="s">
        <v>252</v>
      </c>
      <c r="E188" s="212" t="s">
        <v>32</v>
      </c>
      <c r="F188" s="213" t="s">
        <v>339</v>
      </c>
      <c r="G188" s="211"/>
      <c r="H188" s="214">
        <v>33.89</v>
      </c>
      <c r="I188" s="215"/>
      <c r="J188" s="211"/>
      <c r="K188" s="211"/>
      <c r="L188" s="216"/>
      <c r="M188" s="217"/>
      <c r="N188" s="218"/>
      <c r="O188" s="218"/>
      <c r="P188" s="218"/>
      <c r="Q188" s="218"/>
      <c r="R188" s="218"/>
      <c r="S188" s="218"/>
      <c r="T188" s="219"/>
      <c r="AT188" s="220" t="s">
        <v>252</v>
      </c>
      <c r="AU188" s="220" t="s">
        <v>88</v>
      </c>
      <c r="AV188" s="14" t="s">
        <v>88</v>
      </c>
      <c r="AW188" s="14" t="s">
        <v>39</v>
      </c>
      <c r="AX188" s="14" t="s">
        <v>78</v>
      </c>
      <c r="AY188" s="220" t="s">
        <v>143</v>
      </c>
    </row>
    <row r="189" spans="1:65" s="14" customFormat="1" ht="11.25">
      <c r="B189" s="210"/>
      <c r="C189" s="211"/>
      <c r="D189" s="180" t="s">
        <v>252</v>
      </c>
      <c r="E189" s="212" t="s">
        <v>32</v>
      </c>
      <c r="F189" s="213" t="s">
        <v>340</v>
      </c>
      <c r="G189" s="211"/>
      <c r="H189" s="214">
        <v>6.0720000000000001</v>
      </c>
      <c r="I189" s="215"/>
      <c r="J189" s="211"/>
      <c r="K189" s="211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252</v>
      </c>
      <c r="AU189" s="220" t="s">
        <v>88</v>
      </c>
      <c r="AV189" s="14" t="s">
        <v>88</v>
      </c>
      <c r="AW189" s="14" t="s">
        <v>39</v>
      </c>
      <c r="AX189" s="14" t="s">
        <v>78</v>
      </c>
      <c r="AY189" s="220" t="s">
        <v>143</v>
      </c>
    </row>
    <row r="190" spans="1:65" s="15" customFormat="1" ht="11.25">
      <c r="B190" s="221"/>
      <c r="C190" s="222"/>
      <c r="D190" s="180" t="s">
        <v>252</v>
      </c>
      <c r="E190" s="223" t="s">
        <v>32</v>
      </c>
      <c r="F190" s="224" t="s">
        <v>256</v>
      </c>
      <c r="G190" s="222"/>
      <c r="H190" s="225">
        <v>39.962000000000003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252</v>
      </c>
      <c r="AU190" s="231" t="s">
        <v>88</v>
      </c>
      <c r="AV190" s="15" t="s">
        <v>142</v>
      </c>
      <c r="AW190" s="15" t="s">
        <v>39</v>
      </c>
      <c r="AX190" s="15" t="s">
        <v>86</v>
      </c>
      <c r="AY190" s="231" t="s">
        <v>143</v>
      </c>
    </row>
    <row r="191" spans="1:65" s="14" customFormat="1" ht="11.25">
      <c r="B191" s="210"/>
      <c r="C191" s="211"/>
      <c r="D191" s="180" t="s">
        <v>252</v>
      </c>
      <c r="E191" s="211"/>
      <c r="F191" s="213" t="s">
        <v>341</v>
      </c>
      <c r="G191" s="211"/>
      <c r="H191" s="214">
        <v>40.761000000000003</v>
      </c>
      <c r="I191" s="215"/>
      <c r="J191" s="211"/>
      <c r="K191" s="211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252</v>
      </c>
      <c r="AU191" s="220" t="s">
        <v>88</v>
      </c>
      <c r="AV191" s="14" t="s">
        <v>88</v>
      </c>
      <c r="AW191" s="14" t="s">
        <v>4</v>
      </c>
      <c r="AX191" s="14" t="s">
        <v>86</v>
      </c>
      <c r="AY191" s="220" t="s">
        <v>143</v>
      </c>
    </row>
    <row r="192" spans="1:65" s="2" customFormat="1" ht="16.5" customHeight="1">
      <c r="A192" s="36"/>
      <c r="B192" s="37"/>
      <c r="C192" s="167" t="s">
        <v>168</v>
      </c>
      <c r="D192" s="167" t="s">
        <v>144</v>
      </c>
      <c r="E192" s="168" t="s">
        <v>342</v>
      </c>
      <c r="F192" s="169" t="s">
        <v>343</v>
      </c>
      <c r="G192" s="170" t="s">
        <v>312</v>
      </c>
      <c r="H192" s="171">
        <v>28.44</v>
      </c>
      <c r="I192" s="172"/>
      <c r="J192" s="173">
        <f>ROUND(I192*H192,2)</f>
        <v>0</v>
      </c>
      <c r="K192" s="169" t="s">
        <v>248</v>
      </c>
      <c r="L192" s="41"/>
      <c r="M192" s="174" t="s">
        <v>32</v>
      </c>
      <c r="N192" s="175" t="s">
        <v>49</v>
      </c>
      <c r="O192" s="66"/>
      <c r="P192" s="176">
        <f>O192*H192</f>
        <v>0</v>
      </c>
      <c r="Q192" s="176">
        <v>2.47E-3</v>
      </c>
      <c r="R192" s="176">
        <f>Q192*H192</f>
        <v>7.0246799999999998E-2</v>
      </c>
      <c r="S192" s="176">
        <v>0</v>
      </c>
      <c r="T192" s="177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78" t="s">
        <v>142</v>
      </c>
      <c r="AT192" s="178" t="s">
        <v>144</v>
      </c>
      <c r="AU192" s="178" t="s">
        <v>88</v>
      </c>
      <c r="AY192" s="18" t="s">
        <v>143</v>
      </c>
      <c r="BE192" s="179">
        <f>IF(N192="základní",J192,0)</f>
        <v>0</v>
      </c>
      <c r="BF192" s="179">
        <f>IF(N192="snížená",J192,0)</f>
        <v>0</v>
      </c>
      <c r="BG192" s="179">
        <f>IF(N192="zákl. přenesená",J192,0)</f>
        <v>0</v>
      </c>
      <c r="BH192" s="179">
        <f>IF(N192="sníž. přenesená",J192,0)</f>
        <v>0</v>
      </c>
      <c r="BI192" s="179">
        <f>IF(N192="nulová",J192,0)</f>
        <v>0</v>
      </c>
      <c r="BJ192" s="18" t="s">
        <v>86</v>
      </c>
      <c r="BK192" s="179">
        <f>ROUND(I192*H192,2)</f>
        <v>0</v>
      </c>
      <c r="BL192" s="18" t="s">
        <v>142</v>
      </c>
      <c r="BM192" s="178" t="s">
        <v>344</v>
      </c>
    </row>
    <row r="193" spans="1:65" s="2" customFormat="1" ht="11.25">
      <c r="A193" s="36"/>
      <c r="B193" s="37"/>
      <c r="C193" s="38"/>
      <c r="D193" s="180" t="s">
        <v>149</v>
      </c>
      <c r="E193" s="38"/>
      <c r="F193" s="181" t="s">
        <v>345</v>
      </c>
      <c r="G193" s="38"/>
      <c r="H193" s="38"/>
      <c r="I193" s="182"/>
      <c r="J193" s="38"/>
      <c r="K193" s="38"/>
      <c r="L193" s="41"/>
      <c r="M193" s="183"/>
      <c r="N193" s="184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8" t="s">
        <v>149</v>
      </c>
      <c r="AU193" s="18" t="s">
        <v>88</v>
      </c>
    </row>
    <row r="194" spans="1:65" s="2" customFormat="1" ht="11.25">
      <c r="A194" s="36"/>
      <c r="B194" s="37"/>
      <c r="C194" s="38"/>
      <c r="D194" s="198" t="s">
        <v>194</v>
      </c>
      <c r="E194" s="38"/>
      <c r="F194" s="199" t="s">
        <v>346</v>
      </c>
      <c r="G194" s="38"/>
      <c r="H194" s="38"/>
      <c r="I194" s="182"/>
      <c r="J194" s="38"/>
      <c r="K194" s="38"/>
      <c r="L194" s="41"/>
      <c r="M194" s="183"/>
      <c r="N194" s="184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8" t="s">
        <v>194</v>
      </c>
      <c r="AU194" s="18" t="s">
        <v>88</v>
      </c>
    </row>
    <row r="195" spans="1:65" s="13" customFormat="1" ht="11.25">
      <c r="B195" s="200"/>
      <c r="C195" s="201"/>
      <c r="D195" s="180" t="s">
        <v>252</v>
      </c>
      <c r="E195" s="202" t="s">
        <v>32</v>
      </c>
      <c r="F195" s="203" t="s">
        <v>347</v>
      </c>
      <c r="G195" s="201"/>
      <c r="H195" s="202" t="s">
        <v>32</v>
      </c>
      <c r="I195" s="204"/>
      <c r="J195" s="201"/>
      <c r="K195" s="201"/>
      <c r="L195" s="205"/>
      <c r="M195" s="206"/>
      <c r="N195" s="207"/>
      <c r="O195" s="207"/>
      <c r="P195" s="207"/>
      <c r="Q195" s="207"/>
      <c r="R195" s="207"/>
      <c r="S195" s="207"/>
      <c r="T195" s="208"/>
      <c r="AT195" s="209" t="s">
        <v>252</v>
      </c>
      <c r="AU195" s="209" t="s">
        <v>88</v>
      </c>
      <c r="AV195" s="13" t="s">
        <v>86</v>
      </c>
      <c r="AW195" s="13" t="s">
        <v>39</v>
      </c>
      <c r="AX195" s="13" t="s">
        <v>78</v>
      </c>
      <c r="AY195" s="209" t="s">
        <v>143</v>
      </c>
    </row>
    <row r="196" spans="1:65" s="14" customFormat="1" ht="11.25">
      <c r="B196" s="210"/>
      <c r="C196" s="211"/>
      <c r="D196" s="180" t="s">
        <v>252</v>
      </c>
      <c r="E196" s="212" t="s">
        <v>32</v>
      </c>
      <c r="F196" s="213" t="s">
        <v>348</v>
      </c>
      <c r="G196" s="211"/>
      <c r="H196" s="214">
        <v>28.44</v>
      </c>
      <c r="I196" s="215"/>
      <c r="J196" s="211"/>
      <c r="K196" s="211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252</v>
      </c>
      <c r="AU196" s="220" t="s">
        <v>88</v>
      </c>
      <c r="AV196" s="14" t="s">
        <v>88</v>
      </c>
      <c r="AW196" s="14" t="s">
        <v>39</v>
      </c>
      <c r="AX196" s="14" t="s">
        <v>86</v>
      </c>
      <c r="AY196" s="220" t="s">
        <v>143</v>
      </c>
    </row>
    <row r="197" spans="1:65" s="2" customFormat="1" ht="16.5" customHeight="1">
      <c r="A197" s="36"/>
      <c r="B197" s="37"/>
      <c r="C197" s="167" t="s">
        <v>172</v>
      </c>
      <c r="D197" s="167" t="s">
        <v>144</v>
      </c>
      <c r="E197" s="168" t="s">
        <v>349</v>
      </c>
      <c r="F197" s="169" t="s">
        <v>350</v>
      </c>
      <c r="G197" s="170" t="s">
        <v>312</v>
      </c>
      <c r="H197" s="171">
        <v>28.44</v>
      </c>
      <c r="I197" s="172"/>
      <c r="J197" s="173">
        <f>ROUND(I197*H197,2)</f>
        <v>0</v>
      </c>
      <c r="K197" s="169" t="s">
        <v>248</v>
      </c>
      <c r="L197" s="41"/>
      <c r="M197" s="174" t="s">
        <v>32</v>
      </c>
      <c r="N197" s="175" t="s">
        <v>49</v>
      </c>
      <c r="O197" s="66"/>
      <c r="P197" s="176">
        <f>O197*H197</f>
        <v>0</v>
      </c>
      <c r="Q197" s="176">
        <v>0</v>
      </c>
      <c r="R197" s="176">
        <f>Q197*H197</f>
        <v>0</v>
      </c>
      <c r="S197" s="176">
        <v>0</v>
      </c>
      <c r="T197" s="177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78" t="s">
        <v>142</v>
      </c>
      <c r="AT197" s="178" t="s">
        <v>144</v>
      </c>
      <c r="AU197" s="178" t="s">
        <v>88</v>
      </c>
      <c r="AY197" s="18" t="s">
        <v>143</v>
      </c>
      <c r="BE197" s="179">
        <f>IF(N197="základní",J197,0)</f>
        <v>0</v>
      </c>
      <c r="BF197" s="179">
        <f>IF(N197="snížená",J197,0)</f>
        <v>0</v>
      </c>
      <c r="BG197" s="179">
        <f>IF(N197="zákl. přenesená",J197,0)</f>
        <v>0</v>
      </c>
      <c r="BH197" s="179">
        <f>IF(N197="sníž. přenesená",J197,0)</f>
        <v>0</v>
      </c>
      <c r="BI197" s="179">
        <f>IF(N197="nulová",J197,0)</f>
        <v>0</v>
      </c>
      <c r="BJ197" s="18" t="s">
        <v>86</v>
      </c>
      <c r="BK197" s="179">
        <f>ROUND(I197*H197,2)</f>
        <v>0</v>
      </c>
      <c r="BL197" s="18" t="s">
        <v>142</v>
      </c>
      <c r="BM197" s="178" t="s">
        <v>351</v>
      </c>
    </row>
    <row r="198" spans="1:65" s="2" customFormat="1" ht="11.25">
      <c r="A198" s="36"/>
      <c r="B198" s="37"/>
      <c r="C198" s="38"/>
      <c r="D198" s="180" t="s">
        <v>149</v>
      </c>
      <c r="E198" s="38"/>
      <c r="F198" s="181" t="s">
        <v>352</v>
      </c>
      <c r="G198" s="38"/>
      <c r="H198" s="38"/>
      <c r="I198" s="182"/>
      <c r="J198" s="38"/>
      <c r="K198" s="38"/>
      <c r="L198" s="41"/>
      <c r="M198" s="183"/>
      <c r="N198" s="184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8" t="s">
        <v>149</v>
      </c>
      <c r="AU198" s="18" t="s">
        <v>88</v>
      </c>
    </row>
    <row r="199" spans="1:65" s="2" customFormat="1" ht="11.25">
      <c r="A199" s="36"/>
      <c r="B199" s="37"/>
      <c r="C199" s="38"/>
      <c r="D199" s="198" t="s">
        <v>194</v>
      </c>
      <c r="E199" s="38"/>
      <c r="F199" s="199" t="s">
        <v>353</v>
      </c>
      <c r="G199" s="38"/>
      <c r="H199" s="38"/>
      <c r="I199" s="182"/>
      <c r="J199" s="38"/>
      <c r="K199" s="38"/>
      <c r="L199" s="41"/>
      <c r="M199" s="183"/>
      <c r="N199" s="184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8" t="s">
        <v>194</v>
      </c>
      <c r="AU199" s="18" t="s">
        <v>88</v>
      </c>
    </row>
    <row r="200" spans="1:65" s="13" customFormat="1" ht="11.25">
      <c r="B200" s="200"/>
      <c r="C200" s="201"/>
      <c r="D200" s="180" t="s">
        <v>252</v>
      </c>
      <c r="E200" s="202" t="s">
        <v>32</v>
      </c>
      <c r="F200" s="203" t="s">
        <v>347</v>
      </c>
      <c r="G200" s="201"/>
      <c r="H200" s="202" t="s">
        <v>32</v>
      </c>
      <c r="I200" s="204"/>
      <c r="J200" s="201"/>
      <c r="K200" s="201"/>
      <c r="L200" s="205"/>
      <c r="M200" s="206"/>
      <c r="N200" s="207"/>
      <c r="O200" s="207"/>
      <c r="P200" s="207"/>
      <c r="Q200" s="207"/>
      <c r="R200" s="207"/>
      <c r="S200" s="207"/>
      <c r="T200" s="208"/>
      <c r="AT200" s="209" t="s">
        <v>252</v>
      </c>
      <c r="AU200" s="209" t="s">
        <v>88</v>
      </c>
      <c r="AV200" s="13" t="s">
        <v>86</v>
      </c>
      <c r="AW200" s="13" t="s">
        <v>39</v>
      </c>
      <c r="AX200" s="13" t="s">
        <v>78</v>
      </c>
      <c r="AY200" s="209" t="s">
        <v>143</v>
      </c>
    </row>
    <row r="201" spans="1:65" s="14" customFormat="1" ht="11.25">
      <c r="B201" s="210"/>
      <c r="C201" s="211"/>
      <c r="D201" s="180" t="s">
        <v>252</v>
      </c>
      <c r="E201" s="212" t="s">
        <v>32</v>
      </c>
      <c r="F201" s="213" t="s">
        <v>348</v>
      </c>
      <c r="G201" s="211"/>
      <c r="H201" s="214">
        <v>28.44</v>
      </c>
      <c r="I201" s="215"/>
      <c r="J201" s="211"/>
      <c r="K201" s="211"/>
      <c r="L201" s="216"/>
      <c r="M201" s="217"/>
      <c r="N201" s="218"/>
      <c r="O201" s="218"/>
      <c r="P201" s="218"/>
      <c r="Q201" s="218"/>
      <c r="R201" s="218"/>
      <c r="S201" s="218"/>
      <c r="T201" s="219"/>
      <c r="AT201" s="220" t="s">
        <v>252</v>
      </c>
      <c r="AU201" s="220" t="s">
        <v>88</v>
      </c>
      <c r="AV201" s="14" t="s">
        <v>88</v>
      </c>
      <c r="AW201" s="14" t="s">
        <v>39</v>
      </c>
      <c r="AX201" s="14" t="s">
        <v>86</v>
      </c>
      <c r="AY201" s="220" t="s">
        <v>143</v>
      </c>
    </row>
    <row r="202" spans="1:65" s="2" customFormat="1" ht="21.75" customHeight="1">
      <c r="A202" s="36"/>
      <c r="B202" s="37"/>
      <c r="C202" s="167" t="s">
        <v>176</v>
      </c>
      <c r="D202" s="167" t="s">
        <v>144</v>
      </c>
      <c r="E202" s="168" t="s">
        <v>354</v>
      </c>
      <c r="F202" s="169" t="s">
        <v>355</v>
      </c>
      <c r="G202" s="170" t="s">
        <v>296</v>
      </c>
      <c r="H202" s="171">
        <v>9.02</v>
      </c>
      <c r="I202" s="172"/>
      <c r="J202" s="173">
        <f>ROUND(I202*H202,2)</f>
        <v>0</v>
      </c>
      <c r="K202" s="169" t="s">
        <v>248</v>
      </c>
      <c r="L202" s="41"/>
      <c r="M202" s="174" t="s">
        <v>32</v>
      </c>
      <c r="N202" s="175" t="s">
        <v>49</v>
      </c>
      <c r="O202" s="66"/>
      <c r="P202" s="176">
        <f>O202*H202</f>
        <v>0</v>
      </c>
      <c r="Q202" s="176">
        <v>1.0606199999999999</v>
      </c>
      <c r="R202" s="176">
        <f>Q202*H202</f>
        <v>9.5667923999999989</v>
      </c>
      <c r="S202" s="176">
        <v>0</v>
      </c>
      <c r="T202" s="177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78" t="s">
        <v>142</v>
      </c>
      <c r="AT202" s="178" t="s">
        <v>144</v>
      </c>
      <c r="AU202" s="178" t="s">
        <v>88</v>
      </c>
      <c r="AY202" s="18" t="s">
        <v>143</v>
      </c>
      <c r="BE202" s="179">
        <f>IF(N202="základní",J202,0)</f>
        <v>0</v>
      </c>
      <c r="BF202" s="179">
        <f>IF(N202="snížená",J202,0)</f>
        <v>0</v>
      </c>
      <c r="BG202" s="179">
        <f>IF(N202="zákl. přenesená",J202,0)</f>
        <v>0</v>
      </c>
      <c r="BH202" s="179">
        <f>IF(N202="sníž. přenesená",J202,0)</f>
        <v>0</v>
      </c>
      <c r="BI202" s="179">
        <f>IF(N202="nulová",J202,0)</f>
        <v>0</v>
      </c>
      <c r="BJ202" s="18" t="s">
        <v>86</v>
      </c>
      <c r="BK202" s="179">
        <f>ROUND(I202*H202,2)</f>
        <v>0</v>
      </c>
      <c r="BL202" s="18" t="s">
        <v>142</v>
      </c>
      <c r="BM202" s="178" t="s">
        <v>356</v>
      </c>
    </row>
    <row r="203" spans="1:65" s="2" customFormat="1" ht="11.25">
      <c r="A203" s="36"/>
      <c r="B203" s="37"/>
      <c r="C203" s="38"/>
      <c r="D203" s="180" t="s">
        <v>149</v>
      </c>
      <c r="E203" s="38"/>
      <c r="F203" s="181" t="s">
        <v>357</v>
      </c>
      <c r="G203" s="38"/>
      <c r="H203" s="38"/>
      <c r="I203" s="182"/>
      <c r="J203" s="38"/>
      <c r="K203" s="38"/>
      <c r="L203" s="41"/>
      <c r="M203" s="183"/>
      <c r="N203" s="184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8" t="s">
        <v>149</v>
      </c>
      <c r="AU203" s="18" t="s">
        <v>88</v>
      </c>
    </row>
    <row r="204" spans="1:65" s="2" customFormat="1" ht="11.25">
      <c r="A204" s="36"/>
      <c r="B204" s="37"/>
      <c r="C204" s="38"/>
      <c r="D204" s="198" t="s">
        <v>194</v>
      </c>
      <c r="E204" s="38"/>
      <c r="F204" s="199" t="s">
        <v>358</v>
      </c>
      <c r="G204" s="38"/>
      <c r="H204" s="38"/>
      <c r="I204" s="182"/>
      <c r="J204" s="38"/>
      <c r="K204" s="38"/>
      <c r="L204" s="41"/>
      <c r="M204" s="183"/>
      <c r="N204" s="184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8" t="s">
        <v>194</v>
      </c>
      <c r="AU204" s="18" t="s">
        <v>88</v>
      </c>
    </row>
    <row r="205" spans="1:65" s="13" customFormat="1" ht="11.25">
      <c r="B205" s="200"/>
      <c r="C205" s="201"/>
      <c r="D205" s="180" t="s">
        <v>252</v>
      </c>
      <c r="E205" s="202" t="s">
        <v>32</v>
      </c>
      <c r="F205" s="203" t="s">
        <v>359</v>
      </c>
      <c r="G205" s="201"/>
      <c r="H205" s="202" t="s">
        <v>32</v>
      </c>
      <c r="I205" s="204"/>
      <c r="J205" s="201"/>
      <c r="K205" s="201"/>
      <c r="L205" s="205"/>
      <c r="M205" s="206"/>
      <c r="N205" s="207"/>
      <c r="O205" s="207"/>
      <c r="P205" s="207"/>
      <c r="Q205" s="207"/>
      <c r="R205" s="207"/>
      <c r="S205" s="207"/>
      <c r="T205" s="208"/>
      <c r="AT205" s="209" t="s">
        <v>252</v>
      </c>
      <c r="AU205" s="209" t="s">
        <v>88</v>
      </c>
      <c r="AV205" s="13" t="s">
        <v>86</v>
      </c>
      <c r="AW205" s="13" t="s">
        <v>39</v>
      </c>
      <c r="AX205" s="13" t="s">
        <v>78</v>
      </c>
      <c r="AY205" s="209" t="s">
        <v>143</v>
      </c>
    </row>
    <row r="206" spans="1:65" s="14" customFormat="1" ht="11.25">
      <c r="B206" s="210"/>
      <c r="C206" s="211"/>
      <c r="D206" s="180" t="s">
        <v>252</v>
      </c>
      <c r="E206" s="212" t="s">
        <v>32</v>
      </c>
      <c r="F206" s="213" t="s">
        <v>360</v>
      </c>
      <c r="G206" s="211"/>
      <c r="H206" s="214">
        <v>9.02</v>
      </c>
      <c r="I206" s="215"/>
      <c r="J206" s="211"/>
      <c r="K206" s="211"/>
      <c r="L206" s="216"/>
      <c r="M206" s="217"/>
      <c r="N206" s="218"/>
      <c r="O206" s="218"/>
      <c r="P206" s="218"/>
      <c r="Q206" s="218"/>
      <c r="R206" s="218"/>
      <c r="S206" s="218"/>
      <c r="T206" s="219"/>
      <c r="AT206" s="220" t="s">
        <v>252</v>
      </c>
      <c r="AU206" s="220" t="s">
        <v>88</v>
      </c>
      <c r="AV206" s="14" t="s">
        <v>88</v>
      </c>
      <c r="AW206" s="14" t="s">
        <v>39</v>
      </c>
      <c r="AX206" s="14" t="s">
        <v>86</v>
      </c>
      <c r="AY206" s="220" t="s">
        <v>143</v>
      </c>
    </row>
    <row r="207" spans="1:65" s="2" customFormat="1" ht="16.5" customHeight="1">
      <c r="A207" s="36"/>
      <c r="B207" s="37"/>
      <c r="C207" s="167" t="s">
        <v>361</v>
      </c>
      <c r="D207" s="167" t="s">
        <v>144</v>
      </c>
      <c r="E207" s="168" t="s">
        <v>362</v>
      </c>
      <c r="F207" s="169" t="s">
        <v>363</v>
      </c>
      <c r="G207" s="170" t="s">
        <v>247</v>
      </c>
      <c r="H207" s="171">
        <v>36.21</v>
      </c>
      <c r="I207" s="172"/>
      <c r="J207" s="173">
        <f>ROUND(I207*H207,2)</f>
        <v>0</v>
      </c>
      <c r="K207" s="169" t="s">
        <v>248</v>
      </c>
      <c r="L207" s="41"/>
      <c r="M207" s="174" t="s">
        <v>32</v>
      </c>
      <c r="N207" s="175" t="s">
        <v>49</v>
      </c>
      <c r="O207" s="66"/>
      <c r="P207" s="176">
        <f>O207*H207</f>
        <v>0</v>
      </c>
      <c r="Q207" s="176">
        <v>2.3010199999999998</v>
      </c>
      <c r="R207" s="176">
        <f>Q207*H207</f>
        <v>83.319934199999992</v>
      </c>
      <c r="S207" s="176">
        <v>0</v>
      </c>
      <c r="T207" s="177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78" t="s">
        <v>142</v>
      </c>
      <c r="AT207" s="178" t="s">
        <v>144</v>
      </c>
      <c r="AU207" s="178" t="s">
        <v>88</v>
      </c>
      <c r="AY207" s="18" t="s">
        <v>143</v>
      </c>
      <c r="BE207" s="179">
        <f>IF(N207="základní",J207,0)</f>
        <v>0</v>
      </c>
      <c r="BF207" s="179">
        <f>IF(N207="snížená",J207,0)</f>
        <v>0</v>
      </c>
      <c r="BG207" s="179">
        <f>IF(N207="zákl. přenesená",J207,0)</f>
        <v>0</v>
      </c>
      <c r="BH207" s="179">
        <f>IF(N207="sníž. přenesená",J207,0)</f>
        <v>0</v>
      </c>
      <c r="BI207" s="179">
        <f>IF(N207="nulová",J207,0)</f>
        <v>0</v>
      </c>
      <c r="BJ207" s="18" t="s">
        <v>86</v>
      </c>
      <c r="BK207" s="179">
        <f>ROUND(I207*H207,2)</f>
        <v>0</v>
      </c>
      <c r="BL207" s="18" t="s">
        <v>142</v>
      </c>
      <c r="BM207" s="178" t="s">
        <v>364</v>
      </c>
    </row>
    <row r="208" spans="1:65" s="2" customFormat="1" ht="19.5">
      <c r="A208" s="36"/>
      <c r="B208" s="37"/>
      <c r="C208" s="38"/>
      <c r="D208" s="180" t="s">
        <v>149</v>
      </c>
      <c r="E208" s="38"/>
      <c r="F208" s="181" t="s">
        <v>365</v>
      </c>
      <c r="G208" s="38"/>
      <c r="H208" s="38"/>
      <c r="I208" s="182"/>
      <c r="J208" s="38"/>
      <c r="K208" s="38"/>
      <c r="L208" s="41"/>
      <c r="M208" s="183"/>
      <c r="N208" s="184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8" t="s">
        <v>149</v>
      </c>
      <c r="AU208" s="18" t="s">
        <v>88</v>
      </c>
    </row>
    <row r="209" spans="1:65" s="2" customFormat="1" ht="11.25">
      <c r="A209" s="36"/>
      <c r="B209" s="37"/>
      <c r="C209" s="38"/>
      <c r="D209" s="198" t="s">
        <v>194</v>
      </c>
      <c r="E209" s="38"/>
      <c r="F209" s="199" t="s">
        <v>366</v>
      </c>
      <c r="G209" s="38"/>
      <c r="H209" s="38"/>
      <c r="I209" s="182"/>
      <c r="J209" s="38"/>
      <c r="K209" s="38"/>
      <c r="L209" s="41"/>
      <c r="M209" s="183"/>
      <c r="N209" s="184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8" t="s">
        <v>194</v>
      </c>
      <c r="AU209" s="18" t="s">
        <v>88</v>
      </c>
    </row>
    <row r="210" spans="1:65" s="14" customFormat="1" ht="11.25">
      <c r="B210" s="210"/>
      <c r="C210" s="211"/>
      <c r="D210" s="180" t="s">
        <v>252</v>
      </c>
      <c r="E210" s="212" t="s">
        <v>32</v>
      </c>
      <c r="F210" s="213" t="s">
        <v>367</v>
      </c>
      <c r="G210" s="211"/>
      <c r="H210" s="214">
        <v>36.21</v>
      </c>
      <c r="I210" s="215"/>
      <c r="J210" s="211"/>
      <c r="K210" s="211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252</v>
      </c>
      <c r="AU210" s="220" t="s">
        <v>88</v>
      </c>
      <c r="AV210" s="14" t="s">
        <v>88</v>
      </c>
      <c r="AW210" s="14" t="s">
        <v>39</v>
      </c>
      <c r="AX210" s="14" t="s">
        <v>86</v>
      </c>
      <c r="AY210" s="220" t="s">
        <v>143</v>
      </c>
    </row>
    <row r="211" spans="1:65" s="2" customFormat="1" ht="24.2" customHeight="1">
      <c r="A211" s="36"/>
      <c r="B211" s="37"/>
      <c r="C211" s="167" t="s">
        <v>368</v>
      </c>
      <c r="D211" s="167" t="s">
        <v>144</v>
      </c>
      <c r="E211" s="168" t="s">
        <v>369</v>
      </c>
      <c r="F211" s="169" t="s">
        <v>370</v>
      </c>
      <c r="G211" s="170" t="s">
        <v>247</v>
      </c>
      <c r="H211" s="171">
        <v>2.94</v>
      </c>
      <c r="I211" s="172"/>
      <c r="J211" s="173">
        <f>ROUND(I211*H211,2)</f>
        <v>0</v>
      </c>
      <c r="K211" s="169" t="s">
        <v>248</v>
      </c>
      <c r="L211" s="41"/>
      <c r="M211" s="174" t="s">
        <v>32</v>
      </c>
      <c r="N211" s="175" t="s">
        <v>49</v>
      </c>
      <c r="O211" s="66"/>
      <c r="P211" s="176">
        <f>O211*H211</f>
        <v>0</v>
      </c>
      <c r="Q211" s="176">
        <v>2.3010199999999998</v>
      </c>
      <c r="R211" s="176">
        <f>Q211*H211</f>
        <v>6.764998799999999</v>
      </c>
      <c r="S211" s="176">
        <v>0</v>
      </c>
      <c r="T211" s="177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78" t="s">
        <v>142</v>
      </c>
      <c r="AT211" s="178" t="s">
        <v>144</v>
      </c>
      <c r="AU211" s="178" t="s">
        <v>88</v>
      </c>
      <c r="AY211" s="18" t="s">
        <v>143</v>
      </c>
      <c r="BE211" s="179">
        <f>IF(N211="základní",J211,0)</f>
        <v>0</v>
      </c>
      <c r="BF211" s="179">
        <f>IF(N211="snížená",J211,0)</f>
        <v>0</v>
      </c>
      <c r="BG211" s="179">
        <f>IF(N211="zákl. přenesená",J211,0)</f>
        <v>0</v>
      </c>
      <c r="BH211" s="179">
        <f>IF(N211="sníž. přenesená",J211,0)</f>
        <v>0</v>
      </c>
      <c r="BI211" s="179">
        <f>IF(N211="nulová",J211,0)</f>
        <v>0</v>
      </c>
      <c r="BJ211" s="18" t="s">
        <v>86</v>
      </c>
      <c r="BK211" s="179">
        <f>ROUND(I211*H211,2)</f>
        <v>0</v>
      </c>
      <c r="BL211" s="18" t="s">
        <v>142</v>
      </c>
      <c r="BM211" s="178" t="s">
        <v>371</v>
      </c>
    </row>
    <row r="212" spans="1:65" s="2" customFormat="1" ht="19.5">
      <c r="A212" s="36"/>
      <c r="B212" s="37"/>
      <c r="C212" s="38"/>
      <c r="D212" s="180" t="s">
        <v>149</v>
      </c>
      <c r="E212" s="38"/>
      <c r="F212" s="181" t="s">
        <v>372</v>
      </c>
      <c r="G212" s="38"/>
      <c r="H212" s="38"/>
      <c r="I212" s="182"/>
      <c r="J212" s="38"/>
      <c r="K212" s="38"/>
      <c r="L212" s="41"/>
      <c r="M212" s="183"/>
      <c r="N212" s="184"/>
      <c r="O212" s="66"/>
      <c r="P212" s="66"/>
      <c r="Q212" s="66"/>
      <c r="R212" s="66"/>
      <c r="S212" s="66"/>
      <c r="T212" s="67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8" t="s">
        <v>149</v>
      </c>
      <c r="AU212" s="18" t="s">
        <v>88</v>
      </c>
    </row>
    <row r="213" spans="1:65" s="2" customFormat="1" ht="11.25">
      <c r="A213" s="36"/>
      <c r="B213" s="37"/>
      <c r="C213" s="38"/>
      <c r="D213" s="198" t="s">
        <v>194</v>
      </c>
      <c r="E213" s="38"/>
      <c r="F213" s="199" t="s">
        <v>373</v>
      </c>
      <c r="G213" s="38"/>
      <c r="H213" s="38"/>
      <c r="I213" s="182"/>
      <c r="J213" s="38"/>
      <c r="K213" s="38"/>
      <c r="L213" s="41"/>
      <c r="M213" s="183"/>
      <c r="N213" s="184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8" t="s">
        <v>194</v>
      </c>
      <c r="AU213" s="18" t="s">
        <v>88</v>
      </c>
    </row>
    <row r="214" spans="1:65" s="13" customFormat="1" ht="11.25">
      <c r="B214" s="200"/>
      <c r="C214" s="201"/>
      <c r="D214" s="180" t="s">
        <v>252</v>
      </c>
      <c r="E214" s="202" t="s">
        <v>32</v>
      </c>
      <c r="F214" s="203" t="s">
        <v>338</v>
      </c>
      <c r="G214" s="201"/>
      <c r="H214" s="202" t="s">
        <v>32</v>
      </c>
      <c r="I214" s="204"/>
      <c r="J214" s="201"/>
      <c r="K214" s="201"/>
      <c r="L214" s="205"/>
      <c r="M214" s="206"/>
      <c r="N214" s="207"/>
      <c r="O214" s="207"/>
      <c r="P214" s="207"/>
      <c r="Q214" s="207"/>
      <c r="R214" s="207"/>
      <c r="S214" s="207"/>
      <c r="T214" s="208"/>
      <c r="AT214" s="209" t="s">
        <v>252</v>
      </c>
      <c r="AU214" s="209" t="s">
        <v>88</v>
      </c>
      <c r="AV214" s="13" t="s">
        <v>86</v>
      </c>
      <c r="AW214" s="13" t="s">
        <v>39</v>
      </c>
      <c r="AX214" s="13" t="s">
        <v>78</v>
      </c>
      <c r="AY214" s="209" t="s">
        <v>143</v>
      </c>
    </row>
    <row r="215" spans="1:65" s="14" customFormat="1" ht="11.25">
      <c r="B215" s="210"/>
      <c r="C215" s="211"/>
      <c r="D215" s="180" t="s">
        <v>252</v>
      </c>
      <c r="E215" s="212" t="s">
        <v>32</v>
      </c>
      <c r="F215" s="213" t="s">
        <v>374</v>
      </c>
      <c r="G215" s="211"/>
      <c r="H215" s="214">
        <v>2.94</v>
      </c>
      <c r="I215" s="215"/>
      <c r="J215" s="211"/>
      <c r="K215" s="211"/>
      <c r="L215" s="216"/>
      <c r="M215" s="217"/>
      <c r="N215" s="218"/>
      <c r="O215" s="218"/>
      <c r="P215" s="218"/>
      <c r="Q215" s="218"/>
      <c r="R215" s="218"/>
      <c r="S215" s="218"/>
      <c r="T215" s="219"/>
      <c r="AT215" s="220" t="s">
        <v>252</v>
      </c>
      <c r="AU215" s="220" t="s">
        <v>88</v>
      </c>
      <c r="AV215" s="14" t="s">
        <v>88</v>
      </c>
      <c r="AW215" s="14" t="s">
        <v>39</v>
      </c>
      <c r="AX215" s="14" t="s">
        <v>86</v>
      </c>
      <c r="AY215" s="220" t="s">
        <v>143</v>
      </c>
    </row>
    <row r="216" spans="1:65" s="2" customFormat="1" ht="24.2" customHeight="1">
      <c r="A216" s="36"/>
      <c r="B216" s="37"/>
      <c r="C216" s="167" t="s">
        <v>375</v>
      </c>
      <c r="D216" s="167" t="s">
        <v>144</v>
      </c>
      <c r="E216" s="168" t="s">
        <v>376</v>
      </c>
      <c r="F216" s="169" t="s">
        <v>377</v>
      </c>
      <c r="G216" s="170" t="s">
        <v>247</v>
      </c>
      <c r="H216" s="171">
        <v>1.887</v>
      </c>
      <c r="I216" s="172"/>
      <c r="J216" s="173">
        <f>ROUND(I216*H216,2)</f>
        <v>0</v>
      </c>
      <c r="K216" s="169" t="s">
        <v>248</v>
      </c>
      <c r="L216" s="41"/>
      <c r="M216" s="174" t="s">
        <v>32</v>
      </c>
      <c r="N216" s="175" t="s">
        <v>49</v>
      </c>
      <c r="O216" s="66"/>
      <c r="P216" s="176">
        <f>O216*H216</f>
        <v>0</v>
      </c>
      <c r="Q216" s="176">
        <v>2.3010199999999998</v>
      </c>
      <c r="R216" s="176">
        <f>Q216*H216</f>
        <v>4.3420247399999994</v>
      </c>
      <c r="S216" s="176">
        <v>0</v>
      </c>
      <c r="T216" s="177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78" t="s">
        <v>142</v>
      </c>
      <c r="AT216" s="178" t="s">
        <v>144</v>
      </c>
      <c r="AU216" s="178" t="s">
        <v>88</v>
      </c>
      <c r="AY216" s="18" t="s">
        <v>143</v>
      </c>
      <c r="BE216" s="179">
        <f>IF(N216="základní",J216,0)</f>
        <v>0</v>
      </c>
      <c r="BF216" s="179">
        <f>IF(N216="snížená",J216,0)</f>
        <v>0</v>
      </c>
      <c r="BG216" s="179">
        <f>IF(N216="zákl. přenesená",J216,0)</f>
        <v>0</v>
      </c>
      <c r="BH216" s="179">
        <f>IF(N216="sníž. přenesená",J216,0)</f>
        <v>0</v>
      </c>
      <c r="BI216" s="179">
        <f>IF(N216="nulová",J216,0)</f>
        <v>0</v>
      </c>
      <c r="BJ216" s="18" t="s">
        <v>86</v>
      </c>
      <c r="BK216" s="179">
        <f>ROUND(I216*H216,2)</f>
        <v>0</v>
      </c>
      <c r="BL216" s="18" t="s">
        <v>142</v>
      </c>
      <c r="BM216" s="178" t="s">
        <v>378</v>
      </c>
    </row>
    <row r="217" spans="1:65" s="2" customFormat="1" ht="19.5">
      <c r="A217" s="36"/>
      <c r="B217" s="37"/>
      <c r="C217" s="38"/>
      <c r="D217" s="180" t="s">
        <v>149</v>
      </c>
      <c r="E217" s="38"/>
      <c r="F217" s="181" t="s">
        <v>379</v>
      </c>
      <c r="G217" s="38"/>
      <c r="H217" s="38"/>
      <c r="I217" s="182"/>
      <c r="J217" s="38"/>
      <c r="K217" s="38"/>
      <c r="L217" s="41"/>
      <c r="M217" s="183"/>
      <c r="N217" s="184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8" t="s">
        <v>149</v>
      </c>
      <c r="AU217" s="18" t="s">
        <v>88</v>
      </c>
    </row>
    <row r="218" spans="1:65" s="2" customFormat="1" ht="11.25">
      <c r="A218" s="36"/>
      <c r="B218" s="37"/>
      <c r="C218" s="38"/>
      <c r="D218" s="198" t="s">
        <v>194</v>
      </c>
      <c r="E218" s="38"/>
      <c r="F218" s="199" t="s">
        <v>380</v>
      </c>
      <c r="G218" s="38"/>
      <c r="H218" s="38"/>
      <c r="I218" s="182"/>
      <c r="J218" s="38"/>
      <c r="K218" s="38"/>
      <c r="L218" s="41"/>
      <c r="M218" s="183"/>
      <c r="N218" s="184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8" t="s">
        <v>194</v>
      </c>
      <c r="AU218" s="18" t="s">
        <v>88</v>
      </c>
    </row>
    <row r="219" spans="1:65" s="13" customFormat="1" ht="11.25">
      <c r="B219" s="200"/>
      <c r="C219" s="201"/>
      <c r="D219" s="180" t="s">
        <v>252</v>
      </c>
      <c r="E219" s="202" t="s">
        <v>32</v>
      </c>
      <c r="F219" s="203" t="s">
        <v>381</v>
      </c>
      <c r="G219" s="201"/>
      <c r="H219" s="202" t="s">
        <v>32</v>
      </c>
      <c r="I219" s="204"/>
      <c r="J219" s="201"/>
      <c r="K219" s="201"/>
      <c r="L219" s="205"/>
      <c r="M219" s="206"/>
      <c r="N219" s="207"/>
      <c r="O219" s="207"/>
      <c r="P219" s="207"/>
      <c r="Q219" s="207"/>
      <c r="R219" s="207"/>
      <c r="S219" s="207"/>
      <c r="T219" s="208"/>
      <c r="AT219" s="209" t="s">
        <v>252</v>
      </c>
      <c r="AU219" s="209" t="s">
        <v>88</v>
      </c>
      <c r="AV219" s="13" t="s">
        <v>86</v>
      </c>
      <c r="AW219" s="13" t="s">
        <v>39</v>
      </c>
      <c r="AX219" s="13" t="s">
        <v>78</v>
      </c>
      <c r="AY219" s="209" t="s">
        <v>143</v>
      </c>
    </row>
    <row r="220" spans="1:65" s="14" customFormat="1" ht="11.25">
      <c r="B220" s="210"/>
      <c r="C220" s="211"/>
      <c r="D220" s="180" t="s">
        <v>252</v>
      </c>
      <c r="E220" s="212" t="s">
        <v>32</v>
      </c>
      <c r="F220" s="213" t="s">
        <v>277</v>
      </c>
      <c r="G220" s="211"/>
      <c r="H220" s="214">
        <v>1.887</v>
      </c>
      <c r="I220" s="215"/>
      <c r="J220" s="211"/>
      <c r="K220" s="211"/>
      <c r="L220" s="216"/>
      <c r="M220" s="217"/>
      <c r="N220" s="218"/>
      <c r="O220" s="218"/>
      <c r="P220" s="218"/>
      <c r="Q220" s="218"/>
      <c r="R220" s="218"/>
      <c r="S220" s="218"/>
      <c r="T220" s="219"/>
      <c r="AT220" s="220" t="s">
        <v>252</v>
      </c>
      <c r="AU220" s="220" t="s">
        <v>88</v>
      </c>
      <c r="AV220" s="14" t="s">
        <v>88</v>
      </c>
      <c r="AW220" s="14" t="s">
        <v>39</v>
      </c>
      <c r="AX220" s="14" t="s">
        <v>86</v>
      </c>
      <c r="AY220" s="220" t="s">
        <v>143</v>
      </c>
    </row>
    <row r="221" spans="1:65" s="2" customFormat="1" ht="16.5" customHeight="1">
      <c r="A221" s="36"/>
      <c r="B221" s="37"/>
      <c r="C221" s="167" t="s">
        <v>382</v>
      </c>
      <c r="D221" s="167" t="s">
        <v>144</v>
      </c>
      <c r="E221" s="168" t="s">
        <v>383</v>
      </c>
      <c r="F221" s="169" t="s">
        <v>384</v>
      </c>
      <c r="G221" s="170" t="s">
        <v>312</v>
      </c>
      <c r="H221" s="171">
        <v>4.2</v>
      </c>
      <c r="I221" s="172"/>
      <c r="J221" s="173">
        <f>ROUND(I221*H221,2)</f>
        <v>0</v>
      </c>
      <c r="K221" s="169" t="s">
        <v>248</v>
      </c>
      <c r="L221" s="41"/>
      <c r="M221" s="174" t="s">
        <v>32</v>
      </c>
      <c r="N221" s="175" t="s">
        <v>49</v>
      </c>
      <c r="O221" s="66"/>
      <c r="P221" s="176">
        <f>O221*H221</f>
        <v>0</v>
      </c>
      <c r="Q221" s="176">
        <v>2.64E-3</v>
      </c>
      <c r="R221" s="176">
        <f>Q221*H221</f>
        <v>1.1088000000000001E-2</v>
      </c>
      <c r="S221" s="176">
        <v>0</v>
      </c>
      <c r="T221" s="177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78" t="s">
        <v>142</v>
      </c>
      <c r="AT221" s="178" t="s">
        <v>144</v>
      </c>
      <c r="AU221" s="178" t="s">
        <v>88</v>
      </c>
      <c r="AY221" s="18" t="s">
        <v>143</v>
      </c>
      <c r="BE221" s="179">
        <f>IF(N221="základní",J221,0)</f>
        <v>0</v>
      </c>
      <c r="BF221" s="179">
        <f>IF(N221="snížená",J221,0)</f>
        <v>0</v>
      </c>
      <c r="BG221" s="179">
        <f>IF(N221="zákl. přenesená",J221,0)</f>
        <v>0</v>
      </c>
      <c r="BH221" s="179">
        <f>IF(N221="sníž. přenesená",J221,0)</f>
        <v>0</v>
      </c>
      <c r="BI221" s="179">
        <f>IF(N221="nulová",J221,0)</f>
        <v>0</v>
      </c>
      <c r="BJ221" s="18" t="s">
        <v>86</v>
      </c>
      <c r="BK221" s="179">
        <f>ROUND(I221*H221,2)</f>
        <v>0</v>
      </c>
      <c r="BL221" s="18" t="s">
        <v>142</v>
      </c>
      <c r="BM221" s="178" t="s">
        <v>385</v>
      </c>
    </row>
    <row r="222" spans="1:65" s="2" customFormat="1" ht="11.25">
      <c r="A222" s="36"/>
      <c r="B222" s="37"/>
      <c r="C222" s="38"/>
      <c r="D222" s="180" t="s">
        <v>149</v>
      </c>
      <c r="E222" s="38"/>
      <c r="F222" s="181" t="s">
        <v>386</v>
      </c>
      <c r="G222" s="38"/>
      <c r="H222" s="38"/>
      <c r="I222" s="182"/>
      <c r="J222" s="38"/>
      <c r="K222" s="38"/>
      <c r="L222" s="41"/>
      <c r="M222" s="183"/>
      <c r="N222" s="184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8" t="s">
        <v>149</v>
      </c>
      <c r="AU222" s="18" t="s">
        <v>88</v>
      </c>
    </row>
    <row r="223" spans="1:65" s="2" customFormat="1" ht="11.25">
      <c r="A223" s="36"/>
      <c r="B223" s="37"/>
      <c r="C223" s="38"/>
      <c r="D223" s="198" t="s">
        <v>194</v>
      </c>
      <c r="E223" s="38"/>
      <c r="F223" s="199" t="s">
        <v>387</v>
      </c>
      <c r="G223" s="38"/>
      <c r="H223" s="38"/>
      <c r="I223" s="182"/>
      <c r="J223" s="38"/>
      <c r="K223" s="38"/>
      <c r="L223" s="41"/>
      <c r="M223" s="183"/>
      <c r="N223" s="184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8" t="s">
        <v>194</v>
      </c>
      <c r="AU223" s="18" t="s">
        <v>88</v>
      </c>
    </row>
    <row r="224" spans="1:65" s="13" customFormat="1" ht="11.25">
      <c r="B224" s="200"/>
      <c r="C224" s="201"/>
      <c r="D224" s="180" t="s">
        <v>252</v>
      </c>
      <c r="E224" s="202" t="s">
        <v>32</v>
      </c>
      <c r="F224" s="203" t="s">
        <v>381</v>
      </c>
      <c r="G224" s="201"/>
      <c r="H224" s="202" t="s">
        <v>32</v>
      </c>
      <c r="I224" s="204"/>
      <c r="J224" s="201"/>
      <c r="K224" s="201"/>
      <c r="L224" s="205"/>
      <c r="M224" s="206"/>
      <c r="N224" s="207"/>
      <c r="O224" s="207"/>
      <c r="P224" s="207"/>
      <c r="Q224" s="207"/>
      <c r="R224" s="207"/>
      <c r="S224" s="207"/>
      <c r="T224" s="208"/>
      <c r="AT224" s="209" t="s">
        <v>252</v>
      </c>
      <c r="AU224" s="209" t="s">
        <v>88</v>
      </c>
      <c r="AV224" s="13" t="s">
        <v>86</v>
      </c>
      <c r="AW224" s="13" t="s">
        <v>39</v>
      </c>
      <c r="AX224" s="13" t="s">
        <v>78</v>
      </c>
      <c r="AY224" s="209" t="s">
        <v>143</v>
      </c>
    </row>
    <row r="225" spans="1:65" s="13" customFormat="1" ht="11.25">
      <c r="B225" s="200"/>
      <c r="C225" s="201"/>
      <c r="D225" s="180" t="s">
        <v>252</v>
      </c>
      <c r="E225" s="202" t="s">
        <v>32</v>
      </c>
      <c r="F225" s="203" t="s">
        <v>388</v>
      </c>
      <c r="G225" s="201"/>
      <c r="H225" s="202" t="s">
        <v>32</v>
      </c>
      <c r="I225" s="204"/>
      <c r="J225" s="201"/>
      <c r="K225" s="201"/>
      <c r="L225" s="205"/>
      <c r="M225" s="206"/>
      <c r="N225" s="207"/>
      <c r="O225" s="207"/>
      <c r="P225" s="207"/>
      <c r="Q225" s="207"/>
      <c r="R225" s="207"/>
      <c r="S225" s="207"/>
      <c r="T225" s="208"/>
      <c r="AT225" s="209" t="s">
        <v>252</v>
      </c>
      <c r="AU225" s="209" t="s">
        <v>88</v>
      </c>
      <c r="AV225" s="13" t="s">
        <v>86</v>
      </c>
      <c r="AW225" s="13" t="s">
        <v>39</v>
      </c>
      <c r="AX225" s="13" t="s">
        <v>78</v>
      </c>
      <c r="AY225" s="209" t="s">
        <v>143</v>
      </c>
    </row>
    <row r="226" spans="1:65" s="14" customFormat="1" ht="11.25">
      <c r="B226" s="210"/>
      <c r="C226" s="211"/>
      <c r="D226" s="180" t="s">
        <v>252</v>
      </c>
      <c r="E226" s="212" t="s">
        <v>32</v>
      </c>
      <c r="F226" s="213" t="s">
        <v>389</v>
      </c>
      <c r="G226" s="211"/>
      <c r="H226" s="214">
        <v>4.2</v>
      </c>
      <c r="I226" s="215"/>
      <c r="J226" s="211"/>
      <c r="K226" s="211"/>
      <c r="L226" s="216"/>
      <c r="M226" s="217"/>
      <c r="N226" s="218"/>
      <c r="O226" s="218"/>
      <c r="P226" s="218"/>
      <c r="Q226" s="218"/>
      <c r="R226" s="218"/>
      <c r="S226" s="218"/>
      <c r="T226" s="219"/>
      <c r="AT226" s="220" t="s">
        <v>252</v>
      </c>
      <c r="AU226" s="220" t="s">
        <v>88</v>
      </c>
      <c r="AV226" s="14" t="s">
        <v>88</v>
      </c>
      <c r="AW226" s="14" t="s">
        <v>39</v>
      </c>
      <c r="AX226" s="14" t="s">
        <v>86</v>
      </c>
      <c r="AY226" s="220" t="s">
        <v>143</v>
      </c>
    </row>
    <row r="227" spans="1:65" s="2" customFormat="1" ht="16.5" customHeight="1">
      <c r="A227" s="36"/>
      <c r="B227" s="37"/>
      <c r="C227" s="167" t="s">
        <v>390</v>
      </c>
      <c r="D227" s="167" t="s">
        <v>144</v>
      </c>
      <c r="E227" s="168" t="s">
        <v>391</v>
      </c>
      <c r="F227" s="169" t="s">
        <v>392</v>
      </c>
      <c r="G227" s="170" t="s">
        <v>312</v>
      </c>
      <c r="H227" s="171">
        <v>4.2</v>
      </c>
      <c r="I227" s="172"/>
      <c r="J227" s="173">
        <f>ROUND(I227*H227,2)</f>
        <v>0</v>
      </c>
      <c r="K227" s="169" t="s">
        <v>248</v>
      </c>
      <c r="L227" s="41"/>
      <c r="M227" s="174" t="s">
        <v>32</v>
      </c>
      <c r="N227" s="175" t="s">
        <v>49</v>
      </c>
      <c r="O227" s="66"/>
      <c r="P227" s="176">
        <f>O227*H227</f>
        <v>0</v>
      </c>
      <c r="Q227" s="176">
        <v>0</v>
      </c>
      <c r="R227" s="176">
        <f>Q227*H227</f>
        <v>0</v>
      </c>
      <c r="S227" s="176">
        <v>0</v>
      </c>
      <c r="T227" s="177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78" t="s">
        <v>142</v>
      </c>
      <c r="AT227" s="178" t="s">
        <v>144</v>
      </c>
      <c r="AU227" s="178" t="s">
        <v>88</v>
      </c>
      <c r="AY227" s="18" t="s">
        <v>143</v>
      </c>
      <c r="BE227" s="179">
        <f>IF(N227="základní",J227,0)</f>
        <v>0</v>
      </c>
      <c r="BF227" s="179">
        <f>IF(N227="snížená",J227,0)</f>
        <v>0</v>
      </c>
      <c r="BG227" s="179">
        <f>IF(N227="zákl. přenesená",J227,0)</f>
        <v>0</v>
      </c>
      <c r="BH227" s="179">
        <f>IF(N227="sníž. přenesená",J227,0)</f>
        <v>0</v>
      </c>
      <c r="BI227" s="179">
        <f>IF(N227="nulová",J227,0)</f>
        <v>0</v>
      </c>
      <c r="BJ227" s="18" t="s">
        <v>86</v>
      </c>
      <c r="BK227" s="179">
        <f>ROUND(I227*H227,2)</f>
        <v>0</v>
      </c>
      <c r="BL227" s="18" t="s">
        <v>142</v>
      </c>
      <c r="BM227" s="178" t="s">
        <v>393</v>
      </c>
    </row>
    <row r="228" spans="1:65" s="2" customFormat="1" ht="11.25">
      <c r="A228" s="36"/>
      <c r="B228" s="37"/>
      <c r="C228" s="38"/>
      <c r="D228" s="180" t="s">
        <v>149</v>
      </c>
      <c r="E228" s="38"/>
      <c r="F228" s="181" t="s">
        <v>394</v>
      </c>
      <c r="G228" s="38"/>
      <c r="H228" s="38"/>
      <c r="I228" s="182"/>
      <c r="J228" s="38"/>
      <c r="K228" s="38"/>
      <c r="L228" s="41"/>
      <c r="M228" s="183"/>
      <c r="N228" s="184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8" t="s">
        <v>149</v>
      </c>
      <c r="AU228" s="18" t="s">
        <v>88</v>
      </c>
    </row>
    <row r="229" spans="1:65" s="2" customFormat="1" ht="11.25">
      <c r="A229" s="36"/>
      <c r="B229" s="37"/>
      <c r="C229" s="38"/>
      <c r="D229" s="198" t="s">
        <v>194</v>
      </c>
      <c r="E229" s="38"/>
      <c r="F229" s="199" t="s">
        <v>395</v>
      </c>
      <c r="G229" s="38"/>
      <c r="H229" s="38"/>
      <c r="I229" s="182"/>
      <c r="J229" s="38"/>
      <c r="K229" s="38"/>
      <c r="L229" s="41"/>
      <c r="M229" s="183"/>
      <c r="N229" s="184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8" t="s">
        <v>194</v>
      </c>
      <c r="AU229" s="18" t="s">
        <v>88</v>
      </c>
    </row>
    <row r="230" spans="1:65" s="13" customFormat="1" ht="11.25">
      <c r="B230" s="200"/>
      <c r="C230" s="201"/>
      <c r="D230" s="180" t="s">
        <v>252</v>
      </c>
      <c r="E230" s="202" t="s">
        <v>32</v>
      </c>
      <c r="F230" s="203" t="s">
        <v>381</v>
      </c>
      <c r="G230" s="201"/>
      <c r="H230" s="202" t="s">
        <v>32</v>
      </c>
      <c r="I230" s="204"/>
      <c r="J230" s="201"/>
      <c r="K230" s="201"/>
      <c r="L230" s="205"/>
      <c r="M230" s="206"/>
      <c r="N230" s="207"/>
      <c r="O230" s="207"/>
      <c r="P230" s="207"/>
      <c r="Q230" s="207"/>
      <c r="R230" s="207"/>
      <c r="S230" s="207"/>
      <c r="T230" s="208"/>
      <c r="AT230" s="209" t="s">
        <v>252</v>
      </c>
      <c r="AU230" s="209" t="s">
        <v>88</v>
      </c>
      <c r="AV230" s="13" t="s">
        <v>86</v>
      </c>
      <c r="AW230" s="13" t="s">
        <v>39</v>
      </c>
      <c r="AX230" s="13" t="s">
        <v>78</v>
      </c>
      <c r="AY230" s="209" t="s">
        <v>143</v>
      </c>
    </row>
    <row r="231" spans="1:65" s="13" customFormat="1" ht="11.25">
      <c r="B231" s="200"/>
      <c r="C231" s="201"/>
      <c r="D231" s="180" t="s">
        <v>252</v>
      </c>
      <c r="E231" s="202" t="s">
        <v>32</v>
      </c>
      <c r="F231" s="203" t="s">
        <v>388</v>
      </c>
      <c r="G231" s="201"/>
      <c r="H231" s="202" t="s">
        <v>32</v>
      </c>
      <c r="I231" s="204"/>
      <c r="J231" s="201"/>
      <c r="K231" s="201"/>
      <c r="L231" s="205"/>
      <c r="M231" s="206"/>
      <c r="N231" s="207"/>
      <c r="O231" s="207"/>
      <c r="P231" s="207"/>
      <c r="Q231" s="207"/>
      <c r="R231" s="207"/>
      <c r="S231" s="207"/>
      <c r="T231" s="208"/>
      <c r="AT231" s="209" t="s">
        <v>252</v>
      </c>
      <c r="AU231" s="209" t="s">
        <v>88</v>
      </c>
      <c r="AV231" s="13" t="s">
        <v>86</v>
      </c>
      <c r="AW231" s="13" t="s">
        <v>39</v>
      </c>
      <c r="AX231" s="13" t="s">
        <v>78</v>
      </c>
      <c r="AY231" s="209" t="s">
        <v>143</v>
      </c>
    </row>
    <row r="232" spans="1:65" s="14" customFormat="1" ht="11.25">
      <c r="B232" s="210"/>
      <c r="C232" s="211"/>
      <c r="D232" s="180" t="s">
        <v>252</v>
      </c>
      <c r="E232" s="212" t="s">
        <v>32</v>
      </c>
      <c r="F232" s="213" t="s">
        <v>389</v>
      </c>
      <c r="G232" s="211"/>
      <c r="H232" s="214">
        <v>4.2</v>
      </c>
      <c r="I232" s="215"/>
      <c r="J232" s="211"/>
      <c r="K232" s="211"/>
      <c r="L232" s="216"/>
      <c r="M232" s="217"/>
      <c r="N232" s="218"/>
      <c r="O232" s="218"/>
      <c r="P232" s="218"/>
      <c r="Q232" s="218"/>
      <c r="R232" s="218"/>
      <c r="S232" s="218"/>
      <c r="T232" s="219"/>
      <c r="AT232" s="220" t="s">
        <v>252</v>
      </c>
      <c r="AU232" s="220" t="s">
        <v>88</v>
      </c>
      <c r="AV232" s="14" t="s">
        <v>88</v>
      </c>
      <c r="AW232" s="14" t="s">
        <v>39</v>
      </c>
      <c r="AX232" s="14" t="s">
        <v>86</v>
      </c>
      <c r="AY232" s="220" t="s">
        <v>143</v>
      </c>
    </row>
    <row r="233" spans="1:65" s="2" customFormat="1" ht="21.75" customHeight="1">
      <c r="A233" s="36"/>
      <c r="B233" s="37"/>
      <c r="C233" s="167" t="s">
        <v>396</v>
      </c>
      <c r="D233" s="167" t="s">
        <v>144</v>
      </c>
      <c r="E233" s="168" t="s">
        <v>397</v>
      </c>
      <c r="F233" s="169" t="s">
        <v>398</v>
      </c>
      <c r="G233" s="170" t="s">
        <v>296</v>
      </c>
      <c r="H233" s="171">
        <v>0.64700000000000002</v>
      </c>
      <c r="I233" s="172"/>
      <c r="J233" s="173">
        <f>ROUND(I233*H233,2)</f>
        <v>0</v>
      </c>
      <c r="K233" s="169" t="s">
        <v>248</v>
      </c>
      <c r="L233" s="41"/>
      <c r="M233" s="174" t="s">
        <v>32</v>
      </c>
      <c r="N233" s="175" t="s">
        <v>49</v>
      </c>
      <c r="O233" s="66"/>
      <c r="P233" s="176">
        <f>O233*H233</f>
        <v>0</v>
      </c>
      <c r="Q233" s="176">
        <v>1.0606199999999999</v>
      </c>
      <c r="R233" s="176">
        <f>Q233*H233</f>
        <v>0.68622114000000001</v>
      </c>
      <c r="S233" s="176">
        <v>0</v>
      </c>
      <c r="T233" s="177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78" t="s">
        <v>142</v>
      </c>
      <c r="AT233" s="178" t="s">
        <v>144</v>
      </c>
      <c r="AU233" s="178" t="s">
        <v>88</v>
      </c>
      <c r="AY233" s="18" t="s">
        <v>143</v>
      </c>
      <c r="BE233" s="179">
        <f>IF(N233="základní",J233,0)</f>
        <v>0</v>
      </c>
      <c r="BF233" s="179">
        <f>IF(N233="snížená",J233,0)</f>
        <v>0</v>
      </c>
      <c r="BG233" s="179">
        <f>IF(N233="zákl. přenesená",J233,0)</f>
        <v>0</v>
      </c>
      <c r="BH233" s="179">
        <f>IF(N233="sníž. přenesená",J233,0)</f>
        <v>0</v>
      </c>
      <c r="BI233" s="179">
        <f>IF(N233="nulová",J233,0)</f>
        <v>0</v>
      </c>
      <c r="BJ233" s="18" t="s">
        <v>86</v>
      </c>
      <c r="BK233" s="179">
        <f>ROUND(I233*H233,2)</f>
        <v>0</v>
      </c>
      <c r="BL233" s="18" t="s">
        <v>142</v>
      </c>
      <c r="BM233" s="178" t="s">
        <v>399</v>
      </c>
    </row>
    <row r="234" spans="1:65" s="2" customFormat="1" ht="11.25">
      <c r="A234" s="36"/>
      <c r="B234" s="37"/>
      <c r="C234" s="38"/>
      <c r="D234" s="180" t="s">
        <v>149</v>
      </c>
      <c r="E234" s="38"/>
      <c r="F234" s="181" t="s">
        <v>400</v>
      </c>
      <c r="G234" s="38"/>
      <c r="H234" s="38"/>
      <c r="I234" s="182"/>
      <c r="J234" s="38"/>
      <c r="K234" s="38"/>
      <c r="L234" s="41"/>
      <c r="M234" s="183"/>
      <c r="N234" s="184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8" t="s">
        <v>149</v>
      </c>
      <c r="AU234" s="18" t="s">
        <v>88</v>
      </c>
    </row>
    <row r="235" spans="1:65" s="2" customFormat="1" ht="11.25">
      <c r="A235" s="36"/>
      <c r="B235" s="37"/>
      <c r="C235" s="38"/>
      <c r="D235" s="198" t="s">
        <v>194</v>
      </c>
      <c r="E235" s="38"/>
      <c r="F235" s="199" t="s">
        <v>401</v>
      </c>
      <c r="G235" s="38"/>
      <c r="H235" s="38"/>
      <c r="I235" s="182"/>
      <c r="J235" s="38"/>
      <c r="K235" s="38"/>
      <c r="L235" s="41"/>
      <c r="M235" s="183"/>
      <c r="N235" s="184"/>
      <c r="O235" s="66"/>
      <c r="P235" s="66"/>
      <c r="Q235" s="66"/>
      <c r="R235" s="66"/>
      <c r="S235" s="66"/>
      <c r="T235" s="67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8" t="s">
        <v>194</v>
      </c>
      <c r="AU235" s="18" t="s">
        <v>88</v>
      </c>
    </row>
    <row r="236" spans="1:65" s="13" customFormat="1" ht="11.25">
      <c r="B236" s="200"/>
      <c r="C236" s="201"/>
      <c r="D236" s="180" t="s">
        <v>252</v>
      </c>
      <c r="E236" s="202" t="s">
        <v>32</v>
      </c>
      <c r="F236" s="203" t="s">
        <v>359</v>
      </c>
      <c r="G236" s="201"/>
      <c r="H236" s="202" t="s">
        <v>32</v>
      </c>
      <c r="I236" s="204"/>
      <c r="J236" s="201"/>
      <c r="K236" s="201"/>
      <c r="L236" s="205"/>
      <c r="M236" s="206"/>
      <c r="N236" s="207"/>
      <c r="O236" s="207"/>
      <c r="P236" s="207"/>
      <c r="Q236" s="207"/>
      <c r="R236" s="207"/>
      <c r="S236" s="207"/>
      <c r="T236" s="208"/>
      <c r="AT236" s="209" t="s">
        <v>252</v>
      </c>
      <c r="AU236" s="209" t="s">
        <v>88</v>
      </c>
      <c r="AV236" s="13" t="s">
        <v>86</v>
      </c>
      <c r="AW236" s="13" t="s">
        <v>39</v>
      </c>
      <c r="AX236" s="13" t="s">
        <v>78</v>
      </c>
      <c r="AY236" s="209" t="s">
        <v>143</v>
      </c>
    </row>
    <row r="237" spans="1:65" s="14" customFormat="1" ht="11.25">
      <c r="B237" s="210"/>
      <c r="C237" s="211"/>
      <c r="D237" s="180" t="s">
        <v>252</v>
      </c>
      <c r="E237" s="212" t="s">
        <v>32</v>
      </c>
      <c r="F237" s="213" t="s">
        <v>402</v>
      </c>
      <c r="G237" s="211"/>
      <c r="H237" s="214">
        <v>0.64700000000000002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252</v>
      </c>
      <c r="AU237" s="220" t="s">
        <v>88</v>
      </c>
      <c r="AV237" s="14" t="s">
        <v>88</v>
      </c>
      <c r="AW237" s="14" t="s">
        <v>39</v>
      </c>
      <c r="AX237" s="14" t="s">
        <v>86</v>
      </c>
      <c r="AY237" s="220" t="s">
        <v>143</v>
      </c>
    </row>
    <row r="238" spans="1:65" s="2" customFormat="1" ht="33" customHeight="1">
      <c r="A238" s="36"/>
      <c r="B238" s="37"/>
      <c r="C238" s="167" t="s">
        <v>403</v>
      </c>
      <c r="D238" s="167" t="s">
        <v>144</v>
      </c>
      <c r="E238" s="168" t="s">
        <v>404</v>
      </c>
      <c r="F238" s="169" t="s">
        <v>405</v>
      </c>
      <c r="G238" s="170" t="s">
        <v>312</v>
      </c>
      <c r="H238" s="171">
        <v>24.038</v>
      </c>
      <c r="I238" s="172"/>
      <c r="J238" s="173">
        <f>ROUND(I238*H238,2)</f>
        <v>0</v>
      </c>
      <c r="K238" s="169" t="s">
        <v>248</v>
      </c>
      <c r="L238" s="41"/>
      <c r="M238" s="174" t="s">
        <v>32</v>
      </c>
      <c r="N238" s="175" t="s">
        <v>49</v>
      </c>
      <c r="O238" s="66"/>
      <c r="P238" s="176">
        <f>O238*H238</f>
        <v>0</v>
      </c>
      <c r="Q238" s="176">
        <v>0.67488999999999999</v>
      </c>
      <c r="R238" s="176">
        <f>Q238*H238</f>
        <v>16.223005820000001</v>
      </c>
      <c r="S238" s="176">
        <v>0</v>
      </c>
      <c r="T238" s="177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78" t="s">
        <v>142</v>
      </c>
      <c r="AT238" s="178" t="s">
        <v>144</v>
      </c>
      <c r="AU238" s="178" t="s">
        <v>88</v>
      </c>
      <c r="AY238" s="18" t="s">
        <v>143</v>
      </c>
      <c r="BE238" s="179">
        <f>IF(N238="základní",J238,0)</f>
        <v>0</v>
      </c>
      <c r="BF238" s="179">
        <f>IF(N238="snížená",J238,0)</f>
        <v>0</v>
      </c>
      <c r="BG238" s="179">
        <f>IF(N238="zákl. přenesená",J238,0)</f>
        <v>0</v>
      </c>
      <c r="BH238" s="179">
        <f>IF(N238="sníž. přenesená",J238,0)</f>
        <v>0</v>
      </c>
      <c r="BI238" s="179">
        <f>IF(N238="nulová",J238,0)</f>
        <v>0</v>
      </c>
      <c r="BJ238" s="18" t="s">
        <v>86</v>
      </c>
      <c r="BK238" s="179">
        <f>ROUND(I238*H238,2)</f>
        <v>0</v>
      </c>
      <c r="BL238" s="18" t="s">
        <v>142</v>
      </c>
      <c r="BM238" s="178" t="s">
        <v>406</v>
      </c>
    </row>
    <row r="239" spans="1:65" s="2" customFormat="1" ht="29.25">
      <c r="A239" s="36"/>
      <c r="B239" s="37"/>
      <c r="C239" s="38"/>
      <c r="D239" s="180" t="s">
        <v>149</v>
      </c>
      <c r="E239" s="38"/>
      <c r="F239" s="181" t="s">
        <v>407</v>
      </c>
      <c r="G239" s="38"/>
      <c r="H239" s="38"/>
      <c r="I239" s="182"/>
      <c r="J239" s="38"/>
      <c r="K239" s="38"/>
      <c r="L239" s="41"/>
      <c r="M239" s="183"/>
      <c r="N239" s="184"/>
      <c r="O239" s="66"/>
      <c r="P239" s="66"/>
      <c r="Q239" s="66"/>
      <c r="R239" s="66"/>
      <c r="S239" s="66"/>
      <c r="T239" s="67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8" t="s">
        <v>149</v>
      </c>
      <c r="AU239" s="18" t="s">
        <v>88</v>
      </c>
    </row>
    <row r="240" spans="1:65" s="2" customFormat="1" ht="11.25">
      <c r="A240" s="36"/>
      <c r="B240" s="37"/>
      <c r="C240" s="38"/>
      <c r="D240" s="198" t="s">
        <v>194</v>
      </c>
      <c r="E240" s="38"/>
      <c r="F240" s="199" t="s">
        <v>408</v>
      </c>
      <c r="G240" s="38"/>
      <c r="H240" s="38"/>
      <c r="I240" s="182"/>
      <c r="J240" s="38"/>
      <c r="K240" s="38"/>
      <c r="L240" s="41"/>
      <c r="M240" s="183"/>
      <c r="N240" s="184"/>
      <c r="O240" s="66"/>
      <c r="P240" s="66"/>
      <c r="Q240" s="66"/>
      <c r="R240" s="66"/>
      <c r="S240" s="66"/>
      <c r="T240" s="67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8" t="s">
        <v>194</v>
      </c>
      <c r="AU240" s="18" t="s">
        <v>88</v>
      </c>
    </row>
    <row r="241" spans="1:65" s="14" customFormat="1" ht="11.25">
      <c r="B241" s="210"/>
      <c r="C241" s="211"/>
      <c r="D241" s="180" t="s">
        <v>252</v>
      </c>
      <c r="E241" s="212" t="s">
        <v>32</v>
      </c>
      <c r="F241" s="213" t="s">
        <v>409</v>
      </c>
      <c r="G241" s="211"/>
      <c r="H241" s="214">
        <v>24.038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252</v>
      </c>
      <c r="AU241" s="220" t="s">
        <v>88</v>
      </c>
      <c r="AV241" s="14" t="s">
        <v>88</v>
      </c>
      <c r="AW241" s="14" t="s">
        <v>39</v>
      </c>
      <c r="AX241" s="14" t="s">
        <v>86</v>
      </c>
      <c r="AY241" s="220" t="s">
        <v>143</v>
      </c>
    </row>
    <row r="242" spans="1:65" s="2" customFormat="1" ht="24.2" customHeight="1">
      <c r="A242" s="36"/>
      <c r="B242" s="37"/>
      <c r="C242" s="167" t="s">
        <v>410</v>
      </c>
      <c r="D242" s="167" t="s">
        <v>144</v>
      </c>
      <c r="E242" s="168" t="s">
        <v>411</v>
      </c>
      <c r="F242" s="169" t="s">
        <v>412</v>
      </c>
      <c r="G242" s="170" t="s">
        <v>296</v>
      </c>
      <c r="H242" s="171">
        <v>8.17</v>
      </c>
      <c r="I242" s="172"/>
      <c r="J242" s="173">
        <f>ROUND(I242*H242,2)</f>
        <v>0</v>
      </c>
      <c r="K242" s="169" t="s">
        <v>248</v>
      </c>
      <c r="L242" s="41"/>
      <c r="M242" s="174" t="s">
        <v>32</v>
      </c>
      <c r="N242" s="175" t="s">
        <v>49</v>
      </c>
      <c r="O242" s="66"/>
      <c r="P242" s="176">
        <f>O242*H242</f>
        <v>0</v>
      </c>
      <c r="Q242" s="176">
        <v>1.0593999999999999</v>
      </c>
      <c r="R242" s="176">
        <f>Q242*H242</f>
        <v>8.6552979999999984</v>
      </c>
      <c r="S242" s="176">
        <v>0</v>
      </c>
      <c r="T242" s="177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78" t="s">
        <v>142</v>
      </c>
      <c r="AT242" s="178" t="s">
        <v>144</v>
      </c>
      <c r="AU242" s="178" t="s">
        <v>88</v>
      </c>
      <c r="AY242" s="18" t="s">
        <v>143</v>
      </c>
      <c r="BE242" s="179">
        <f>IF(N242="základní",J242,0)</f>
        <v>0</v>
      </c>
      <c r="BF242" s="179">
        <f>IF(N242="snížená",J242,0)</f>
        <v>0</v>
      </c>
      <c r="BG242" s="179">
        <f>IF(N242="zákl. přenesená",J242,0)</f>
        <v>0</v>
      </c>
      <c r="BH242" s="179">
        <f>IF(N242="sníž. přenesená",J242,0)</f>
        <v>0</v>
      </c>
      <c r="BI242" s="179">
        <f>IF(N242="nulová",J242,0)</f>
        <v>0</v>
      </c>
      <c r="BJ242" s="18" t="s">
        <v>86</v>
      </c>
      <c r="BK242" s="179">
        <f>ROUND(I242*H242,2)</f>
        <v>0</v>
      </c>
      <c r="BL242" s="18" t="s">
        <v>142</v>
      </c>
      <c r="BM242" s="178" t="s">
        <v>413</v>
      </c>
    </row>
    <row r="243" spans="1:65" s="2" customFormat="1" ht="29.25">
      <c r="A243" s="36"/>
      <c r="B243" s="37"/>
      <c r="C243" s="38"/>
      <c r="D243" s="180" t="s">
        <v>149</v>
      </c>
      <c r="E243" s="38"/>
      <c r="F243" s="181" t="s">
        <v>414</v>
      </c>
      <c r="G243" s="38"/>
      <c r="H243" s="38"/>
      <c r="I243" s="182"/>
      <c r="J243" s="38"/>
      <c r="K243" s="38"/>
      <c r="L243" s="41"/>
      <c r="M243" s="183"/>
      <c r="N243" s="184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8" t="s">
        <v>149</v>
      </c>
      <c r="AU243" s="18" t="s">
        <v>88</v>
      </c>
    </row>
    <row r="244" spans="1:65" s="2" customFormat="1" ht="11.25">
      <c r="A244" s="36"/>
      <c r="B244" s="37"/>
      <c r="C244" s="38"/>
      <c r="D244" s="198" t="s">
        <v>194</v>
      </c>
      <c r="E244" s="38"/>
      <c r="F244" s="199" t="s">
        <v>415</v>
      </c>
      <c r="G244" s="38"/>
      <c r="H244" s="38"/>
      <c r="I244" s="182"/>
      <c r="J244" s="38"/>
      <c r="K244" s="38"/>
      <c r="L244" s="41"/>
      <c r="M244" s="183"/>
      <c r="N244" s="184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8" t="s">
        <v>194</v>
      </c>
      <c r="AU244" s="18" t="s">
        <v>88</v>
      </c>
    </row>
    <row r="245" spans="1:65" s="13" customFormat="1" ht="11.25">
      <c r="B245" s="200"/>
      <c r="C245" s="201"/>
      <c r="D245" s="180" t="s">
        <v>252</v>
      </c>
      <c r="E245" s="202" t="s">
        <v>32</v>
      </c>
      <c r="F245" s="203" t="s">
        <v>416</v>
      </c>
      <c r="G245" s="201"/>
      <c r="H245" s="202" t="s">
        <v>32</v>
      </c>
      <c r="I245" s="204"/>
      <c r="J245" s="201"/>
      <c r="K245" s="201"/>
      <c r="L245" s="205"/>
      <c r="M245" s="206"/>
      <c r="N245" s="207"/>
      <c r="O245" s="207"/>
      <c r="P245" s="207"/>
      <c r="Q245" s="207"/>
      <c r="R245" s="207"/>
      <c r="S245" s="207"/>
      <c r="T245" s="208"/>
      <c r="AT245" s="209" t="s">
        <v>252</v>
      </c>
      <c r="AU245" s="209" t="s">
        <v>88</v>
      </c>
      <c r="AV245" s="13" t="s">
        <v>86</v>
      </c>
      <c r="AW245" s="13" t="s">
        <v>39</v>
      </c>
      <c r="AX245" s="13" t="s">
        <v>78</v>
      </c>
      <c r="AY245" s="209" t="s">
        <v>143</v>
      </c>
    </row>
    <row r="246" spans="1:65" s="13" customFormat="1" ht="11.25">
      <c r="B246" s="200"/>
      <c r="C246" s="201"/>
      <c r="D246" s="180" t="s">
        <v>252</v>
      </c>
      <c r="E246" s="202" t="s">
        <v>32</v>
      </c>
      <c r="F246" s="203" t="s">
        <v>417</v>
      </c>
      <c r="G246" s="201"/>
      <c r="H246" s="202" t="s">
        <v>32</v>
      </c>
      <c r="I246" s="204"/>
      <c r="J246" s="201"/>
      <c r="K246" s="201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252</v>
      </c>
      <c r="AU246" s="209" t="s">
        <v>88</v>
      </c>
      <c r="AV246" s="13" t="s">
        <v>86</v>
      </c>
      <c r="AW246" s="13" t="s">
        <v>39</v>
      </c>
      <c r="AX246" s="13" t="s">
        <v>78</v>
      </c>
      <c r="AY246" s="209" t="s">
        <v>143</v>
      </c>
    </row>
    <row r="247" spans="1:65" s="14" customFormat="1" ht="11.25">
      <c r="B247" s="210"/>
      <c r="C247" s="211"/>
      <c r="D247" s="180" t="s">
        <v>252</v>
      </c>
      <c r="E247" s="212" t="s">
        <v>32</v>
      </c>
      <c r="F247" s="213" t="s">
        <v>418</v>
      </c>
      <c r="G247" s="211"/>
      <c r="H247" s="214">
        <v>8.17</v>
      </c>
      <c r="I247" s="215"/>
      <c r="J247" s="211"/>
      <c r="K247" s="211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252</v>
      </c>
      <c r="AU247" s="220" t="s">
        <v>88</v>
      </c>
      <c r="AV247" s="14" t="s">
        <v>88</v>
      </c>
      <c r="AW247" s="14" t="s">
        <v>39</v>
      </c>
      <c r="AX247" s="14" t="s">
        <v>86</v>
      </c>
      <c r="AY247" s="220" t="s">
        <v>143</v>
      </c>
    </row>
    <row r="248" spans="1:65" s="11" customFormat="1" ht="22.9" customHeight="1">
      <c r="B248" s="153"/>
      <c r="C248" s="154"/>
      <c r="D248" s="155" t="s">
        <v>77</v>
      </c>
      <c r="E248" s="196" t="s">
        <v>153</v>
      </c>
      <c r="F248" s="196" t="s">
        <v>419</v>
      </c>
      <c r="G248" s="154"/>
      <c r="H248" s="154"/>
      <c r="I248" s="157"/>
      <c r="J248" s="197">
        <f>BK248</f>
        <v>0</v>
      </c>
      <c r="K248" s="154"/>
      <c r="L248" s="159"/>
      <c r="M248" s="160"/>
      <c r="N248" s="161"/>
      <c r="O248" s="161"/>
      <c r="P248" s="162">
        <f>SUM(P249:P436)</f>
        <v>0</v>
      </c>
      <c r="Q248" s="161"/>
      <c r="R248" s="162">
        <f>SUM(R249:R436)</f>
        <v>84.701278950000017</v>
      </c>
      <c r="S248" s="161"/>
      <c r="T248" s="163">
        <f>SUM(T249:T436)</f>
        <v>0</v>
      </c>
      <c r="AR248" s="164" t="s">
        <v>86</v>
      </c>
      <c r="AT248" s="165" t="s">
        <v>77</v>
      </c>
      <c r="AU248" s="165" t="s">
        <v>86</v>
      </c>
      <c r="AY248" s="164" t="s">
        <v>143</v>
      </c>
      <c r="BK248" s="166">
        <f>SUM(BK249:BK436)</f>
        <v>0</v>
      </c>
    </row>
    <row r="249" spans="1:65" s="2" customFormat="1" ht="24.2" customHeight="1">
      <c r="A249" s="36"/>
      <c r="B249" s="37"/>
      <c r="C249" s="167" t="s">
        <v>420</v>
      </c>
      <c r="D249" s="167" t="s">
        <v>144</v>
      </c>
      <c r="E249" s="168" t="s">
        <v>421</v>
      </c>
      <c r="F249" s="169" t="s">
        <v>422</v>
      </c>
      <c r="G249" s="170" t="s">
        <v>312</v>
      </c>
      <c r="H249" s="171">
        <v>17.774999999999999</v>
      </c>
      <c r="I249" s="172"/>
      <c r="J249" s="173">
        <f>ROUND(I249*H249,2)</f>
        <v>0</v>
      </c>
      <c r="K249" s="169" t="s">
        <v>248</v>
      </c>
      <c r="L249" s="41"/>
      <c r="M249" s="174" t="s">
        <v>32</v>
      </c>
      <c r="N249" s="175" t="s">
        <v>49</v>
      </c>
      <c r="O249" s="66"/>
      <c r="P249" s="176">
        <f>O249*H249</f>
        <v>0</v>
      </c>
      <c r="Q249" s="176">
        <v>0.18085000000000001</v>
      </c>
      <c r="R249" s="176">
        <f>Q249*H249</f>
        <v>3.21460875</v>
      </c>
      <c r="S249" s="176">
        <v>0</v>
      </c>
      <c r="T249" s="177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78" t="s">
        <v>142</v>
      </c>
      <c r="AT249" s="178" t="s">
        <v>144</v>
      </c>
      <c r="AU249" s="178" t="s">
        <v>88</v>
      </c>
      <c r="AY249" s="18" t="s">
        <v>143</v>
      </c>
      <c r="BE249" s="179">
        <f>IF(N249="základní",J249,0)</f>
        <v>0</v>
      </c>
      <c r="BF249" s="179">
        <f>IF(N249="snížená",J249,0)</f>
        <v>0</v>
      </c>
      <c r="BG249" s="179">
        <f>IF(N249="zákl. přenesená",J249,0)</f>
        <v>0</v>
      </c>
      <c r="BH249" s="179">
        <f>IF(N249="sníž. přenesená",J249,0)</f>
        <v>0</v>
      </c>
      <c r="BI249" s="179">
        <f>IF(N249="nulová",J249,0)</f>
        <v>0</v>
      </c>
      <c r="BJ249" s="18" t="s">
        <v>86</v>
      </c>
      <c r="BK249" s="179">
        <f>ROUND(I249*H249,2)</f>
        <v>0</v>
      </c>
      <c r="BL249" s="18" t="s">
        <v>142</v>
      </c>
      <c r="BM249" s="178" t="s">
        <v>423</v>
      </c>
    </row>
    <row r="250" spans="1:65" s="2" customFormat="1" ht="29.25">
      <c r="A250" s="36"/>
      <c r="B250" s="37"/>
      <c r="C250" s="38"/>
      <c r="D250" s="180" t="s">
        <v>149</v>
      </c>
      <c r="E250" s="38"/>
      <c r="F250" s="181" t="s">
        <v>424</v>
      </c>
      <c r="G250" s="38"/>
      <c r="H250" s="38"/>
      <c r="I250" s="182"/>
      <c r="J250" s="38"/>
      <c r="K250" s="38"/>
      <c r="L250" s="41"/>
      <c r="M250" s="183"/>
      <c r="N250" s="184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8" t="s">
        <v>149</v>
      </c>
      <c r="AU250" s="18" t="s">
        <v>88</v>
      </c>
    </row>
    <row r="251" spans="1:65" s="2" customFormat="1" ht="11.25">
      <c r="A251" s="36"/>
      <c r="B251" s="37"/>
      <c r="C251" s="38"/>
      <c r="D251" s="198" t="s">
        <v>194</v>
      </c>
      <c r="E251" s="38"/>
      <c r="F251" s="199" t="s">
        <v>425</v>
      </c>
      <c r="G251" s="38"/>
      <c r="H251" s="38"/>
      <c r="I251" s="182"/>
      <c r="J251" s="38"/>
      <c r="K251" s="38"/>
      <c r="L251" s="41"/>
      <c r="M251" s="183"/>
      <c r="N251" s="184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8" t="s">
        <v>194</v>
      </c>
      <c r="AU251" s="18" t="s">
        <v>88</v>
      </c>
    </row>
    <row r="252" spans="1:65" s="13" customFormat="1" ht="11.25">
      <c r="B252" s="200"/>
      <c r="C252" s="201"/>
      <c r="D252" s="180" t="s">
        <v>252</v>
      </c>
      <c r="E252" s="202" t="s">
        <v>32</v>
      </c>
      <c r="F252" s="203" t="s">
        <v>426</v>
      </c>
      <c r="G252" s="201"/>
      <c r="H252" s="202" t="s">
        <v>32</v>
      </c>
      <c r="I252" s="204"/>
      <c r="J252" s="201"/>
      <c r="K252" s="201"/>
      <c r="L252" s="205"/>
      <c r="M252" s="206"/>
      <c r="N252" s="207"/>
      <c r="O252" s="207"/>
      <c r="P252" s="207"/>
      <c r="Q252" s="207"/>
      <c r="R252" s="207"/>
      <c r="S252" s="207"/>
      <c r="T252" s="208"/>
      <c r="AT252" s="209" t="s">
        <v>252</v>
      </c>
      <c r="AU252" s="209" t="s">
        <v>88</v>
      </c>
      <c r="AV252" s="13" t="s">
        <v>86</v>
      </c>
      <c r="AW252" s="13" t="s">
        <v>39</v>
      </c>
      <c r="AX252" s="13" t="s">
        <v>78</v>
      </c>
      <c r="AY252" s="209" t="s">
        <v>143</v>
      </c>
    </row>
    <row r="253" spans="1:65" s="14" customFormat="1" ht="11.25">
      <c r="B253" s="210"/>
      <c r="C253" s="211"/>
      <c r="D253" s="180" t="s">
        <v>252</v>
      </c>
      <c r="E253" s="212" t="s">
        <v>32</v>
      </c>
      <c r="F253" s="213" t="s">
        <v>427</v>
      </c>
      <c r="G253" s="211"/>
      <c r="H253" s="214">
        <v>17.774999999999999</v>
      </c>
      <c r="I253" s="215"/>
      <c r="J253" s="211"/>
      <c r="K253" s="211"/>
      <c r="L253" s="216"/>
      <c r="M253" s="217"/>
      <c r="N253" s="218"/>
      <c r="O253" s="218"/>
      <c r="P253" s="218"/>
      <c r="Q253" s="218"/>
      <c r="R253" s="218"/>
      <c r="S253" s="218"/>
      <c r="T253" s="219"/>
      <c r="AT253" s="220" t="s">
        <v>252</v>
      </c>
      <c r="AU253" s="220" t="s">
        <v>88</v>
      </c>
      <c r="AV253" s="14" t="s">
        <v>88</v>
      </c>
      <c r="AW253" s="14" t="s">
        <v>39</v>
      </c>
      <c r="AX253" s="14" t="s">
        <v>86</v>
      </c>
      <c r="AY253" s="220" t="s">
        <v>143</v>
      </c>
    </row>
    <row r="254" spans="1:65" s="2" customFormat="1" ht="24.2" customHeight="1">
      <c r="A254" s="36"/>
      <c r="B254" s="37"/>
      <c r="C254" s="167" t="s">
        <v>8</v>
      </c>
      <c r="D254" s="167" t="s">
        <v>144</v>
      </c>
      <c r="E254" s="168" t="s">
        <v>428</v>
      </c>
      <c r="F254" s="169" t="s">
        <v>429</v>
      </c>
      <c r="G254" s="170" t="s">
        <v>312</v>
      </c>
      <c r="H254" s="171">
        <v>202.26300000000001</v>
      </c>
      <c r="I254" s="172"/>
      <c r="J254" s="173">
        <f>ROUND(I254*H254,2)</f>
        <v>0</v>
      </c>
      <c r="K254" s="169" t="s">
        <v>248</v>
      </c>
      <c r="L254" s="41"/>
      <c r="M254" s="174" t="s">
        <v>32</v>
      </c>
      <c r="N254" s="175" t="s">
        <v>49</v>
      </c>
      <c r="O254" s="66"/>
      <c r="P254" s="176">
        <f>O254*H254</f>
        <v>0</v>
      </c>
      <c r="Q254" s="176">
        <v>0.25523000000000001</v>
      </c>
      <c r="R254" s="176">
        <f>Q254*H254</f>
        <v>51.623585490000004</v>
      </c>
      <c r="S254" s="176">
        <v>0</v>
      </c>
      <c r="T254" s="177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78" t="s">
        <v>142</v>
      </c>
      <c r="AT254" s="178" t="s">
        <v>144</v>
      </c>
      <c r="AU254" s="178" t="s">
        <v>88</v>
      </c>
      <c r="AY254" s="18" t="s">
        <v>143</v>
      </c>
      <c r="BE254" s="179">
        <f>IF(N254="základní",J254,0)</f>
        <v>0</v>
      </c>
      <c r="BF254" s="179">
        <f>IF(N254="snížená",J254,0)</f>
        <v>0</v>
      </c>
      <c r="BG254" s="179">
        <f>IF(N254="zákl. přenesená",J254,0)</f>
        <v>0</v>
      </c>
      <c r="BH254" s="179">
        <f>IF(N254="sníž. přenesená",J254,0)</f>
        <v>0</v>
      </c>
      <c r="BI254" s="179">
        <f>IF(N254="nulová",J254,0)</f>
        <v>0</v>
      </c>
      <c r="BJ254" s="18" t="s">
        <v>86</v>
      </c>
      <c r="BK254" s="179">
        <f>ROUND(I254*H254,2)</f>
        <v>0</v>
      </c>
      <c r="BL254" s="18" t="s">
        <v>142</v>
      </c>
      <c r="BM254" s="178" t="s">
        <v>430</v>
      </c>
    </row>
    <row r="255" spans="1:65" s="2" customFormat="1" ht="19.5">
      <c r="A255" s="36"/>
      <c r="B255" s="37"/>
      <c r="C255" s="38"/>
      <c r="D255" s="180" t="s">
        <v>149</v>
      </c>
      <c r="E255" s="38"/>
      <c r="F255" s="181" t="s">
        <v>431</v>
      </c>
      <c r="G255" s="38"/>
      <c r="H255" s="38"/>
      <c r="I255" s="182"/>
      <c r="J255" s="38"/>
      <c r="K255" s="38"/>
      <c r="L255" s="41"/>
      <c r="M255" s="183"/>
      <c r="N255" s="184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8" t="s">
        <v>149</v>
      </c>
      <c r="AU255" s="18" t="s">
        <v>88</v>
      </c>
    </row>
    <row r="256" spans="1:65" s="2" customFormat="1" ht="11.25">
      <c r="A256" s="36"/>
      <c r="B256" s="37"/>
      <c r="C256" s="38"/>
      <c r="D256" s="198" t="s">
        <v>194</v>
      </c>
      <c r="E256" s="38"/>
      <c r="F256" s="199" t="s">
        <v>432</v>
      </c>
      <c r="G256" s="38"/>
      <c r="H256" s="38"/>
      <c r="I256" s="182"/>
      <c r="J256" s="38"/>
      <c r="K256" s="38"/>
      <c r="L256" s="41"/>
      <c r="M256" s="183"/>
      <c r="N256" s="184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8" t="s">
        <v>194</v>
      </c>
      <c r="AU256" s="18" t="s">
        <v>88</v>
      </c>
    </row>
    <row r="257" spans="2:51" s="13" customFormat="1" ht="11.25">
      <c r="B257" s="200"/>
      <c r="C257" s="201"/>
      <c r="D257" s="180" t="s">
        <v>252</v>
      </c>
      <c r="E257" s="202" t="s">
        <v>32</v>
      </c>
      <c r="F257" s="203" t="s">
        <v>433</v>
      </c>
      <c r="G257" s="201"/>
      <c r="H257" s="202" t="s">
        <v>32</v>
      </c>
      <c r="I257" s="204"/>
      <c r="J257" s="201"/>
      <c r="K257" s="201"/>
      <c r="L257" s="205"/>
      <c r="M257" s="206"/>
      <c r="N257" s="207"/>
      <c r="O257" s="207"/>
      <c r="P257" s="207"/>
      <c r="Q257" s="207"/>
      <c r="R257" s="207"/>
      <c r="S257" s="207"/>
      <c r="T257" s="208"/>
      <c r="AT257" s="209" t="s">
        <v>252</v>
      </c>
      <c r="AU257" s="209" t="s">
        <v>88</v>
      </c>
      <c r="AV257" s="13" t="s">
        <v>86</v>
      </c>
      <c r="AW257" s="13" t="s">
        <v>39</v>
      </c>
      <c r="AX257" s="13" t="s">
        <v>78</v>
      </c>
      <c r="AY257" s="209" t="s">
        <v>143</v>
      </c>
    </row>
    <row r="258" spans="2:51" s="14" customFormat="1" ht="11.25">
      <c r="B258" s="210"/>
      <c r="C258" s="211"/>
      <c r="D258" s="180" t="s">
        <v>252</v>
      </c>
      <c r="E258" s="212" t="s">
        <v>32</v>
      </c>
      <c r="F258" s="213" t="s">
        <v>434</v>
      </c>
      <c r="G258" s="211"/>
      <c r="H258" s="214">
        <v>178.75</v>
      </c>
      <c r="I258" s="215"/>
      <c r="J258" s="211"/>
      <c r="K258" s="211"/>
      <c r="L258" s="216"/>
      <c r="M258" s="217"/>
      <c r="N258" s="218"/>
      <c r="O258" s="218"/>
      <c r="P258" s="218"/>
      <c r="Q258" s="218"/>
      <c r="R258" s="218"/>
      <c r="S258" s="218"/>
      <c r="T258" s="219"/>
      <c r="AT258" s="220" t="s">
        <v>252</v>
      </c>
      <c r="AU258" s="220" t="s">
        <v>88</v>
      </c>
      <c r="AV258" s="14" t="s">
        <v>88</v>
      </c>
      <c r="AW258" s="14" t="s">
        <v>39</v>
      </c>
      <c r="AX258" s="14" t="s">
        <v>78</v>
      </c>
      <c r="AY258" s="220" t="s">
        <v>143</v>
      </c>
    </row>
    <row r="259" spans="2:51" s="14" customFormat="1" ht="11.25">
      <c r="B259" s="210"/>
      <c r="C259" s="211"/>
      <c r="D259" s="180" t="s">
        <v>252</v>
      </c>
      <c r="E259" s="212" t="s">
        <v>32</v>
      </c>
      <c r="F259" s="213" t="s">
        <v>435</v>
      </c>
      <c r="G259" s="211"/>
      <c r="H259" s="214">
        <v>-1.5629999999999999</v>
      </c>
      <c r="I259" s="215"/>
      <c r="J259" s="211"/>
      <c r="K259" s="211"/>
      <c r="L259" s="216"/>
      <c r="M259" s="217"/>
      <c r="N259" s="218"/>
      <c r="O259" s="218"/>
      <c r="P259" s="218"/>
      <c r="Q259" s="218"/>
      <c r="R259" s="218"/>
      <c r="S259" s="218"/>
      <c r="T259" s="219"/>
      <c r="AT259" s="220" t="s">
        <v>252</v>
      </c>
      <c r="AU259" s="220" t="s">
        <v>88</v>
      </c>
      <c r="AV259" s="14" t="s">
        <v>88</v>
      </c>
      <c r="AW259" s="14" t="s">
        <v>39</v>
      </c>
      <c r="AX259" s="14" t="s">
        <v>78</v>
      </c>
      <c r="AY259" s="220" t="s">
        <v>143</v>
      </c>
    </row>
    <row r="260" spans="2:51" s="14" customFormat="1" ht="11.25">
      <c r="B260" s="210"/>
      <c r="C260" s="211"/>
      <c r="D260" s="180" t="s">
        <v>252</v>
      </c>
      <c r="E260" s="212" t="s">
        <v>32</v>
      </c>
      <c r="F260" s="213" t="s">
        <v>436</v>
      </c>
      <c r="G260" s="211"/>
      <c r="H260" s="214">
        <v>-1.25</v>
      </c>
      <c r="I260" s="215"/>
      <c r="J260" s="211"/>
      <c r="K260" s="211"/>
      <c r="L260" s="216"/>
      <c r="M260" s="217"/>
      <c r="N260" s="218"/>
      <c r="O260" s="218"/>
      <c r="P260" s="218"/>
      <c r="Q260" s="218"/>
      <c r="R260" s="218"/>
      <c r="S260" s="218"/>
      <c r="T260" s="219"/>
      <c r="AT260" s="220" t="s">
        <v>252</v>
      </c>
      <c r="AU260" s="220" t="s">
        <v>88</v>
      </c>
      <c r="AV260" s="14" t="s">
        <v>88</v>
      </c>
      <c r="AW260" s="14" t="s">
        <v>39</v>
      </c>
      <c r="AX260" s="14" t="s">
        <v>78</v>
      </c>
      <c r="AY260" s="220" t="s">
        <v>143</v>
      </c>
    </row>
    <row r="261" spans="2:51" s="14" customFormat="1" ht="11.25">
      <c r="B261" s="210"/>
      <c r="C261" s="211"/>
      <c r="D261" s="180" t="s">
        <v>252</v>
      </c>
      <c r="E261" s="212" t="s">
        <v>32</v>
      </c>
      <c r="F261" s="213" t="s">
        <v>437</v>
      </c>
      <c r="G261" s="211"/>
      <c r="H261" s="214">
        <v>-3.12</v>
      </c>
      <c r="I261" s="215"/>
      <c r="J261" s="211"/>
      <c r="K261" s="211"/>
      <c r="L261" s="216"/>
      <c r="M261" s="217"/>
      <c r="N261" s="218"/>
      <c r="O261" s="218"/>
      <c r="P261" s="218"/>
      <c r="Q261" s="218"/>
      <c r="R261" s="218"/>
      <c r="S261" s="218"/>
      <c r="T261" s="219"/>
      <c r="AT261" s="220" t="s">
        <v>252</v>
      </c>
      <c r="AU261" s="220" t="s">
        <v>88</v>
      </c>
      <c r="AV261" s="14" t="s">
        <v>88</v>
      </c>
      <c r="AW261" s="14" t="s">
        <v>39</v>
      </c>
      <c r="AX261" s="14" t="s">
        <v>78</v>
      </c>
      <c r="AY261" s="220" t="s">
        <v>143</v>
      </c>
    </row>
    <row r="262" spans="2:51" s="14" customFormat="1" ht="11.25">
      <c r="B262" s="210"/>
      <c r="C262" s="211"/>
      <c r="D262" s="180" t="s">
        <v>252</v>
      </c>
      <c r="E262" s="212" t="s">
        <v>32</v>
      </c>
      <c r="F262" s="213" t="s">
        <v>438</v>
      </c>
      <c r="G262" s="211"/>
      <c r="H262" s="214">
        <v>-3.125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252</v>
      </c>
      <c r="AU262" s="220" t="s">
        <v>88</v>
      </c>
      <c r="AV262" s="14" t="s">
        <v>88</v>
      </c>
      <c r="AW262" s="14" t="s">
        <v>39</v>
      </c>
      <c r="AX262" s="14" t="s">
        <v>78</v>
      </c>
      <c r="AY262" s="220" t="s">
        <v>143</v>
      </c>
    </row>
    <row r="263" spans="2:51" s="14" customFormat="1" ht="11.25">
      <c r="B263" s="210"/>
      <c r="C263" s="211"/>
      <c r="D263" s="180" t="s">
        <v>252</v>
      </c>
      <c r="E263" s="212" t="s">
        <v>32</v>
      </c>
      <c r="F263" s="213" t="s">
        <v>439</v>
      </c>
      <c r="G263" s="211"/>
      <c r="H263" s="214">
        <v>-2.6</v>
      </c>
      <c r="I263" s="215"/>
      <c r="J263" s="211"/>
      <c r="K263" s="211"/>
      <c r="L263" s="216"/>
      <c r="M263" s="217"/>
      <c r="N263" s="218"/>
      <c r="O263" s="218"/>
      <c r="P263" s="218"/>
      <c r="Q263" s="218"/>
      <c r="R263" s="218"/>
      <c r="S263" s="218"/>
      <c r="T263" s="219"/>
      <c r="AT263" s="220" t="s">
        <v>252</v>
      </c>
      <c r="AU263" s="220" t="s">
        <v>88</v>
      </c>
      <c r="AV263" s="14" t="s">
        <v>88</v>
      </c>
      <c r="AW263" s="14" t="s">
        <v>39</v>
      </c>
      <c r="AX263" s="14" t="s">
        <v>78</v>
      </c>
      <c r="AY263" s="220" t="s">
        <v>143</v>
      </c>
    </row>
    <row r="264" spans="2:51" s="14" customFormat="1" ht="11.25">
      <c r="B264" s="210"/>
      <c r="C264" s="211"/>
      <c r="D264" s="180" t="s">
        <v>252</v>
      </c>
      <c r="E264" s="212" t="s">
        <v>32</v>
      </c>
      <c r="F264" s="213" t="s">
        <v>440</v>
      </c>
      <c r="G264" s="211"/>
      <c r="H264" s="214">
        <v>-3.4319999999999999</v>
      </c>
      <c r="I264" s="215"/>
      <c r="J264" s="211"/>
      <c r="K264" s="211"/>
      <c r="L264" s="216"/>
      <c r="M264" s="217"/>
      <c r="N264" s="218"/>
      <c r="O264" s="218"/>
      <c r="P264" s="218"/>
      <c r="Q264" s="218"/>
      <c r="R264" s="218"/>
      <c r="S264" s="218"/>
      <c r="T264" s="219"/>
      <c r="AT264" s="220" t="s">
        <v>252</v>
      </c>
      <c r="AU264" s="220" t="s">
        <v>88</v>
      </c>
      <c r="AV264" s="14" t="s">
        <v>88</v>
      </c>
      <c r="AW264" s="14" t="s">
        <v>39</v>
      </c>
      <c r="AX264" s="14" t="s">
        <v>78</v>
      </c>
      <c r="AY264" s="220" t="s">
        <v>143</v>
      </c>
    </row>
    <row r="265" spans="2:51" s="14" customFormat="1" ht="11.25">
      <c r="B265" s="210"/>
      <c r="C265" s="211"/>
      <c r="D265" s="180" t="s">
        <v>252</v>
      </c>
      <c r="E265" s="212" t="s">
        <v>32</v>
      </c>
      <c r="F265" s="213" t="s">
        <v>441</v>
      </c>
      <c r="G265" s="211"/>
      <c r="H265" s="214">
        <v>-8.75</v>
      </c>
      <c r="I265" s="215"/>
      <c r="J265" s="211"/>
      <c r="K265" s="211"/>
      <c r="L265" s="216"/>
      <c r="M265" s="217"/>
      <c r="N265" s="218"/>
      <c r="O265" s="218"/>
      <c r="P265" s="218"/>
      <c r="Q265" s="218"/>
      <c r="R265" s="218"/>
      <c r="S265" s="218"/>
      <c r="T265" s="219"/>
      <c r="AT265" s="220" t="s">
        <v>252</v>
      </c>
      <c r="AU265" s="220" t="s">
        <v>88</v>
      </c>
      <c r="AV265" s="14" t="s">
        <v>88</v>
      </c>
      <c r="AW265" s="14" t="s">
        <v>39</v>
      </c>
      <c r="AX265" s="14" t="s">
        <v>78</v>
      </c>
      <c r="AY265" s="220" t="s">
        <v>143</v>
      </c>
    </row>
    <row r="266" spans="2:51" s="14" customFormat="1" ht="11.25">
      <c r="B266" s="210"/>
      <c r="C266" s="211"/>
      <c r="D266" s="180" t="s">
        <v>252</v>
      </c>
      <c r="E266" s="212" t="s">
        <v>32</v>
      </c>
      <c r="F266" s="213" t="s">
        <v>442</v>
      </c>
      <c r="G266" s="211"/>
      <c r="H266" s="214">
        <v>-2.08</v>
      </c>
      <c r="I266" s="215"/>
      <c r="J266" s="211"/>
      <c r="K266" s="211"/>
      <c r="L266" s="216"/>
      <c r="M266" s="217"/>
      <c r="N266" s="218"/>
      <c r="O266" s="218"/>
      <c r="P266" s="218"/>
      <c r="Q266" s="218"/>
      <c r="R266" s="218"/>
      <c r="S266" s="218"/>
      <c r="T266" s="219"/>
      <c r="AT266" s="220" t="s">
        <v>252</v>
      </c>
      <c r="AU266" s="220" t="s">
        <v>88</v>
      </c>
      <c r="AV266" s="14" t="s">
        <v>88</v>
      </c>
      <c r="AW266" s="14" t="s">
        <v>39</v>
      </c>
      <c r="AX266" s="14" t="s">
        <v>78</v>
      </c>
      <c r="AY266" s="220" t="s">
        <v>143</v>
      </c>
    </row>
    <row r="267" spans="2:51" s="14" customFormat="1" ht="11.25">
      <c r="B267" s="210"/>
      <c r="C267" s="211"/>
      <c r="D267" s="180" t="s">
        <v>252</v>
      </c>
      <c r="E267" s="212" t="s">
        <v>32</v>
      </c>
      <c r="F267" s="213" t="s">
        <v>443</v>
      </c>
      <c r="G267" s="211"/>
      <c r="H267" s="214">
        <v>-1.5629999999999999</v>
      </c>
      <c r="I267" s="215"/>
      <c r="J267" s="211"/>
      <c r="K267" s="211"/>
      <c r="L267" s="216"/>
      <c r="M267" s="217"/>
      <c r="N267" s="218"/>
      <c r="O267" s="218"/>
      <c r="P267" s="218"/>
      <c r="Q267" s="218"/>
      <c r="R267" s="218"/>
      <c r="S267" s="218"/>
      <c r="T267" s="219"/>
      <c r="AT267" s="220" t="s">
        <v>252</v>
      </c>
      <c r="AU267" s="220" t="s">
        <v>88</v>
      </c>
      <c r="AV267" s="14" t="s">
        <v>88</v>
      </c>
      <c r="AW267" s="14" t="s">
        <v>39</v>
      </c>
      <c r="AX267" s="14" t="s">
        <v>78</v>
      </c>
      <c r="AY267" s="220" t="s">
        <v>143</v>
      </c>
    </row>
    <row r="268" spans="2:51" s="14" customFormat="1" ht="11.25">
      <c r="B268" s="210"/>
      <c r="C268" s="211"/>
      <c r="D268" s="180" t="s">
        <v>252</v>
      </c>
      <c r="E268" s="212" t="s">
        <v>32</v>
      </c>
      <c r="F268" s="213" t="s">
        <v>444</v>
      </c>
      <c r="G268" s="211"/>
      <c r="H268" s="214">
        <v>-6.2350000000000003</v>
      </c>
      <c r="I268" s="215"/>
      <c r="J268" s="211"/>
      <c r="K268" s="211"/>
      <c r="L268" s="216"/>
      <c r="M268" s="217"/>
      <c r="N268" s="218"/>
      <c r="O268" s="218"/>
      <c r="P268" s="218"/>
      <c r="Q268" s="218"/>
      <c r="R268" s="218"/>
      <c r="S268" s="218"/>
      <c r="T268" s="219"/>
      <c r="AT268" s="220" t="s">
        <v>252</v>
      </c>
      <c r="AU268" s="220" t="s">
        <v>88</v>
      </c>
      <c r="AV268" s="14" t="s">
        <v>88</v>
      </c>
      <c r="AW268" s="14" t="s">
        <v>39</v>
      </c>
      <c r="AX268" s="14" t="s">
        <v>78</v>
      </c>
      <c r="AY268" s="220" t="s">
        <v>143</v>
      </c>
    </row>
    <row r="269" spans="2:51" s="14" customFormat="1" ht="11.25">
      <c r="B269" s="210"/>
      <c r="C269" s="211"/>
      <c r="D269" s="180" t="s">
        <v>252</v>
      </c>
      <c r="E269" s="212" t="s">
        <v>32</v>
      </c>
      <c r="F269" s="213" t="s">
        <v>445</v>
      </c>
      <c r="G269" s="211"/>
      <c r="H269" s="214">
        <v>-4</v>
      </c>
      <c r="I269" s="215"/>
      <c r="J269" s="211"/>
      <c r="K269" s="211"/>
      <c r="L269" s="216"/>
      <c r="M269" s="217"/>
      <c r="N269" s="218"/>
      <c r="O269" s="218"/>
      <c r="P269" s="218"/>
      <c r="Q269" s="218"/>
      <c r="R269" s="218"/>
      <c r="S269" s="218"/>
      <c r="T269" s="219"/>
      <c r="AT269" s="220" t="s">
        <v>252</v>
      </c>
      <c r="AU269" s="220" t="s">
        <v>88</v>
      </c>
      <c r="AV269" s="14" t="s">
        <v>88</v>
      </c>
      <c r="AW269" s="14" t="s">
        <v>39</v>
      </c>
      <c r="AX269" s="14" t="s">
        <v>78</v>
      </c>
      <c r="AY269" s="220" t="s">
        <v>143</v>
      </c>
    </row>
    <row r="270" spans="2:51" s="14" customFormat="1" ht="11.25">
      <c r="B270" s="210"/>
      <c r="C270" s="211"/>
      <c r="D270" s="180" t="s">
        <v>252</v>
      </c>
      <c r="E270" s="212" t="s">
        <v>32</v>
      </c>
      <c r="F270" s="213" t="s">
        <v>446</v>
      </c>
      <c r="G270" s="211"/>
      <c r="H270" s="214">
        <v>-2.08</v>
      </c>
      <c r="I270" s="215"/>
      <c r="J270" s="211"/>
      <c r="K270" s="211"/>
      <c r="L270" s="216"/>
      <c r="M270" s="217"/>
      <c r="N270" s="218"/>
      <c r="O270" s="218"/>
      <c r="P270" s="218"/>
      <c r="Q270" s="218"/>
      <c r="R270" s="218"/>
      <c r="S270" s="218"/>
      <c r="T270" s="219"/>
      <c r="AT270" s="220" t="s">
        <v>252</v>
      </c>
      <c r="AU270" s="220" t="s">
        <v>88</v>
      </c>
      <c r="AV270" s="14" t="s">
        <v>88</v>
      </c>
      <c r="AW270" s="14" t="s">
        <v>39</v>
      </c>
      <c r="AX270" s="14" t="s">
        <v>78</v>
      </c>
      <c r="AY270" s="220" t="s">
        <v>143</v>
      </c>
    </row>
    <row r="271" spans="2:51" s="13" customFormat="1" ht="11.25">
      <c r="B271" s="200"/>
      <c r="C271" s="201"/>
      <c r="D271" s="180" t="s">
        <v>252</v>
      </c>
      <c r="E271" s="202" t="s">
        <v>32</v>
      </c>
      <c r="F271" s="203" t="s">
        <v>447</v>
      </c>
      <c r="G271" s="201"/>
      <c r="H271" s="202" t="s">
        <v>32</v>
      </c>
      <c r="I271" s="204"/>
      <c r="J271" s="201"/>
      <c r="K271" s="201"/>
      <c r="L271" s="205"/>
      <c r="M271" s="206"/>
      <c r="N271" s="207"/>
      <c r="O271" s="207"/>
      <c r="P271" s="207"/>
      <c r="Q271" s="207"/>
      <c r="R271" s="207"/>
      <c r="S271" s="207"/>
      <c r="T271" s="208"/>
      <c r="AT271" s="209" t="s">
        <v>252</v>
      </c>
      <c r="AU271" s="209" t="s">
        <v>88</v>
      </c>
      <c r="AV271" s="13" t="s">
        <v>86</v>
      </c>
      <c r="AW271" s="13" t="s">
        <v>39</v>
      </c>
      <c r="AX271" s="13" t="s">
        <v>78</v>
      </c>
      <c r="AY271" s="209" t="s">
        <v>143</v>
      </c>
    </row>
    <row r="272" spans="2:51" s="14" customFormat="1" ht="11.25">
      <c r="B272" s="210"/>
      <c r="C272" s="211"/>
      <c r="D272" s="180" t="s">
        <v>252</v>
      </c>
      <c r="E272" s="212" t="s">
        <v>32</v>
      </c>
      <c r="F272" s="213" t="s">
        <v>448</v>
      </c>
      <c r="G272" s="211"/>
      <c r="H272" s="214">
        <v>39.677999999999997</v>
      </c>
      <c r="I272" s="215"/>
      <c r="J272" s="211"/>
      <c r="K272" s="211"/>
      <c r="L272" s="216"/>
      <c r="M272" s="217"/>
      <c r="N272" s="218"/>
      <c r="O272" s="218"/>
      <c r="P272" s="218"/>
      <c r="Q272" s="218"/>
      <c r="R272" s="218"/>
      <c r="S272" s="218"/>
      <c r="T272" s="219"/>
      <c r="AT272" s="220" t="s">
        <v>252</v>
      </c>
      <c r="AU272" s="220" t="s">
        <v>88</v>
      </c>
      <c r="AV272" s="14" t="s">
        <v>88</v>
      </c>
      <c r="AW272" s="14" t="s">
        <v>39</v>
      </c>
      <c r="AX272" s="14" t="s">
        <v>78</v>
      </c>
      <c r="AY272" s="220" t="s">
        <v>143</v>
      </c>
    </row>
    <row r="273" spans="1:65" s="14" customFormat="1" ht="11.25">
      <c r="B273" s="210"/>
      <c r="C273" s="211"/>
      <c r="D273" s="180" t="s">
        <v>252</v>
      </c>
      <c r="E273" s="212" t="s">
        <v>32</v>
      </c>
      <c r="F273" s="213" t="s">
        <v>449</v>
      </c>
      <c r="G273" s="211"/>
      <c r="H273" s="214">
        <v>-10.1</v>
      </c>
      <c r="I273" s="215"/>
      <c r="J273" s="211"/>
      <c r="K273" s="211"/>
      <c r="L273" s="216"/>
      <c r="M273" s="217"/>
      <c r="N273" s="218"/>
      <c r="O273" s="218"/>
      <c r="P273" s="218"/>
      <c r="Q273" s="218"/>
      <c r="R273" s="218"/>
      <c r="S273" s="218"/>
      <c r="T273" s="219"/>
      <c r="AT273" s="220" t="s">
        <v>252</v>
      </c>
      <c r="AU273" s="220" t="s">
        <v>88</v>
      </c>
      <c r="AV273" s="14" t="s">
        <v>88</v>
      </c>
      <c r="AW273" s="14" t="s">
        <v>39</v>
      </c>
      <c r="AX273" s="14" t="s">
        <v>78</v>
      </c>
      <c r="AY273" s="220" t="s">
        <v>143</v>
      </c>
    </row>
    <row r="274" spans="1:65" s="14" customFormat="1" ht="11.25">
      <c r="B274" s="210"/>
      <c r="C274" s="211"/>
      <c r="D274" s="180" t="s">
        <v>252</v>
      </c>
      <c r="E274" s="212" t="s">
        <v>32</v>
      </c>
      <c r="F274" s="213" t="s">
        <v>450</v>
      </c>
      <c r="G274" s="211"/>
      <c r="H274" s="214">
        <v>5.1150000000000002</v>
      </c>
      <c r="I274" s="215"/>
      <c r="J274" s="211"/>
      <c r="K274" s="211"/>
      <c r="L274" s="216"/>
      <c r="M274" s="217"/>
      <c r="N274" s="218"/>
      <c r="O274" s="218"/>
      <c r="P274" s="218"/>
      <c r="Q274" s="218"/>
      <c r="R274" s="218"/>
      <c r="S274" s="218"/>
      <c r="T274" s="219"/>
      <c r="AT274" s="220" t="s">
        <v>252</v>
      </c>
      <c r="AU274" s="220" t="s">
        <v>88</v>
      </c>
      <c r="AV274" s="14" t="s">
        <v>88</v>
      </c>
      <c r="AW274" s="14" t="s">
        <v>39</v>
      </c>
      <c r="AX274" s="14" t="s">
        <v>78</v>
      </c>
      <c r="AY274" s="220" t="s">
        <v>143</v>
      </c>
    </row>
    <row r="275" spans="1:65" s="14" customFormat="1" ht="11.25">
      <c r="B275" s="210"/>
      <c r="C275" s="211"/>
      <c r="D275" s="180" t="s">
        <v>252</v>
      </c>
      <c r="E275" s="212" t="s">
        <v>32</v>
      </c>
      <c r="F275" s="213" t="s">
        <v>451</v>
      </c>
      <c r="G275" s="211"/>
      <c r="H275" s="214">
        <v>28.617999999999999</v>
      </c>
      <c r="I275" s="215"/>
      <c r="J275" s="211"/>
      <c r="K275" s="211"/>
      <c r="L275" s="216"/>
      <c r="M275" s="217"/>
      <c r="N275" s="218"/>
      <c r="O275" s="218"/>
      <c r="P275" s="218"/>
      <c r="Q275" s="218"/>
      <c r="R275" s="218"/>
      <c r="S275" s="218"/>
      <c r="T275" s="219"/>
      <c r="AT275" s="220" t="s">
        <v>252</v>
      </c>
      <c r="AU275" s="220" t="s">
        <v>88</v>
      </c>
      <c r="AV275" s="14" t="s">
        <v>88</v>
      </c>
      <c r="AW275" s="14" t="s">
        <v>39</v>
      </c>
      <c r="AX275" s="14" t="s">
        <v>78</v>
      </c>
      <c r="AY275" s="220" t="s">
        <v>143</v>
      </c>
    </row>
    <row r="276" spans="1:65" s="15" customFormat="1" ht="11.25">
      <c r="B276" s="221"/>
      <c r="C276" s="222"/>
      <c r="D276" s="180" t="s">
        <v>252</v>
      </c>
      <c r="E276" s="223" t="s">
        <v>32</v>
      </c>
      <c r="F276" s="224" t="s">
        <v>256</v>
      </c>
      <c r="G276" s="222"/>
      <c r="H276" s="225">
        <v>202.26300000000001</v>
      </c>
      <c r="I276" s="226"/>
      <c r="J276" s="222"/>
      <c r="K276" s="222"/>
      <c r="L276" s="227"/>
      <c r="M276" s="228"/>
      <c r="N276" s="229"/>
      <c r="O276" s="229"/>
      <c r="P276" s="229"/>
      <c r="Q276" s="229"/>
      <c r="R276" s="229"/>
      <c r="S276" s="229"/>
      <c r="T276" s="230"/>
      <c r="AT276" s="231" t="s">
        <v>252</v>
      </c>
      <c r="AU276" s="231" t="s">
        <v>88</v>
      </c>
      <c r="AV276" s="15" t="s">
        <v>142</v>
      </c>
      <c r="AW276" s="15" t="s">
        <v>39</v>
      </c>
      <c r="AX276" s="15" t="s">
        <v>86</v>
      </c>
      <c r="AY276" s="231" t="s">
        <v>143</v>
      </c>
    </row>
    <row r="277" spans="1:65" s="2" customFormat="1" ht="33" customHeight="1">
      <c r="A277" s="36"/>
      <c r="B277" s="37"/>
      <c r="C277" s="167" t="s">
        <v>452</v>
      </c>
      <c r="D277" s="167" t="s">
        <v>144</v>
      </c>
      <c r="E277" s="168" t="s">
        <v>453</v>
      </c>
      <c r="F277" s="169" t="s">
        <v>454</v>
      </c>
      <c r="G277" s="170" t="s">
        <v>455</v>
      </c>
      <c r="H277" s="171">
        <v>1</v>
      </c>
      <c r="I277" s="172"/>
      <c r="J277" s="173">
        <f>ROUND(I277*H277,2)</f>
        <v>0</v>
      </c>
      <c r="K277" s="169" t="s">
        <v>248</v>
      </c>
      <c r="L277" s="41"/>
      <c r="M277" s="174" t="s">
        <v>32</v>
      </c>
      <c r="N277" s="175" t="s">
        <v>49</v>
      </c>
      <c r="O277" s="66"/>
      <c r="P277" s="176">
        <f>O277*H277</f>
        <v>0</v>
      </c>
      <c r="Q277" s="176">
        <v>0.24379000000000001</v>
      </c>
      <c r="R277" s="176">
        <f>Q277*H277</f>
        <v>0.24379000000000001</v>
      </c>
      <c r="S277" s="176">
        <v>0</v>
      </c>
      <c r="T277" s="177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78" t="s">
        <v>142</v>
      </c>
      <c r="AT277" s="178" t="s">
        <v>144</v>
      </c>
      <c r="AU277" s="178" t="s">
        <v>88</v>
      </c>
      <c r="AY277" s="18" t="s">
        <v>143</v>
      </c>
      <c r="BE277" s="179">
        <f>IF(N277="základní",J277,0)</f>
        <v>0</v>
      </c>
      <c r="BF277" s="179">
        <f>IF(N277="snížená",J277,0)</f>
        <v>0</v>
      </c>
      <c r="BG277" s="179">
        <f>IF(N277="zákl. přenesená",J277,0)</f>
        <v>0</v>
      </c>
      <c r="BH277" s="179">
        <f>IF(N277="sníž. přenesená",J277,0)</f>
        <v>0</v>
      </c>
      <c r="BI277" s="179">
        <f>IF(N277="nulová",J277,0)</f>
        <v>0</v>
      </c>
      <c r="BJ277" s="18" t="s">
        <v>86</v>
      </c>
      <c r="BK277" s="179">
        <f>ROUND(I277*H277,2)</f>
        <v>0</v>
      </c>
      <c r="BL277" s="18" t="s">
        <v>142</v>
      </c>
      <c r="BM277" s="178" t="s">
        <v>456</v>
      </c>
    </row>
    <row r="278" spans="1:65" s="2" customFormat="1" ht="39">
      <c r="A278" s="36"/>
      <c r="B278" s="37"/>
      <c r="C278" s="38"/>
      <c r="D278" s="180" t="s">
        <v>149</v>
      </c>
      <c r="E278" s="38"/>
      <c r="F278" s="181" t="s">
        <v>457</v>
      </c>
      <c r="G278" s="38"/>
      <c r="H278" s="38"/>
      <c r="I278" s="182"/>
      <c r="J278" s="38"/>
      <c r="K278" s="38"/>
      <c r="L278" s="41"/>
      <c r="M278" s="183"/>
      <c r="N278" s="184"/>
      <c r="O278" s="66"/>
      <c r="P278" s="66"/>
      <c r="Q278" s="66"/>
      <c r="R278" s="66"/>
      <c r="S278" s="66"/>
      <c r="T278" s="67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8" t="s">
        <v>149</v>
      </c>
      <c r="AU278" s="18" t="s">
        <v>88</v>
      </c>
    </row>
    <row r="279" spans="1:65" s="2" customFormat="1" ht="11.25">
      <c r="A279" s="36"/>
      <c r="B279" s="37"/>
      <c r="C279" s="38"/>
      <c r="D279" s="198" t="s">
        <v>194</v>
      </c>
      <c r="E279" s="38"/>
      <c r="F279" s="199" t="s">
        <v>458</v>
      </c>
      <c r="G279" s="38"/>
      <c r="H279" s="38"/>
      <c r="I279" s="182"/>
      <c r="J279" s="38"/>
      <c r="K279" s="38"/>
      <c r="L279" s="41"/>
      <c r="M279" s="183"/>
      <c r="N279" s="184"/>
      <c r="O279" s="66"/>
      <c r="P279" s="66"/>
      <c r="Q279" s="66"/>
      <c r="R279" s="66"/>
      <c r="S279" s="66"/>
      <c r="T279" s="67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T279" s="18" t="s">
        <v>194</v>
      </c>
      <c r="AU279" s="18" t="s">
        <v>88</v>
      </c>
    </row>
    <row r="280" spans="1:65" s="2" customFormat="1" ht="37.9" customHeight="1">
      <c r="A280" s="36"/>
      <c r="B280" s="37"/>
      <c r="C280" s="167" t="s">
        <v>459</v>
      </c>
      <c r="D280" s="167" t="s">
        <v>144</v>
      </c>
      <c r="E280" s="168" t="s">
        <v>460</v>
      </c>
      <c r="F280" s="169" t="s">
        <v>461</v>
      </c>
      <c r="G280" s="170" t="s">
        <v>462</v>
      </c>
      <c r="H280" s="171">
        <v>2.7</v>
      </c>
      <c r="I280" s="172"/>
      <c r="J280" s="173">
        <f>ROUND(I280*H280,2)</f>
        <v>0</v>
      </c>
      <c r="K280" s="169" t="s">
        <v>248</v>
      </c>
      <c r="L280" s="41"/>
      <c r="M280" s="174" t="s">
        <v>32</v>
      </c>
      <c r="N280" s="175" t="s">
        <v>49</v>
      </c>
      <c r="O280" s="66"/>
      <c r="P280" s="176">
        <f>O280*H280</f>
        <v>0</v>
      </c>
      <c r="Q280" s="176">
        <v>7.3039999999999994E-2</v>
      </c>
      <c r="R280" s="176">
        <f>Q280*H280</f>
        <v>0.19720799999999999</v>
      </c>
      <c r="S280" s="176">
        <v>0</v>
      </c>
      <c r="T280" s="177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178" t="s">
        <v>142</v>
      </c>
      <c r="AT280" s="178" t="s">
        <v>144</v>
      </c>
      <c r="AU280" s="178" t="s">
        <v>88</v>
      </c>
      <c r="AY280" s="18" t="s">
        <v>143</v>
      </c>
      <c r="BE280" s="179">
        <f>IF(N280="základní",J280,0)</f>
        <v>0</v>
      </c>
      <c r="BF280" s="179">
        <f>IF(N280="snížená",J280,0)</f>
        <v>0</v>
      </c>
      <c r="BG280" s="179">
        <f>IF(N280="zákl. přenesená",J280,0)</f>
        <v>0</v>
      </c>
      <c r="BH280" s="179">
        <f>IF(N280="sníž. přenesená",J280,0)</f>
        <v>0</v>
      </c>
      <c r="BI280" s="179">
        <f>IF(N280="nulová",J280,0)</f>
        <v>0</v>
      </c>
      <c r="BJ280" s="18" t="s">
        <v>86</v>
      </c>
      <c r="BK280" s="179">
        <f>ROUND(I280*H280,2)</f>
        <v>0</v>
      </c>
      <c r="BL280" s="18" t="s">
        <v>142</v>
      </c>
      <c r="BM280" s="178" t="s">
        <v>463</v>
      </c>
    </row>
    <row r="281" spans="1:65" s="2" customFormat="1" ht="48.75">
      <c r="A281" s="36"/>
      <c r="B281" s="37"/>
      <c r="C281" s="38"/>
      <c r="D281" s="180" t="s">
        <v>149</v>
      </c>
      <c r="E281" s="38"/>
      <c r="F281" s="181" t="s">
        <v>464</v>
      </c>
      <c r="G281" s="38"/>
      <c r="H281" s="38"/>
      <c r="I281" s="182"/>
      <c r="J281" s="38"/>
      <c r="K281" s="38"/>
      <c r="L281" s="41"/>
      <c r="M281" s="183"/>
      <c r="N281" s="184"/>
      <c r="O281" s="66"/>
      <c r="P281" s="66"/>
      <c r="Q281" s="66"/>
      <c r="R281" s="66"/>
      <c r="S281" s="66"/>
      <c r="T281" s="67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8" t="s">
        <v>149</v>
      </c>
      <c r="AU281" s="18" t="s">
        <v>88</v>
      </c>
    </row>
    <row r="282" spans="1:65" s="2" customFormat="1" ht="11.25">
      <c r="A282" s="36"/>
      <c r="B282" s="37"/>
      <c r="C282" s="38"/>
      <c r="D282" s="198" t="s">
        <v>194</v>
      </c>
      <c r="E282" s="38"/>
      <c r="F282" s="199" t="s">
        <v>465</v>
      </c>
      <c r="G282" s="38"/>
      <c r="H282" s="38"/>
      <c r="I282" s="182"/>
      <c r="J282" s="38"/>
      <c r="K282" s="38"/>
      <c r="L282" s="41"/>
      <c r="M282" s="183"/>
      <c r="N282" s="184"/>
      <c r="O282" s="66"/>
      <c r="P282" s="66"/>
      <c r="Q282" s="66"/>
      <c r="R282" s="66"/>
      <c r="S282" s="66"/>
      <c r="T282" s="67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8" t="s">
        <v>194</v>
      </c>
      <c r="AU282" s="18" t="s">
        <v>88</v>
      </c>
    </row>
    <row r="283" spans="1:65" s="14" customFormat="1" ht="11.25">
      <c r="B283" s="210"/>
      <c r="C283" s="211"/>
      <c r="D283" s="180" t="s">
        <v>252</v>
      </c>
      <c r="E283" s="212" t="s">
        <v>32</v>
      </c>
      <c r="F283" s="213" t="s">
        <v>466</v>
      </c>
      <c r="G283" s="211"/>
      <c r="H283" s="214">
        <v>2.7</v>
      </c>
      <c r="I283" s="215"/>
      <c r="J283" s="211"/>
      <c r="K283" s="211"/>
      <c r="L283" s="216"/>
      <c r="M283" s="217"/>
      <c r="N283" s="218"/>
      <c r="O283" s="218"/>
      <c r="P283" s="218"/>
      <c r="Q283" s="218"/>
      <c r="R283" s="218"/>
      <c r="S283" s="218"/>
      <c r="T283" s="219"/>
      <c r="AT283" s="220" t="s">
        <v>252</v>
      </c>
      <c r="AU283" s="220" t="s">
        <v>88</v>
      </c>
      <c r="AV283" s="14" t="s">
        <v>88</v>
      </c>
      <c r="AW283" s="14" t="s">
        <v>39</v>
      </c>
      <c r="AX283" s="14" t="s">
        <v>86</v>
      </c>
      <c r="AY283" s="220" t="s">
        <v>143</v>
      </c>
    </row>
    <row r="284" spans="1:65" s="2" customFormat="1" ht="33" customHeight="1">
      <c r="A284" s="36"/>
      <c r="B284" s="37"/>
      <c r="C284" s="167" t="s">
        <v>467</v>
      </c>
      <c r="D284" s="167" t="s">
        <v>144</v>
      </c>
      <c r="E284" s="168" t="s">
        <v>468</v>
      </c>
      <c r="F284" s="169" t="s">
        <v>469</v>
      </c>
      <c r="G284" s="170" t="s">
        <v>470</v>
      </c>
      <c r="H284" s="171">
        <v>8</v>
      </c>
      <c r="I284" s="172"/>
      <c r="J284" s="173">
        <f>ROUND(I284*H284,2)</f>
        <v>0</v>
      </c>
      <c r="K284" s="169" t="s">
        <v>248</v>
      </c>
      <c r="L284" s="41"/>
      <c r="M284" s="174" t="s">
        <v>32</v>
      </c>
      <c r="N284" s="175" t="s">
        <v>49</v>
      </c>
      <c r="O284" s="66"/>
      <c r="P284" s="176">
        <f>O284*H284</f>
        <v>0</v>
      </c>
      <c r="Q284" s="176">
        <v>2.6280000000000001E-2</v>
      </c>
      <c r="R284" s="176">
        <f>Q284*H284</f>
        <v>0.21024000000000001</v>
      </c>
      <c r="S284" s="176">
        <v>0</v>
      </c>
      <c r="T284" s="177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78" t="s">
        <v>142</v>
      </c>
      <c r="AT284" s="178" t="s">
        <v>144</v>
      </c>
      <c r="AU284" s="178" t="s">
        <v>88</v>
      </c>
      <c r="AY284" s="18" t="s">
        <v>143</v>
      </c>
      <c r="BE284" s="179">
        <f>IF(N284="základní",J284,0)</f>
        <v>0</v>
      </c>
      <c r="BF284" s="179">
        <f>IF(N284="snížená",J284,0)</f>
        <v>0</v>
      </c>
      <c r="BG284" s="179">
        <f>IF(N284="zákl. přenesená",J284,0)</f>
        <v>0</v>
      </c>
      <c r="BH284" s="179">
        <f>IF(N284="sníž. přenesená",J284,0)</f>
        <v>0</v>
      </c>
      <c r="BI284" s="179">
        <f>IF(N284="nulová",J284,0)</f>
        <v>0</v>
      </c>
      <c r="BJ284" s="18" t="s">
        <v>86</v>
      </c>
      <c r="BK284" s="179">
        <f>ROUND(I284*H284,2)</f>
        <v>0</v>
      </c>
      <c r="BL284" s="18" t="s">
        <v>142</v>
      </c>
      <c r="BM284" s="178" t="s">
        <v>471</v>
      </c>
    </row>
    <row r="285" spans="1:65" s="2" customFormat="1" ht="29.25">
      <c r="A285" s="36"/>
      <c r="B285" s="37"/>
      <c r="C285" s="38"/>
      <c r="D285" s="180" t="s">
        <v>149</v>
      </c>
      <c r="E285" s="38"/>
      <c r="F285" s="181" t="s">
        <v>472</v>
      </c>
      <c r="G285" s="38"/>
      <c r="H285" s="38"/>
      <c r="I285" s="182"/>
      <c r="J285" s="38"/>
      <c r="K285" s="38"/>
      <c r="L285" s="41"/>
      <c r="M285" s="183"/>
      <c r="N285" s="184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8" t="s">
        <v>149</v>
      </c>
      <c r="AU285" s="18" t="s">
        <v>88</v>
      </c>
    </row>
    <row r="286" spans="1:65" s="2" customFormat="1" ht="11.25">
      <c r="A286" s="36"/>
      <c r="B286" s="37"/>
      <c r="C286" s="38"/>
      <c r="D286" s="198" t="s">
        <v>194</v>
      </c>
      <c r="E286" s="38"/>
      <c r="F286" s="199" t="s">
        <v>473</v>
      </c>
      <c r="G286" s="38"/>
      <c r="H286" s="38"/>
      <c r="I286" s="182"/>
      <c r="J286" s="38"/>
      <c r="K286" s="38"/>
      <c r="L286" s="41"/>
      <c r="M286" s="183"/>
      <c r="N286" s="184"/>
      <c r="O286" s="66"/>
      <c r="P286" s="66"/>
      <c r="Q286" s="66"/>
      <c r="R286" s="66"/>
      <c r="S286" s="66"/>
      <c r="T286" s="67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T286" s="18" t="s">
        <v>194</v>
      </c>
      <c r="AU286" s="18" t="s">
        <v>88</v>
      </c>
    </row>
    <row r="287" spans="1:65" s="2" customFormat="1" ht="33" customHeight="1">
      <c r="A287" s="36"/>
      <c r="B287" s="37"/>
      <c r="C287" s="167" t="s">
        <v>474</v>
      </c>
      <c r="D287" s="167" t="s">
        <v>144</v>
      </c>
      <c r="E287" s="168" t="s">
        <v>475</v>
      </c>
      <c r="F287" s="169" t="s">
        <v>476</v>
      </c>
      <c r="G287" s="170" t="s">
        <v>470</v>
      </c>
      <c r="H287" s="171">
        <v>10</v>
      </c>
      <c r="I287" s="172"/>
      <c r="J287" s="173">
        <f>ROUND(I287*H287,2)</f>
        <v>0</v>
      </c>
      <c r="K287" s="169" t="s">
        <v>248</v>
      </c>
      <c r="L287" s="41"/>
      <c r="M287" s="174" t="s">
        <v>32</v>
      </c>
      <c r="N287" s="175" t="s">
        <v>49</v>
      </c>
      <c r="O287" s="66"/>
      <c r="P287" s="176">
        <f>O287*H287</f>
        <v>0</v>
      </c>
      <c r="Q287" s="176">
        <v>3.9629999999999999E-2</v>
      </c>
      <c r="R287" s="176">
        <f>Q287*H287</f>
        <v>0.39629999999999999</v>
      </c>
      <c r="S287" s="176">
        <v>0</v>
      </c>
      <c r="T287" s="177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78" t="s">
        <v>142</v>
      </c>
      <c r="AT287" s="178" t="s">
        <v>144</v>
      </c>
      <c r="AU287" s="178" t="s">
        <v>88</v>
      </c>
      <c r="AY287" s="18" t="s">
        <v>143</v>
      </c>
      <c r="BE287" s="179">
        <f>IF(N287="základní",J287,0)</f>
        <v>0</v>
      </c>
      <c r="BF287" s="179">
        <f>IF(N287="snížená",J287,0)</f>
        <v>0</v>
      </c>
      <c r="BG287" s="179">
        <f>IF(N287="zákl. přenesená",J287,0)</f>
        <v>0</v>
      </c>
      <c r="BH287" s="179">
        <f>IF(N287="sníž. přenesená",J287,0)</f>
        <v>0</v>
      </c>
      <c r="BI287" s="179">
        <f>IF(N287="nulová",J287,0)</f>
        <v>0</v>
      </c>
      <c r="BJ287" s="18" t="s">
        <v>86</v>
      </c>
      <c r="BK287" s="179">
        <f>ROUND(I287*H287,2)</f>
        <v>0</v>
      </c>
      <c r="BL287" s="18" t="s">
        <v>142</v>
      </c>
      <c r="BM287" s="178" t="s">
        <v>477</v>
      </c>
    </row>
    <row r="288" spans="1:65" s="2" customFormat="1" ht="29.25">
      <c r="A288" s="36"/>
      <c r="B288" s="37"/>
      <c r="C288" s="38"/>
      <c r="D288" s="180" t="s">
        <v>149</v>
      </c>
      <c r="E288" s="38"/>
      <c r="F288" s="181" t="s">
        <v>478</v>
      </c>
      <c r="G288" s="38"/>
      <c r="H288" s="38"/>
      <c r="I288" s="182"/>
      <c r="J288" s="38"/>
      <c r="K288" s="38"/>
      <c r="L288" s="41"/>
      <c r="M288" s="183"/>
      <c r="N288" s="184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8" t="s">
        <v>149</v>
      </c>
      <c r="AU288" s="18" t="s">
        <v>88</v>
      </c>
    </row>
    <row r="289" spans="1:65" s="2" customFormat="1" ht="11.25">
      <c r="A289" s="36"/>
      <c r="B289" s="37"/>
      <c r="C289" s="38"/>
      <c r="D289" s="198" t="s">
        <v>194</v>
      </c>
      <c r="E289" s="38"/>
      <c r="F289" s="199" t="s">
        <v>479</v>
      </c>
      <c r="G289" s="38"/>
      <c r="H289" s="38"/>
      <c r="I289" s="182"/>
      <c r="J289" s="38"/>
      <c r="K289" s="38"/>
      <c r="L289" s="41"/>
      <c r="M289" s="183"/>
      <c r="N289" s="184"/>
      <c r="O289" s="66"/>
      <c r="P289" s="66"/>
      <c r="Q289" s="66"/>
      <c r="R289" s="66"/>
      <c r="S289" s="66"/>
      <c r="T289" s="67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T289" s="18" t="s">
        <v>194</v>
      </c>
      <c r="AU289" s="18" t="s">
        <v>88</v>
      </c>
    </row>
    <row r="290" spans="1:65" s="2" customFormat="1" ht="21.75" customHeight="1">
      <c r="A290" s="36"/>
      <c r="B290" s="37"/>
      <c r="C290" s="167" t="s">
        <v>480</v>
      </c>
      <c r="D290" s="167" t="s">
        <v>144</v>
      </c>
      <c r="E290" s="168" t="s">
        <v>481</v>
      </c>
      <c r="F290" s="169" t="s">
        <v>482</v>
      </c>
      <c r="G290" s="170" t="s">
        <v>470</v>
      </c>
      <c r="H290" s="171">
        <v>41</v>
      </c>
      <c r="I290" s="172"/>
      <c r="J290" s="173">
        <f>ROUND(I290*H290,2)</f>
        <v>0</v>
      </c>
      <c r="K290" s="169" t="s">
        <v>248</v>
      </c>
      <c r="L290" s="41"/>
      <c r="M290" s="174" t="s">
        <v>32</v>
      </c>
      <c r="N290" s="175" t="s">
        <v>49</v>
      </c>
      <c r="O290" s="66"/>
      <c r="P290" s="176">
        <f>O290*H290</f>
        <v>0</v>
      </c>
      <c r="Q290" s="176">
        <v>4.555E-2</v>
      </c>
      <c r="R290" s="176">
        <f>Q290*H290</f>
        <v>1.86755</v>
      </c>
      <c r="S290" s="176">
        <v>0</v>
      </c>
      <c r="T290" s="177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178" t="s">
        <v>142</v>
      </c>
      <c r="AT290" s="178" t="s">
        <v>144</v>
      </c>
      <c r="AU290" s="178" t="s">
        <v>88</v>
      </c>
      <c r="AY290" s="18" t="s">
        <v>143</v>
      </c>
      <c r="BE290" s="179">
        <f>IF(N290="základní",J290,0)</f>
        <v>0</v>
      </c>
      <c r="BF290" s="179">
        <f>IF(N290="snížená",J290,0)</f>
        <v>0</v>
      </c>
      <c r="BG290" s="179">
        <f>IF(N290="zákl. přenesená",J290,0)</f>
        <v>0</v>
      </c>
      <c r="BH290" s="179">
        <f>IF(N290="sníž. přenesená",J290,0)</f>
        <v>0</v>
      </c>
      <c r="BI290" s="179">
        <f>IF(N290="nulová",J290,0)</f>
        <v>0</v>
      </c>
      <c r="BJ290" s="18" t="s">
        <v>86</v>
      </c>
      <c r="BK290" s="179">
        <f>ROUND(I290*H290,2)</f>
        <v>0</v>
      </c>
      <c r="BL290" s="18" t="s">
        <v>142</v>
      </c>
      <c r="BM290" s="178" t="s">
        <v>483</v>
      </c>
    </row>
    <row r="291" spans="1:65" s="2" customFormat="1" ht="19.5">
      <c r="A291" s="36"/>
      <c r="B291" s="37"/>
      <c r="C291" s="38"/>
      <c r="D291" s="180" t="s">
        <v>149</v>
      </c>
      <c r="E291" s="38"/>
      <c r="F291" s="181" t="s">
        <v>484</v>
      </c>
      <c r="G291" s="38"/>
      <c r="H291" s="38"/>
      <c r="I291" s="182"/>
      <c r="J291" s="38"/>
      <c r="K291" s="38"/>
      <c r="L291" s="41"/>
      <c r="M291" s="183"/>
      <c r="N291" s="184"/>
      <c r="O291" s="66"/>
      <c r="P291" s="66"/>
      <c r="Q291" s="66"/>
      <c r="R291" s="66"/>
      <c r="S291" s="66"/>
      <c r="T291" s="67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T291" s="18" t="s">
        <v>149</v>
      </c>
      <c r="AU291" s="18" t="s">
        <v>88</v>
      </c>
    </row>
    <row r="292" spans="1:65" s="2" customFormat="1" ht="11.25">
      <c r="A292" s="36"/>
      <c r="B292" s="37"/>
      <c r="C292" s="38"/>
      <c r="D292" s="198" t="s">
        <v>194</v>
      </c>
      <c r="E292" s="38"/>
      <c r="F292" s="199" t="s">
        <v>485</v>
      </c>
      <c r="G292" s="38"/>
      <c r="H292" s="38"/>
      <c r="I292" s="182"/>
      <c r="J292" s="38"/>
      <c r="K292" s="38"/>
      <c r="L292" s="41"/>
      <c r="M292" s="183"/>
      <c r="N292" s="184"/>
      <c r="O292" s="66"/>
      <c r="P292" s="66"/>
      <c r="Q292" s="66"/>
      <c r="R292" s="66"/>
      <c r="S292" s="66"/>
      <c r="T292" s="67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8" t="s">
        <v>194</v>
      </c>
      <c r="AU292" s="18" t="s">
        <v>88</v>
      </c>
    </row>
    <row r="293" spans="1:65" s="13" customFormat="1" ht="11.25">
      <c r="B293" s="200"/>
      <c r="C293" s="201"/>
      <c r="D293" s="180" t="s">
        <v>252</v>
      </c>
      <c r="E293" s="202" t="s">
        <v>32</v>
      </c>
      <c r="F293" s="203" t="s">
        <v>486</v>
      </c>
      <c r="G293" s="201"/>
      <c r="H293" s="202" t="s">
        <v>32</v>
      </c>
      <c r="I293" s="204"/>
      <c r="J293" s="201"/>
      <c r="K293" s="201"/>
      <c r="L293" s="205"/>
      <c r="M293" s="206"/>
      <c r="N293" s="207"/>
      <c r="O293" s="207"/>
      <c r="P293" s="207"/>
      <c r="Q293" s="207"/>
      <c r="R293" s="207"/>
      <c r="S293" s="207"/>
      <c r="T293" s="208"/>
      <c r="AT293" s="209" t="s">
        <v>252</v>
      </c>
      <c r="AU293" s="209" t="s">
        <v>88</v>
      </c>
      <c r="AV293" s="13" t="s">
        <v>86</v>
      </c>
      <c r="AW293" s="13" t="s">
        <v>39</v>
      </c>
      <c r="AX293" s="13" t="s">
        <v>78</v>
      </c>
      <c r="AY293" s="209" t="s">
        <v>143</v>
      </c>
    </row>
    <row r="294" spans="1:65" s="14" customFormat="1" ht="11.25">
      <c r="B294" s="210"/>
      <c r="C294" s="211"/>
      <c r="D294" s="180" t="s">
        <v>252</v>
      </c>
      <c r="E294" s="212" t="s">
        <v>32</v>
      </c>
      <c r="F294" s="213" t="s">
        <v>7</v>
      </c>
      <c r="G294" s="211"/>
      <c r="H294" s="214">
        <v>21</v>
      </c>
      <c r="I294" s="215"/>
      <c r="J294" s="211"/>
      <c r="K294" s="211"/>
      <c r="L294" s="216"/>
      <c r="M294" s="217"/>
      <c r="N294" s="218"/>
      <c r="O294" s="218"/>
      <c r="P294" s="218"/>
      <c r="Q294" s="218"/>
      <c r="R294" s="218"/>
      <c r="S294" s="218"/>
      <c r="T294" s="219"/>
      <c r="AT294" s="220" t="s">
        <v>252</v>
      </c>
      <c r="AU294" s="220" t="s">
        <v>88</v>
      </c>
      <c r="AV294" s="14" t="s">
        <v>88</v>
      </c>
      <c r="AW294" s="14" t="s">
        <v>39</v>
      </c>
      <c r="AX294" s="14" t="s">
        <v>78</v>
      </c>
      <c r="AY294" s="220" t="s">
        <v>143</v>
      </c>
    </row>
    <row r="295" spans="1:65" s="13" customFormat="1" ht="11.25">
      <c r="B295" s="200"/>
      <c r="C295" s="201"/>
      <c r="D295" s="180" t="s">
        <v>252</v>
      </c>
      <c r="E295" s="202" t="s">
        <v>32</v>
      </c>
      <c r="F295" s="203" t="s">
        <v>487</v>
      </c>
      <c r="G295" s="201"/>
      <c r="H295" s="202" t="s">
        <v>32</v>
      </c>
      <c r="I295" s="204"/>
      <c r="J295" s="201"/>
      <c r="K295" s="201"/>
      <c r="L295" s="205"/>
      <c r="M295" s="206"/>
      <c r="N295" s="207"/>
      <c r="O295" s="207"/>
      <c r="P295" s="207"/>
      <c r="Q295" s="207"/>
      <c r="R295" s="207"/>
      <c r="S295" s="207"/>
      <c r="T295" s="208"/>
      <c r="AT295" s="209" t="s">
        <v>252</v>
      </c>
      <c r="AU295" s="209" t="s">
        <v>88</v>
      </c>
      <c r="AV295" s="13" t="s">
        <v>86</v>
      </c>
      <c r="AW295" s="13" t="s">
        <v>39</v>
      </c>
      <c r="AX295" s="13" t="s">
        <v>78</v>
      </c>
      <c r="AY295" s="209" t="s">
        <v>143</v>
      </c>
    </row>
    <row r="296" spans="1:65" s="14" customFormat="1" ht="11.25">
      <c r="B296" s="210"/>
      <c r="C296" s="211"/>
      <c r="D296" s="180" t="s">
        <v>252</v>
      </c>
      <c r="E296" s="212" t="s">
        <v>32</v>
      </c>
      <c r="F296" s="213" t="s">
        <v>480</v>
      </c>
      <c r="G296" s="211"/>
      <c r="H296" s="214">
        <v>20</v>
      </c>
      <c r="I296" s="215"/>
      <c r="J296" s="211"/>
      <c r="K296" s="211"/>
      <c r="L296" s="216"/>
      <c r="M296" s="217"/>
      <c r="N296" s="218"/>
      <c r="O296" s="218"/>
      <c r="P296" s="218"/>
      <c r="Q296" s="218"/>
      <c r="R296" s="218"/>
      <c r="S296" s="218"/>
      <c r="T296" s="219"/>
      <c r="AT296" s="220" t="s">
        <v>252</v>
      </c>
      <c r="AU296" s="220" t="s">
        <v>88</v>
      </c>
      <c r="AV296" s="14" t="s">
        <v>88</v>
      </c>
      <c r="AW296" s="14" t="s">
        <v>39</v>
      </c>
      <c r="AX296" s="14" t="s">
        <v>78</v>
      </c>
      <c r="AY296" s="220" t="s">
        <v>143</v>
      </c>
    </row>
    <row r="297" spans="1:65" s="15" customFormat="1" ht="11.25">
      <c r="B297" s="221"/>
      <c r="C297" s="222"/>
      <c r="D297" s="180" t="s">
        <v>252</v>
      </c>
      <c r="E297" s="223" t="s">
        <v>32</v>
      </c>
      <c r="F297" s="224" t="s">
        <v>256</v>
      </c>
      <c r="G297" s="222"/>
      <c r="H297" s="225">
        <v>41</v>
      </c>
      <c r="I297" s="226"/>
      <c r="J297" s="222"/>
      <c r="K297" s="222"/>
      <c r="L297" s="227"/>
      <c r="M297" s="228"/>
      <c r="N297" s="229"/>
      <c r="O297" s="229"/>
      <c r="P297" s="229"/>
      <c r="Q297" s="229"/>
      <c r="R297" s="229"/>
      <c r="S297" s="229"/>
      <c r="T297" s="230"/>
      <c r="AT297" s="231" t="s">
        <v>252</v>
      </c>
      <c r="AU297" s="231" t="s">
        <v>88</v>
      </c>
      <c r="AV297" s="15" t="s">
        <v>142</v>
      </c>
      <c r="AW297" s="15" t="s">
        <v>39</v>
      </c>
      <c r="AX297" s="15" t="s">
        <v>86</v>
      </c>
      <c r="AY297" s="231" t="s">
        <v>143</v>
      </c>
    </row>
    <row r="298" spans="1:65" s="2" customFormat="1" ht="21.75" customHeight="1">
      <c r="A298" s="36"/>
      <c r="B298" s="37"/>
      <c r="C298" s="167" t="s">
        <v>7</v>
      </c>
      <c r="D298" s="167" t="s">
        <v>144</v>
      </c>
      <c r="E298" s="168" t="s">
        <v>488</v>
      </c>
      <c r="F298" s="169" t="s">
        <v>489</v>
      </c>
      <c r="G298" s="170" t="s">
        <v>470</v>
      </c>
      <c r="H298" s="171">
        <v>36</v>
      </c>
      <c r="I298" s="172"/>
      <c r="J298" s="173">
        <f>ROUND(I298*H298,2)</f>
        <v>0</v>
      </c>
      <c r="K298" s="169" t="s">
        <v>248</v>
      </c>
      <c r="L298" s="41"/>
      <c r="M298" s="174" t="s">
        <v>32</v>
      </c>
      <c r="N298" s="175" t="s">
        <v>49</v>
      </c>
      <c r="O298" s="66"/>
      <c r="P298" s="176">
        <f>O298*H298</f>
        <v>0</v>
      </c>
      <c r="Q298" s="176">
        <v>5.4550000000000001E-2</v>
      </c>
      <c r="R298" s="176">
        <f>Q298*H298</f>
        <v>1.9638</v>
      </c>
      <c r="S298" s="176">
        <v>0</v>
      </c>
      <c r="T298" s="177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78" t="s">
        <v>142</v>
      </c>
      <c r="AT298" s="178" t="s">
        <v>144</v>
      </c>
      <c r="AU298" s="178" t="s">
        <v>88</v>
      </c>
      <c r="AY298" s="18" t="s">
        <v>143</v>
      </c>
      <c r="BE298" s="179">
        <f>IF(N298="základní",J298,0)</f>
        <v>0</v>
      </c>
      <c r="BF298" s="179">
        <f>IF(N298="snížená",J298,0)</f>
        <v>0</v>
      </c>
      <c r="BG298" s="179">
        <f>IF(N298="zákl. přenesená",J298,0)</f>
        <v>0</v>
      </c>
      <c r="BH298" s="179">
        <f>IF(N298="sníž. přenesená",J298,0)</f>
        <v>0</v>
      </c>
      <c r="BI298" s="179">
        <f>IF(N298="nulová",J298,0)</f>
        <v>0</v>
      </c>
      <c r="BJ298" s="18" t="s">
        <v>86</v>
      </c>
      <c r="BK298" s="179">
        <f>ROUND(I298*H298,2)</f>
        <v>0</v>
      </c>
      <c r="BL298" s="18" t="s">
        <v>142</v>
      </c>
      <c r="BM298" s="178" t="s">
        <v>490</v>
      </c>
    </row>
    <row r="299" spans="1:65" s="2" customFormat="1" ht="19.5">
      <c r="A299" s="36"/>
      <c r="B299" s="37"/>
      <c r="C299" s="38"/>
      <c r="D299" s="180" t="s">
        <v>149</v>
      </c>
      <c r="E299" s="38"/>
      <c r="F299" s="181" t="s">
        <v>491</v>
      </c>
      <c r="G299" s="38"/>
      <c r="H299" s="38"/>
      <c r="I299" s="182"/>
      <c r="J299" s="38"/>
      <c r="K299" s="38"/>
      <c r="L299" s="41"/>
      <c r="M299" s="183"/>
      <c r="N299" s="184"/>
      <c r="O299" s="66"/>
      <c r="P299" s="66"/>
      <c r="Q299" s="66"/>
      <c r="R299" s="66"/>
      <c r="S299" s="66"/>
      <c r="T299" s="67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T299" s="18" t="s">
        <v>149</v>
      </c>
      <c r="AU299" s="18" t="s">
        <v>88</v>
      </c>
    </row>
    <row r="300" spans="1:65" s="2" customFormat="1" ht="11.25">
      <c r="A300" s="36"/>
      <c r="B300" s="37"/>
      <c r="C300" s="38"/>
      <c r="D300" s="198" t="s">
        <v>194</v>
      </c>
      <c r="E300" s="38"/>
      <c r="F300" s="199" t="s">
        <v>492</v>
      </c>
      <c r="G300" s="38"/>
      <c r="H300" s="38"/>
      <c r="I300" s="182"/>
      <c r="J300" s="38"/>
      <c r="K300" s="38"/>
      <c r="L300" s="41"/>
      <c r="M300" s="183"/>
      <c r="N300" s="184"/>
      <c r="O300" s="66"/>
      <c r="P300" s="66"/>
      <c r="Q300" s="66"/>
      <c r="R300" s="66"/>
      <c r="S300" s="66"/>
      <c r="T300" s="67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T300" s="18" t="s">
        <v>194</v>
      </c>
      <c r="AU300" s="18" t="s">
        <v>88</v>
      </c>
    </row>
    <row r="301" spans="1:65" s="13" customFormat="1" ht="11.25">
      <c r="B301" s="200"/>
      <c r="C301" s="201"/>
      <c r="D301" s="180" t="s">
        <v>252</v>
      </c>
      <c r="E301" s="202" t="s">
        <v>32</v>
      </c>
      <c r="F301" s="203" t="s">
        <v>493</v>
      </c>
      <c r="G301" s="201"/>
      <c r="H301" s="202" t="s">
        <v>32</v>
      </c>
      <c r="I301" s="204"/>
      <c r="J301" s="201"/>
      <c r="K301" s="201"/>
      <c r="L301" s="205"/>
      <c r="M301" s="206"/>
      <c r="N301" s="207"/>
      <c r="O301" s="207"/>
      <c r="P301" s="207"/>
      <c r="Q301" s="207"/>
      <c r="R301" s="207"/>
      <c r="S301" s="207"/>
      <c r="T301" s="208"/>
      <c r="AT301" s="209" t="s">
        <v>252</v>
      </c>
      <c r="AU301" s="209" t="s">
        <v>88</v>
      </c>
      <c r="AV301" s="13" t="s">
        <v>86</v>
      </c>
      <c r="AW301" s="13" t="s">
        <v>39</v>
      </c>
      <c r="AX301" s="13" t="s">
        <v>78</v>
      </c>
      <c r="AY301" s="209" t="s">
        <v>143</v>
      </c>
    </row>
    <row r="302" spans="1:65" s="14" customFormat="1" ht="11.25">
      <c r="B302" s="210"/>
      <c r="C302" s="211"/>
      <c r="D302" s="180" t="s">
        <v>252</v>
      </c>
      <c r="E302" s="212" t="s">
        <v>32</v>
      </c>
      <c r="F302" s="213" t="s">
        <v>494</v>
      </c>
      <c r="G302" s="211"/>
      <c r="H302" s="214">
        <v>36</v>
      </c>
      <c r="I302" s="215"/>
      <c r="J302" s="211"/>
      <c r="K302" s="211"/>
      <c r="L302" s="216"/>
      <c r="M302" s="217"/>
      <c r="N302" s="218"/>
      <c r="O302" s="218"/>
      <c r="P302" s="218"/>
      <c r="Q302" s="218"/>
      <c r="R302" s="218"/>
      <c r="S302" s="218"/>
      <c r="T302" s="219"/>
      <c r="AT302" s="220" t="s">
        <v>252</v>
      </c>
      <c r="AU302" s="220" t="s">
        <v>88</v>
      </c>
      <c r="AV302" s="14" t="s">
        <v>88</v>
      </c>
      <c r="AW302" s="14" t="s">
        <v>39</v>
      </c>
      <c r="AX302" s="14" t="s">
        <v>86</v>
      </c>
      <c r="AY302" s="220" t="s">
        <v>143</v>
      </c>
    </row>
    <row r="303" spans="1:65" s="2" customFormat="1" ht="21.75" customHeight="1">
      <c r="A303" s="36"/>
      <c r="B303" s="37"/>
      <c r="C303" s="167" t="s">
        <v>495</v>
      </c>
      <c r="D303" s="167" t="s">
        <v>144</v>
      </c>
      <c r="E303" s="168" t="s">
        <v>496</v>
      </c>
      <c r="F303" s="169" t="s">
        <v>497</v>
      </c>
      <c r="G303" s="170" t="s">
        <v>470</v>
      </c>
      <c r="H303" s="171">
        <v>3</v>
      </c>
      <c r="I303" s="172"/>
      <c r="J303" s="173">
        <f>ROUND(I303*H303,2)</f>
        <v>0</v>
      </c>
      <c r="K303" s="169" t="s">
        <v>248</v>
      </c>
      <c r="L303" s="41"/>
      <c r="M303" s="174" t="s">
        <v>32</v>
      </c>
      <c r="N303" s="175" t="s">
        <v>49</v>
      </c>
      <c r="O303" s="66"/>
      <c r="P303" s="176">
        <f>O303*H303</f>
        <v>0</v>
      </c>
      <c r="Q303" s="176">
        <v>6.3549999999999995E-2</v>
      </c>
      <c r="R303" s="176">
        <f>Q303*H303</f>
        <v>0.19064999999999999</v>
      </c>
      <c r="S303" s="176">
        <v>0</v>
      </c>
      <c r="T303" s="177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78" t="s">
        <v>142</v>
      </c>
      <c r="AT303" s="178" t="s">
        <v>144</v>
      </c>
      <c r="AU303" s="178" t="s">
        <v>88</v>
      </c>
      <c r="AY303" s="18" t="s">
        <v>143</v>
      </c>
      <c r="BE303" s="179">
        <f>IF(N303="základní",J303,0)</f>
        <v>0</v>
      </c>
      <c r="BF303" s="179">
        <f>IF(N303="snížená",J303,0)</f>
        <v>0</v>
      </c>
      <c r="BG303" s="179">
        <f>IF(N303="zákl. přenesená",J303,0)</f>
        <v>0</v>
      </c>
      <c r="BH303" s="179">
        <f>IF(N303="sníž. přenesená",J303,0)</f>
        <v>0</v>
      </c>
      <c r="BI303" s="179">
        <f>IF(N303="nulová",J303,0)</f>
        <v>0</v>
      </c>
      <c r="BJ303" s="18" t="s">
        <v>86</v>
      </c>
      <c r="BK303" s="179">
        <f>ROUND(I303*H303,2)</f>
        <v>0</v>
      </c>
      <c r="BL303" s="18" t="s">
        <v>142</v>
      </c>
      <c r="BM303" s="178" t="s">
        <v>498</v>
      </c>
    </row>
    <row r="304" spans="1:65" s="2" customFormat="1" ht="19.5">
      <c r="A304" s="36"/>
      <c r="B304" s="37"/>
      <c r="C304" s="38"/>
      <c r="D304" s="180" t="s">
        <v>149</v>
      </c>
      <c r="E304" s="38"/>
      <c r="F304" s="181" t="s">
        <v>499</v>
      </c>
      <c r="G304" s="38"/>
      <c r="H304" s="38"/>
      <c r="I304" s="182"/>
      <c r="J304" s="38"/>
      <c r="K304" s="38"/>
      <c r="L304" s="41"/>
      <c r="M304" s="183"/>
      <c r="N304" s="184"/>
      <c r="O304" s="66"/>
      <c r="P304" s="66"/>
      <c r="Q304" s="66"/>
      <c r="R304" s="66"/>
      <c r="S304" s="66"/>
      <c r="T304" s="67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T304" s="18" t="s">
        <v>149</v>
      </c>
      <c r="AU304" s="18" t="s">
        <v>88</v>
      </c>
    </row>
    <row r="305" spans="1:65" s="2" customFormat="1" ht="11.25">
      <c r="A305" s="36"/>
      <c r="B305" s="37"/>
      <c r="C305" s="38"/>
      <c r="D305" s="198" t="s">
        <v>194</v>
      </c>
      <c r="E305" s="38"/>
      <c r="F305" s="199" t="s">
        <v>500</v>
      </c>
      <c r="G305" s="38"/>
      <c r="H305" s="38"/>
      <c r="I305" s="182"/>
      <c r="J305" s="38"/>
      <c r="K305" s="38"/>
      <c r="L305" s="41"/>
      <c r="M305" s="183"/>
      <c r="N305" s="184"/>
      <c r="O305" s="66"/>
      <c r="P305" s="66"/>
      <c r="Q305" s="66"/>
      <c r="R305" s="66"/>
      <c r="S305" s="66"/>
      <c r="T305" s="67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T305" s="18" t="s">
        <v>194</v>
      </c>
      <c r="AU305" s="18" t="s">
        <v>88</v>
      </c>
    </row>
    <row r="306" spans="1:65" s="13" customFormat="1" ht="11.25">
      <c r="B306" s="200"/>
      <c r="C306" s="201"/>
      <c r="D306" s="180" t="s">
        <v>252</v>
      </c>
      <c r="E306" s="202" t="s">
        <v>32</v>
      </c>
      <c r="F306" s="203" t="s">
        <v>501</v>
      </c>
      <c r="G306" s="201"/>
      <c r="H306" s="202" t="s">
        <v>32</v>
      </c>
      <c r="I306" s="204"/>
      <c r="J306" s="201"/>
      <c r="K306" s="201"/>
      <c r="L306" s="205"/>
      <c r="M306" s="206"/>
      <c r="N306" s="207"/>
      <c r="O306" s="207"/>
      <c r="P306" s="207"/>
      <c r="Q306" s="207"/>
      <c r="R306" s="207"/>
      <c r="S306" s="207"/>
      <c r="T306" s="208"/>
      <c r="AT306" s="209" t="s">
        <v>252</v>
      </c>
      <c r="AU306" s="209" t="s">
        <v>88</v>
      </c>
      <c r="AV306" s="13" t="s">
        <v>86</v>
      </c>
      <c r="AW306" s="13" t="s">
        <v>39</v>
      </c>
      <c r="AX306" s="13" t="s">
        <v>78</v>
      </c>
      <c r="AY306" s="209" t="s">
        <v>143</v>
      </c>
    </row>
    <row r="307" spans="1:65" s="14" customFormat="1" ht="11.25">
      <c r="B307" s="210"/>
      <c r="C307" s="211"/>
      <c r="D307" s="180" t="s">
        <v>252</v>
      </c>
      <c r="E307" s="212" t="s">
        <v>32</v>
      </c>
      <c r="F307" s="213" t="s">
        <v>153</v>
      </c>
      <c r="G307" s="211"/>
      <c r="H307" s="214">
        <v>3</v>
      </c>
      <c r="I307" s="215"/>
      <c r="J307" s="211"/>
      <c r="K307" s="211"/>
      <c r="L307" s="216"/>
      <c r="M307" s="217"/>
      <c r="N307" s="218"/>
      <c r="O307" s="218"/>
      <c r="P307" s="218"/>
      <c r="Q307" s="218"/>
      <c r="R307" s="218"/>
      <c r="S307" s="218"/>
      <c r="T307" s="219"/>
      <c r="AT307" s="220" t="s">
        <v>252</v>
      </c>
      <c r="AU307" s="220" t="s">
        <v>88</v>
      </c>
      <c r="AV307" s="14" t="s">
        <v>88</v>
      </c>
      <c r="AW307" s="14" t="s">
        <v>39</v>
      </c>
      <c r="AX307" s="14" t="s">
        <v>86</v>
      </c>
      <c r="AY307" s="220" t="s">
        <v>143</v>
      </c>
    </row>
    <row r="308" spans="1:65" s="2" customFormat="1" ht="21.75" customHeight="1">
      <c r="A308" s="36"/>
      <c r="B308" s="37"/>
      <c r="C308" s="167" t="s">
        <v>502</v>
      </c>
      <c r="D308" s="167" t="s">
        <v>144</v>
      </c>
      <c r="E308" s="168" t="s">
        <v>503</v>
      </c>
      <c r="F308" s="169" t="s">
        <v>504</v>
      </c>
      <c r="G308" s="170" t="s">
        <v>470</v>
      </c>
      <c r="H308" s="171">
        <v>3</v>
      </c>
      <c r="I308" s="172"/>
      <c r="J308" s="173">
        <f>ROUND(I308*H308,2)</f>
        <v>0</v>
      </c>
      <c r="K308" s="169" t="s">
        <v>248</v>
      </c>
      <c r="L308" s="41"/>
      <c r="M308" s="174" t="s">
        <v>32</v>
      </c>
      <c r="N308" s="175" t="s">
        <v>49</v>
      </c>
      <c r="O308" s="66"/>
      <c r="P308" s="176">
        <f>O308*H308</f>
        <v>0</v>
      </c>
      <c r="Q308" s="176">
        <v>0.11805</v>
      </c>
      <c r="R308" s="176">
        <f>Q308*H308</f>
        <v>0.35415000000000002</v>
      </c>
      <c r="S308" s="176">
        <v>0</v>
      </c>
      <c r="T308" s="177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178" t="s">
        <v>142</v>
      </c>
      <c r="AT308" s="178" t="s">
        <v>144</v>
      </c>
      <c r="AU308" s="178" t="s">
        <v>88</v>
      </c>
      <c r="AY308" s="18" t="s">
        <v>143</v>
      </c>
      <c r="BE308" s="179">
        <f>IF(N308="základní",J308,0)</f>
        <v>0</v>
      </c>
      <c r="BF308" s="179">
        <f>IF(N308="snížená",J308,0)</f>
        <v>0</v>
      </c>
      <c r="BG308" s="179">
        <f>IF(N308="zákl. přenesená",J308,0)</f>
        <v>0</v>
      </c>
      <c r="BH308" s="179">
        <f>IF(N308="sníž. přenesená",J308,0)</f>
        <v>0</v>
      </c>
      <c r="BI308" s="179">
        <f>IF(N308="nulová",J308,0)</f>
        <v>0</v>
      </c>
      <c r="BJ308" s="18" t="s">
        <v>86</v>
      </c>
      <c r="BK308" s="179">
        <f>ROUND(I308*H308,2)</f>
        <v>0</v>
      </c>
      <c r="BL308" s="18" t="s">
        <v>142</v>
      </c>
      <c r="BM308" s="178" t="s">
        <v>505</v>
      </c>
    </row>
    <row r="309" spans="1:65" s="2" customFormat="1" ht="19.5">
      <c r="A309" s="36"/>
      <c r="B309" s="37"/>
      <c r="C309" s="38"/>
      <c r="D309" s="180" t="s">
        <v>149</v>
      </c>
      <c r="E309" s="38"/>
      <c r="F309" s="181" t="s">
        <v>506</v>
      </c>
      <c r="G309" s="38"/>
      <c r="H309" s="38"/>
      <c r="I309" s="182"/>
      <c r="J309" s="38"/>
      <c r="K309" s="38"/>
      <c r="L309" s="41"/>
      <c r="M309" s="183"/>
      <c r="N309" s="184"/>
      <c r="O309" s="66"/>
      <c r="P309" s="66"/>
      <c r="Q309" s="66"/>
      <c r="R309" s="66"/>
      <c r="S309" s="66"/>
      <c r="T309" s="67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T309" s="18" t="s">
        <v>149</v>
      </c>
      <c r="AU309" s="18" t="s">
        <v>88</v>
      </c>
    </row>
    <row r="310" spans="1:65" s="2" customFormat="1" ht="11.25">
      <c r="A310" s="36"/>
      <c r="B310" s="37"/>
      <c r="C310" s="38"/>
      <c r="D310" s="198" t="s">
        <v>194</v>
      </c>
      <c r="E310" s="38"/>
      <c r="F310" s="199" t="s">
        <v>507</v>
      </c>
      <c r="G310" s="38"/>
      <c r="H310" s="38"/>
      <c r="I310" s="182"/>
      <c r="J310" s="38"/>
      <c r="K310" s="38"/>
      <c r="L310" s="41"/>
      <c r="M310" s="183"/>
      <c r="N310" s="184"/>
      <c r="O310" s="66"/>
      <c r="P310" s="66"/>
      <c r="Q310" s="66"/>
      <c r="R310" s="66"/>
      <c r="S310" s="66"/>
      <c r="T310" s="67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T310" s="18" t="s">
        <v>194</v>
      </c>
      <c r="AU310" s="18" t="s">
        <v>88</v>
      </c>
    </row>
    <row r="311" spans="1:65" s="13" customFormat="1" ht="11.25">
      <c r="B311" s="200"/>
      <c r="C311" s="201"/>
      <c r="D311" s="180" t="s">
        <v>252</v>
      </c>
      <c r="E311" s="202" t="s">
        <v>32</v>
      </c>
      <c r="F311" s="203" t="s">
        <v>508</v>
      </c>
      <c r="G311" s="201"/>
      <c r="H311" s="202" t="s">
        <v>32</v>
      </c>
      <c r="I311" s="204"/>
      <c r="J311" s="201"/>
      <c r="K311" s="201"/>
      <c r="L311" s="205"/>
      <c r="M311" s="206"/>
      <c r="N311" s="207"/>
      <c r="O311" s="207"/>
      <c r="P311" s="207"/>
      <c r="Q311" s="207"/>
      <c r="R311" s="207"/>
      <c r="S311" s="207"/>
      <c r="T311" s="208"/>
      <c r="AT311" s="209" t="s">
        <v>252</v>
      </c>
      <c r="AU311" s="209" t="s">
        <v>88</v>
      </c>
      <c r="AV311" s="13" t="s">
        <v>86</v>
      </c>
      <c r="AW311" s="13" t="s">
        <v>39</v>
      </c>
      <c r="AX311" s="13" t="s">
        <v>78</v>
      </c>
      <c r="AY311" s="209" t="s">
        <v>143</v>
      </c>
    </row>
    <row r="312" spans="1:65" s="14" customFormat="1" ht="11.25">
      <c r="B312" s="210"/>
      <c r="C312" s="211"/>
      <c r="D312" s="180" t="s">
        <v>252</v>
      </c>
      <c r="E312" s="212" t="s">
        <v>32</v>
      </c>
      <c r="F312" s="213" t="s">
        <v>153</v>
      </c>
      <c r="G312" s="211"/>
      <c r="H312" s="214">
        <v>3</v>
      </c>
      <c r="I312" s="215"/>
      <c r="J312" s="211"/>
      <c r="K312" s="211"/>
      <c r="L312" s="216"/>
      <c r="M312" s="217"/>
      <c r="N312" s="218"/>
      <c r="O312" s="218"/>
      <c r="P312" s="218"/>
      <c r="Q312" s="218"/>
      <c r="R312" s="218"/>
      <c r="S312" s="218"/>
      <c r="T312" s="219"/>
      <c r="AT312" s="220" t="s">
        <v>252</v>
      </c>
      <c r="AU312" s="220" t="s">
        <v>88</v>
      </c>
      <c r="AV312" s="14" t="s">
        <v>88</v>
      </c>
      <c r="AW312" s="14" t="s">
        <v>39</v>
      </c>
      <c r="AX312" s="14" t="s">
        <v>86</v>
      </c>
      <c r="AY312" s="220" t="s">
        <v>143</v>
      </c>
    </row>
    <row r="313" spans="1:65" s="2" customFormat="1" ht="33" customHeight="1">
      <c r="A313" s="36"/>
      <c r="B313" s="37"/>
      <c r="C313" s="167" t="s">
        <v>509</v>
      </c>
      <c r="D313" s="167" t="s">
        <v>144</v>
      </c>
      <c r="E313" s="168" t="s">
        <v>510</v>
      </c>
      <c r="F313" s="169" t="s">
        <v>511</v>
      </c>
      <c r="G313" s="170" t="s">
        <v>296</v>
      </c>
      <c r="H313" s="171">
        <v>7.4999999999999997E-2</v>
      </c>
      <c r="I313" s="172"/>
      <c r="J313" s="173">
        <f>ROUND(I313*H313,2)</f>
        <v>0</v>
      </c>
      <c r="K313" s="169" t="s">
        <v>248</v>
      </c>
      <c r="L313" s="41"/>
      <c r="M313" s="174" t="s">
        <v>32</v>
      </c>
      <c r="N313" s="175" t="s">
        <v>49</v>
      </c>
      <c r="O313" s="66"/>
      <c r="P313" s="176">
        <f>O313*H313</f>
        <v>0</v>
      </c>
      <c r="Q313" s="176">
        <v>1.9539999999999998E-2</v>
      </c>
      <c r="R313" s="176">
        <f>Q313*H313</f>
        <v>1.4654999999999998E-3</v>
      </c>
      <c r="S313" s="176">
        <v>0</v>
      </c>
      <c r="T313" s="177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78" t="s">
        <v>142</v>
      </c>
      <c r="AT313" s="178" t="s">
        <v>144</v>
      </c>
      <c r="AU313" s="178" t="s">
        <v>88</v>
      </c>
      <c r="AY313" s="18" t="s">
        <v>143</v>
      </c>
      <c r="BE313" s="179">
        <f>IF(N313="základní",J313,0)</f>
        <v>0</v>
      </c>
      <c r="BF313" s="179">
        <f>IF(N313="snížená",J313,0)</f>
        <v>0</v>
      </c>
      <c r="BG313" s="179">
        <f>IF(N313="zákl. přenesená",J313,0)</f>
        <v>0</v>
      </c>
      <c r="BH313" s="179">
        <f>IF(N313="sníž. přenesená",J313,0)</f>
        <v>0</v>
      </c>
      <c r="BI313" s="179">
        <f>IF(N313="nulová",J313,0)</f>
        <v>0</v>
      </c>
      <c r="BJ313" s="18" t="s">
        <v>86</v>
      </c>
      <c r="BK313" s="179">
        <f>ROUND(I313*H313,2)</f>
        <v>0</v>
      </c>
      <c r="BL313" s="18" t="s">
        <v>142</v>
      </c>
      <c r="BM313" s="178" t="s">
        <v>512</v>
      </c>
    </row>
    <row r="314" spans="1:65" s="2" customFormat="1" ht="19.5">
      <c r="A314" s="36"/>
      <c r="B314" s="37"/>
      <c r="C314" s="38"/>
      <c r="D314" s="180" t="s">
        <v>149</v>
      </c>
      <c r="E314" s="38"/>
      <c r="F314" s="181" t="s">
        <v>513</v>
      </c>
      <c r="G314" s="38"/>
      <c r="H314" s="38"/>
      <c r="I314" s="182"/>
      <c r="J314" s="38"/>
      <c r="K314" s="38"/>
      <c r="L314" s="41"/>
      <c r="M314" s="183"/>
      <c r="N314" s="184"/>
      <c r="O314" s="66"/>
      <c r="P314" s="66"/>
      <c r="Q314" s="66"/>
      <c r="R314" s="66"/>
      <c r="S314" s="66"/>
      <c r="T314" s="67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T314" s="18" t="s">
        <v>149</v>
      </c>
      <c r="AU314" s="18" t="s">
        <v>88</v>
      </c>
    </row>
    <row r="315" spans="1:65" s="2" customFormat="1" ht="11.25">
      <c r="A315" s="36"/>
      <c r="B315" s="37"/>
      <c r="C315" s="38"/>
      <c r="D315" s="198" t="s">
        <v>194</v>
      </c>
      <c r="E315" s="38"/>
      <c r="F315" s="199" t="s">
        <v>514</v>
      </c>
      <c r="G315" s="38"/>
      <c r="H315" s="38"/>
      <c r="I315" s="182"/>
      <c r="J315" s="38"/>
      <c r="K315" s="38"/>
      <c r="L315" s="41"/>
      <c r="M315" s="183"/>
      <c r="N315" s="184"/>
      <c r="O315" s="66"/>
      <c r="P315" s="66"/>
      <c r="Q315" s="66"/>
      <c r="R315" s="66"/>
      <c r="S315" s="66"/>
      <c r="T315" s="67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T315" s="18" t="s">
        <v>194</v>
      </c>
      <c r="AU315" s="18" t="s">
        <v>88</v>
      </c>
    </row>
    <row r="316" spans="1:65" s="13" customFormat="1" ht="11.25">
      <c r="B316" s="200"/>
      <c r="C316" s="201"/>
      <c r="D316" s="180" t="s">
        <v>252</v>
      </c>
      <c r="E316" s="202" t="s">
        <v>32</v>
      </c>
      <c r="F316" s="203" t="s">
        <v>515</v>
      </c>
      <c r="G316" s="201"/>
      <c r="H316" s="202" t="s">
        <v>32</v>
      </c>
      <c r="I316" s="204"/>
      <c r="J316" s="201"/>
      <c r="K316" s="201"/>
      <c r="L316" s="205"/>
      <c r="M316" s="206"/>
      <c r="N316" s="207"/>
      <c r="O316" s="207"/>
      <c r="P316" s="207"/>
      <c r="Q316" s="207"/>
      <c r="R316" s="207"/>
      <c r="S316" s="207"/>
      <c r="T316" s="208"/>
      <c r="AT316" s="209" t="s">
        <v>252</v>
      </c>
      <c r="AU316" s="209" t="s">
        <v>88</v>
      </c>
      <c r="AV316" s="13" t="s">
        <v>86</v>
      </c>
      <c r="AW316" s="13" t="s">
        <v>39</v>
      </c>
      <c r="AX316" s="13" t="s">
        <v>78</v>
      </c>
      <c r="AY316" s="209" t="s">
        <v>143</v>
      </c>
    </row>
    <row r="317" spans="1:65" s="13" customFormat="1" ht="11.25">
      <c r="B317" s="200"/>
      <c r="C317" s="201"/>
      <c r="D317" s="180" t="s">
        <v>252</v>
      </c>
      <c r="E317" s="202" t="s">
        <v>32</v>
      </c>
      <c r="F317" s="203" t="s">
        <v>516</v>
      </c>
      <c r="G317" s="201"/>
      <c r="H317" s="202" t="s">
        <v>32</v>
      </c>
      <c r="I317" s="204"/>
      <c r="J317" s="201"/>
      <c r="K317" s="201"/>
      <c r="L317" s="205"/>
      <c r="M317" s="206"/>
      <c r="N317" s="207"/>
      <c r="O317" s="207"/>
      <c r="P317" s="207"/>
      <c r="Q317" s="207"/>
      <c r="R317" s="207"/>
      <c r="S317" s="207"/>
      <c r="T317" s="208"/>
      <c r="AT317" s="209" t="s">
        <v>252</v>
      </c>
      <c r="AU317" s="209" t="s">
        <v>88</v>
      </c>
      <c r="AV317" s="13" t="s">
        <v>86</v>
      </c>
      <c r="AW317" s="13" t="s">
        <v>39</v>
      </c>
      <c r="AX317" s="13" t="s">
        <v>78</v>
      </c>
      <c r="AY317" s="209" t="s">
        <v>143</v>
      </c>
    </row>
    <row r="318" spans="1:65" s="14" customFormat="1" ht="11.25">
      <c r="B318" s="210"/>
      <c r="C318" s="211"/>
      <c r="D318" s="180" t="s">
        <v>252</v>
      </c>
      <c r="E318" s="212" t="s">
        <v>32</v>
      </c>
      <c r="F318" s="213" t="s">
        <v>517</v>
      </c>
      <c r="G318" s="211"/>
      <c r="H318" s="214">
        <v>7.4999999999999997E-2</v>
      </c>
      <c r="I318" s="215"/>
      <c r="J318" s="211"/>
      <c r="K318" s="211"/>
      <c r="L318" s="216"/>
      <c r="M318" s="217"/>
      <c r="N318" s="218"/>
      <c r="O318" s="218"/>
      <c r="P318" s="218"/>
      <c r="Q318" s="218"/>
      <c r="R318" s="218"/>
      <c r="S318" s="218"/>
      <c r="T318" s="219"/>
      <c r="AT318" s="220" t="s">
        <v>252</v>
      </c>
      <c r="AU318" s="220" t="s">
        <v>88</v>
      </c>
      <c r="AV318" s="14" t="s">
        <v>88</v>
      </c>
      <c r="AW318" s="14" t="s">
        <v>39</v>
      </c>
      <c r="AX318" s="14" t="s">
        <v>86</v>
      </c>
      <c r="AY318" s="220" t="s">
        <v>143</v>
      </c>
    </row>
    <row r="319" spans="1:65" s="2" customFormat="1" ht="21.75" customHeight="1">
      <c r="A319" s="36"/>
      <c r="B319" s="37"/>
      <c r="C319" s="232" t="s">
        <v>518</v>
      </c>
      <c r="D319" s="232" t="s">
        <v>519</v>
      </c>
      <c r="E319" s="233" t="s">
        <v>520</v>
      </c>
      <c r="F319" s="234" t="s">
        <v>521</v>
      </c>
      <c r="G319" s="235" t="s">
        <v>296</v>
      </c>
      <c r="H319" s="236">
        <v>8.3000000000000004E-2</v>
      </c>
      <c r="I319" s="237"/>
      <c r="J319" s="238">
        <f>ROUND(I319*H319,2)</f>
        <v>0</v>
      </c>
      <c r="K319" s="234" t="s">
        <v>248</v>
      </c>
      <c r="L319" s="239"/>
      <c r="M319" s="240" t="s">
        <v>32</v>
      </c>
      <c r="N319" s="241" t="s">
        <v>49</v>
      </c>
      <c r="O319" s="66"/>
      <c r="P319" s="176">
        <f>O319*H319</f>
        <v>0</v>
      </c>
      <c r="Q319" s="176">
        <v>1</v>
      </c>
      <c r="R319" s="176">
        <f>Q319*H319</f>
        <v>8.3000000000000004E-2</v>
      </c>
      <c r="S319" s="176">
        <v>0</v>
      </c>
      <c r="T319" s="177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178" t="s">
        <v>176</v>
      </c>
      <c r="AT319" s="178" t="s">
        <v>519</v>
      </c>
      <c r="AU319" s="178" t="s">
        <v>88</v>
      </c>
      <c r="AY319" s="18" t="s">
        <v>143</v>
      </c>
      <c r="BE319" s="179">
        <f>IF(N319="základní",J319,0)</f>
        <v>0</v>
      </c>
      <c r="BF319" s="179">
        <f>IF(N319="snížená",J319,0)</f>
        <v>0</v>
      </c>
      <c r="BG319" s="179">
        <f>IF(N319="zákl. přenesená",J319,0)</f>
        <v>0</v>
      </c>
      <c r="BH319" s="179">
        <f>IF(N319="sníž. přenesená",J319,0)</f>
        <v>0</v>
      </c>
      <c r="BI319" s="179">
        <f>IF(N319="nulová",J319,0)</f>
        <v>0</v>
      </c>
      <c r="BJ319" s="18" t="s">
        <v>86</v>
      </c>
      <c r="BK319" s="179">
        <f>ROUND(I319*H319,2)</f>
        <v>0</v>
      </c>
      <c r="BL319" s="18" t="s">
        <v>142</v>
      </c>
      <c r="BM319" s="178" t="s">
        <v>522</v>
      </c>
    </row>
    <row r="320" spans="1:65" s="2" customFormat="1" ht="11.25">
      <c r="A320" s="36"/>
      <c r="B320" s="37"/>
      <c r="C320" s="38"/>
      <c r="D320" s="180" t="s">
        <v>149</v>
      </c>
      <c r="E320" s="38"/>
      <c r="F320" s="181" t="s">
        <v>521</v>
      </c>
      <c r="G320" s="38"/>
      <c r="H320" s="38"/>
      <c r="I320" s="182"/>
      <c r="J320" s="38"/>
      <c r="K320" s="38"/>
      <c r="L320" s="41"/>
      <c r="M320" s="183"/>
      <c r="N320" s="184"/>
      <c r="O320" s="66"/>
      <c r="P320" s="66"/>
      <c r="Q320" s="66"/>
      <c r="R320" s="66"/>
      <c r="S320" s="66"/>
      <c r="T320" s="67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T320" s="18" t="s">
        <v>149</v>
      </c>
      <c r="AU320" s="18" t="s">
        <v>88</v>
      </c>
    </row>
    <row r="321" spans="1:65" s="14" customFormat="1" ht="11.25">
      <c r="B321" s="210"/>
      <c r="C321" s="211"/>
      <c r="D321" s="180" t="s">
        <v>252</v>
      </c>
      <c r="E321" s="211"/>
      <c r="F321" s="213" t="s">
        <v>523</v>
      </c>
      <c r="G321" s="211"/>
      <c r="H321" s="214">
        <v>8.3000000000000004E-2</v>
      </c>
      <c r="I321" s="215"/>
      <c r="J321" s="211"/>
      <c r="K321" s="211"/>
      <c r="L321" s="216"/>
      <c r="M321" s="217"/>
      <c r="N321" s="218"/>
      <c r="O321" s="218"/>
      <c r="P321" s="218"/>
      <c r="Q321" s="218"/>
      <c r="R321" s="218"/>
      <c r="S321" s="218"/>
      <c r="T321" s="219"/>
      <c r="AT321" s="220" t="s">
        <v>252</v>
      </c>
      <c r="AU321" s="220" t="s">
        <v>88</v>
      </c>
      <c r="AV321" s="14" t="s">
        <v>88</v>
      </c>
      <c r="AW321" s="14" t="s">
        <v>4</v>
      </c>
      <c r="AX321" s="14" t="s">
        <v>86</v>
      </c>
      <c r="AY321" s="220" t="s">
        <v>143</v>
      </c>
    </row>
    <row r="322" spans="1:65" s="2" customFormat="1" ht="37.9" customHeight="1">
      <c r="A322" s="36"/>
      <c r="B322" s="37"/>
      <c r="C322" s="167" t="s">
        <v>524</v>
      </c>
      <c r="D322" s="167" t="s">
        <v>144</v>
      </c>
      <c r="E322" s="168" t="s">
        <v>525</v>
      </c>
      <c r="F322" s="169" t="s">
        <v>526</v>
      </c>
      <c r="G322" s="170" t="s">
        <v>296</v>
      </c>
      <c r="H322" s="171">
        <v>3.7999999999999999E-2</v>
      </c>
      <c r="I322" s="172"/>
      <c r="J322" s="173">
        <f>ROUND(I322*H322,2)</f>
        <v>0</v>
      </c>
      <c r="K322" s="169" t="s">
        <v>248</v>
      </c>
      <c r="L322" s="41"/>
      <c r="M322" s="174" t="s">
        <v>32</v>
      </c>
      <c r="N322" s="175" t="s">
        <v>49</v>
      </c>
      <c r="O322" s="66"/>
      <c r="P322" s="176">
        <f>O322*H322</f>
        <v>0</v>
      </c>
      <c r="Q322" s="176">
        <v>1.7090000000000001E-2</v>
      </c>
      <c r="R322" s="176">
        <f>Q322*H322</f>
        <v>6.4942000000000005E-4</v>
      </c>
      <c r="S322" s="176">
        <v>0</v>
      </c>
      <c r="T322" s="177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178" t="s">
        <v>142</v>
      </c>
      <c r="AT322" s="178" t="s">
        <v>144</v>
      </c>
      <c r="AU322" s="178" t="s">
        <v>88</v>
      </c>
      <c r="AY322" s="18" t="s">
        <v>143</v>
      </c>
      <c r="BE322" s="179">
        <f>IF(N322="základní",J322,0)</f>
        <v>0</v>
      </c>
      <c r="BF322" s="179">
        <f>IF(N322="snížená",J322,0)</f>
        <v>0</v>
      </c>
      <c r="BG322" s="179">
        <f>IF(N322="zákl. přenesená",J322,0)</f>
        <v>0</v>
      </c>
      <c r="BH322" s="179">
        <f>IF(N322="sníž. přenesená",J322,0)</f>
        <v>0</v>
      </c>
      <c r="BI322" s="179">
        <f>IF(N322="nulová",J322,0)</f>
        <v>0</v>
      </c>
      <c r="BJ322" s="18" t="s">
        <v>86</v>
      </c>
      <c r="BK322" s="179">
        <f>ROUND(I322*H322,2)</f>
        <v>0</v>
      </c>
      <c r="BL322" s="18" t="s">
        <v>142</v>
      </c>
      <c r="BM322" s="178" t="s">
        <v>527</v>
      </c>
    </row>
    <row r="323" spans="1:65" s="2" customFormat="1" ht="19.5">
      <c r="A323" s="36"/>
      <c r="B323" s="37"/>
      <c r="C323" s="38"/>
      <c r="D323" s="180" t="s">
        <v>149</v>
      </c>
      <c r="E323" s="38"/>
      <c r="F323" s="181" t="s">
        <v>528</v>
      </c>
      <c r="G323" s="38"/>
      <c r="H323" s="38"/>
      <c r="I323" s="182"/>
      <c r="J323" s="38"/>
      <c r="K323" s="38"/>
      <c r="L323" s="41"/>
      <c r="M323" s="183"/>
      <c r="N323" s="184"/>
      <c r="O323" s="66"/>
      <c r="P323" s="66"/>
      <c r="Q323" s="66"/>
      <c r="R323" s="66"/>
      <c r="S323" s="66"/>
      <c r="T323" s="67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T323" s="18" t="s">
        <v>149</v>
      </c>
      <c r="AU323" s="18" t="s">
        <v>88</v>
      </c>
    </row>
    <row r="324" spans="1:65" s="2" customFormat="1" ht="11.25">
      <c r="A324" s="36"/>
      <c r="B324" s="37"/>
      <c r="C324" s="38"/>
      <c r="D324" s="198" t="s">
        <v>194</v>
      </c>
      <c r="E324" s="38"/>
      <c r="F324" s="199" t="s">
        <v>529</v>
      </c>
      <c r="G324" s="38"/>
      <c r="H324" s="38"/>
      <c r="I324" s="182"/>
      <c r="J324" s="38"/>
      <c r="K324" s="38"/>
      <c r="L324" s="41"/>
      <c r="M324" s="183"/>
      <c r="N324" s="184"/>
      <c r="O324" s="66"/>
      <c r="P324" s="66"/>
      <c r="Q324" s="66"/>
      <c r="R324" s="66"/>
      <c r="S324" s="66"/>
      <c r="T324" s="67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T324" s="18" t="s">
        <v>194</v>
      </c>
      <c r="AU324" s="18" t="s">
        <v>88</v>
      </c>
    </row>
    <row r="325" spans="1:65" s="13" customFormat="1" ht="11.25">
      <c r="B325" s="200"/>
      <c r="C325" s="201"/>
      <c r="D325" s="180" t="s">
        <v>252</v>
      </c>
      <c r="E325" s="202" t="s">
        <v>32</v>
      </c>
      <c r="F325" s="203" t="s">
        <v>530</v>
      </c>
      <c r="G325" s="201"/>
      <c r="H325" s="202" t="s">
        <v>32</v>
      </c>
      <c r="I325" s="204"/>
      <c r="J325" s="201"/>
      <c r="K325" s="201"/>
      <c r="L325" s="205"/>
      <c r="M325" s="206"/>
      <c r="N325" s="207"/>
      <c r="O325" s="207"/>
      <c r="P325" s="207"/>
      <c r="Q325" s="207"/>
      <c r="R325" s="207"/>
      <c r="S325" s="207"/>
      <c r="T325" s="208"/>
      <c r="AT325" s="209" t="s">
        <v>252</v>
      </c>
      <c r="AU325" s="209" t="s">
        <v>88</v>
      </c>
      <c r="AV325" s="13" t="s">
        <v>86</v>
      </c>
      <c r="AW325" s="13" t="s">
        <v>39</v>
      </c>
      <c r="AX325" s="13" t="s">
        <v>78</v>
      </c>
      <c r="AY325" s="209" t="s">
        <v>143</v>
      </c>
    </row>
    <row r="326" spans="1:65" s="13" customFormat="1" ht="11.25">
      <c r="B326" s="200"/>
      <c r="C326" s="201"/>
      <c r="D326" s="180" t="s">
        <v>252</v>
      </c>
      <c r="E326" s="202" t="s">
        <v>32</v>
      </c>
      <c r="F326" s="203" t="s">
        <v>531</v>
      </c>
      <c r="G326" s="201"/>
      <c r="H326" s="202" t="s">
        <v>32</v>
      </c>
      <c r="I326" s="204"/>
      <c r="J326" s="201"/>
      <c r="K326" s="201"/>
      <c r="L326" s="205"/>
      <c r="M326" s="206"/>
      <c r="N326" s="207"/>
      <c r="O326" s="207"/>
      <c r="P326" s="207"/>
      <c r="Q326" s="207"/>
      <c r="R326" s="207"/>
      <c r="S326" s="207"/>
      <c r="T326" s="208"/>
      <c r="AT326" s="209" t="s">
        <v>252</v>
      </c>
      <c r="AU326" s="209" t="s">
        <v>88</v>
      </c>
      <c r="AV326" s="13" t="s">
        <v>86</v>
      </c>
      <c r="AW326" s="13" t="s">
        <v>39</v>
      </c>
      <c r="AX326" s="13" t="s">
        <v>78</v>
      </c>
      <c r="AY326" s="209" t="s">
        <v>143</v>
      </c>
    </row>
    <row r="327" spans="1:65" s="14" customFormat="1" ht="11.25">
      <c r="B327" s="210"/>
      <c r="C327" s="211"/>
      <c r="D327" s="180" t="s">
        <v>252</v>
      </c>
      <c r="E327" s="212" t="s">
        <v>32</v>
      </c>
      <c r="F327" s="213" t="s">
        <v>532</v>
      </c>
      <c r="G327" s="211"/>
      <c r="H327" s="214">
        <v>3.7999999999999999E-2</v>
      </c>
      <c r="I327" s="215"/>
      <c r="J327" s="211"/>
      <c r="K327" s="211"/>
      <c r="L327" s="216"/>
      <c r="M327" s="217"/>
      <c r="N327" s="218"/>
      <c r="O327" s="218"/>
      <c r="P327" s="218"/>
      <c r="Q327" s="218"/>
      <c r="R327" s="218"/>
      <c r="S327" s="218"/>
      <c r="T327" s="219"/>
      <c r="AT327" s="220" t="s">
        <v>252</v>
      </c>
      <c r="AU327" s="220" t="s">
        <v>88</v>
      </c>
      <c r="AV327" s="14" t="s">
        <v>88</v>
      </c>
      <c r="AW327" s="14" t="s">
        <v>39</v>
      </c>
      <c r="AX327" s="14" t="s">
        <v>86</v>
      </c>
      <c r="AY327" s="220" t="s">
        <v>143</v>
      </c>
    </row>
    <row r="328" spans="1:65" s="2" customFormat="1" ht="21.75" customHeight="1">
      <c r="A328" s="36"/>
      <c r="B328" s="37"/>
      <c r="C328" s="232" t="s">
        <v>533</v>
      </c>
      <c r="D328" s="232" t="s">
        <v>519</v>
      </c>
      <c r="E328" s="233" t="s">
        <v>534</v>
      </c>
      <c r="F328" s="234" t="s">
        <v>535</v>
      </c>
      <c r="G328" s="235" t="s">
        <v>296</v>
      </c>
      <c r="H328" s="236">
        <v>4.2000000000000003E-2</v>
      </c>
      <c r="I328" s="237"/>
      <c r="J328" s="238">
        <f>ROUND(I328*H328,2)</f>
        <v>0</v>
      </c>
      <c r="K328" s="234" t="s">
        <v>248</v>
      </c>
      <c r="L328" s="239"/>
      <c r="M328" s="240" t="s">
        <v>32</v>
      </c>
      <c r="N328" s="241" t="s">
        <v>49</v>
      </c>
      <c r="O328" s="66"/>
      <c r="P328" s="176">
        <f>O328*H328</f>
        <v>0</v>
      </c>
      <c r="Q328" s="176">
        <v>1</v>
      </c>
      <c r="R328" s="176">
        <f>Q328*H328</f>
        <v>4.2000000000000003E-2</v>
      </c>
      <c r="S328" s="176">
        <v>0</v>
      </c>
      <c r="T328" s="177">
        <f>S328*H328</f>
        <v>0</v>
      </c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R328" s="178" t="s">
        <v>176</v>
      </c>
      <c r="AT328" s="178" t="s">
        <v>519</v>
      </c>
      <c r="AU328" s="178" t="s">
        <v>88</v>
      </c>
      <c r="AY328" s="18" t="s">
        <v>143</v>
      </c>
      <c r="BE328" s="179">
        <f>IF(N328="základní",J328,0)</f>
        <v>0</v>
      </c>
      <c r="BF328" s="179">
        <f>IF(N328="snížená",J328,0)</f>
        <v>0</v>
      </c>
      <c r="BG328" s="179">
        <f>IF(N328="zákl. přenesená",J328,0)</f>
        <v>0</v>
      </c>
      <c r="BH328" s="179">
        <f>IF(N328="sníž. přenesená",J328,0)</f>
        <v>0</v>
      </c>
      <c r="BI328" s="179">
        <f>IF(N328="nulová",J328,0)</f>
        <v>0</v>
      </c>
      <c r="BJ328" s="18" t="s">
        <v>86</v>
      </c>
      <c r="BK328" s="179">
        <f>ROUND(I328*H328,2)</f>
        <v>0</v>
      </c>
      <c r="BL328" s="18" t="s">
        <v>142</v>
      </c>
      <c r="BM328" s="178" t="s">
        <v>536</v>
      </c>
    </row>
    <row r="329" spans="1:65" s="2" customFormat="1" ht="11.25">
      <c r="A329" s="36"/>
      <c r="B329" s="37"/>
      <c r="C329" s="38"/>
      <c r="D329" s="180" t="s">
        <v>149</v>
      </c>
      <c r="E329" s="38"/>
      <c r="F329" s="181" t="s">
        <v>535</v>
      </c>
      <c r="G329" s="38"/>
      <c r="H329" s="38"/>
      <c r="I329" s="182"/>
      <c r="J329" s="38"/>
      <c r="K329" s="38"/>
      <c r="L329" s="41"/>
      <c r="M329" s="183"/>
      <c r="N329" s="184"/>
      <c r="O329" s="66"/>
      <c r="P329" s="66"/>
      <c r="Q329" s="66"/>
      <c r="R329" s="66"/>
      <c r="S329" s="66"/>
      <c r="T329" s="67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T329" s="18" t="s">
        <v>149</v>
      </c>
      <c r="AU329" s="18" t="s">
        <v>88</v>
      </c>
    </row>
    <row r="330" spans="1:65" s="14" customFormat="1" ht="11.25">
      <c r="B330" s="210"/>
      <c r="C330" s="211"/>
      <c r="D330" s="180" t="s">
        <v>252</v>
      </c>
      <c r="E330" s="211"/>
      <c r="F330" s="213" t="s">
        <v>537</v>
      </c>
      <c r="G330" s="211"/>
      <c r="H330" s="214">
        <v>4.2000000000000003E-2</v>
      </c>
      <c r="I330" s="215"/>
      <c r="J330" s="211"/>
      <c r="K330" s="211"/>
      <c r="L330" s="216"/>
      <c r="M330" s="217"/>
      <c r="N330" s="218"/>
      <c r="O330" s="218"/>
      <c r="P330" s="218"/>
      <c r="Q330" s="218"/>
      <c r="R330" s="218"/>
      <c r="S330" s="218"/>
      <c r="T330" s="219"/>
      <c r="AT330" s="220" t="s">
        <v>252</v>
      </c>
      <c r="AU330" s="220" t="s">
        <v>88</v>
      </c>
      <c r="AV330" s="14" t="s">
        <v>88</v>
      </c>
      <c r="AW330" s="14" t="s">
        <v>4</v>
      </c>
      <c r="AX330" s="14" t="s">
        <v>86</v>
      </c>
      <c r="AY330" s="220" t="s">
        <v>143</v>
      </c>
    </row>
    <row r="331" spans="1:65" s="2" customFormat="1" ht="33" customHeight="1">
      <c r="A331" s="36"/>
      <c r="B331" s="37"/>
      <c r="C331" s="167" t="s">
        <v>538</v>
      </c>
      <c r="D331" s="167" t="s">
        <v>144</v>
      </c>
      <c r="E331" s="168" t="s">
        <v>539</v>
      </c>
      <c r="F331" s="169" t="s">
        <v>540</v>
      </c>
      <c r="G331" s="170" t="s">
        <v>296</v>
      </c>
      <c r="H331" s="171">
        <v>1.1459999999999999</v>
      </c>
      <c r="I331" s="172"/>
      <c r="J331" s="173">
        <f>ROUND(I331*H331,2)</f>
        <v>0</v>
      </c>
      <c r="K331" s="169" t="s">
        <v>248</v>
      </c>
      <c r="L331" s="41"/>
      <c r="M331" s="174" t="s">
        <v>32</v>
      </c>
      <c r="N331" s="175" t="s">
        <v>49</v>
      </c>
      <c r="O331" s="66"/>
      <c r="P331" s="176">
        <f>O331*H331</f>
        <v>0</v>
      </c>
      <c r="Q331" s="176">
        <v>1.221E-2</v>
      </c>
      <c r="R331" s="176">
        <f>Q331*H331</f>
        <v>1.3992659999999999E-2</v>
      </c>
      <c r="S331" s="176">
        <v>0</v>
      </c>
      <c r="T331" s="177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178" t="s">
        <v>142</v>
      </c>
      <c r="AT331" s="178" t="s">
        <v>144</v>
      </c>
      <c r="AU331" s="178" t="s">
        <v>88</v>
      </c>
      <c r="AY331" s="18" t="s">
        <v>143</v>
      </c>
      <c r="BE331" s="179">
        <f>IF(N331="základní",J331,0)</f>
        <v>0</v>
      </c>
      <c r="BF331" s="179">
        <f>IF(N331="snížená",J331,0)</f>
        <v>0</v>
      </c>
      <c r="BG331" s="179">
        <f>IF(N331="zákl. přenesená",J331,0)</f>
        <v>0</v>
      </c>
      <c r="BH331" s="179">
        <f>IF(N331="sníž. přenesená",J331,0)</f>
        <v>0</v>
      </c>
      <c r="BI331" s="179">
        <f>IF(N331="nulová",J331,0)</f>
        <v>0</v>
      </c>
      <c r="BJ331" s="18" t="s">
        <v>86</v>
      </c>
      <c r="BK331" s="179">
        <f>ROUND(I331*H331,2)</f>
        <v>0</v>
      </c>
      <c r="BL331" s="18" t="s">
        <v>142</v>
      </c>
      <c r="BM331" s="178" t="s">
        <v>541</v>
      </c>
    </row>
    <row r="332" spans="1:65" s="2" customFormat="1" ht="19.5">
      <c r="A332" s="36"/>
      <c r="B332" s="37"/>
      <c r="C332" s="38"/>
      <c r="D332" s="180" t="s">
        <v>149</v>
      </c>
      <c r="E332" s="38"/>
      <c r="F332" s="181" t="s">
        <v>542</v>
      </c>
      <c r="G332" s="38"/>
      <c r="H332" s="38"/>
      <c r="I332" s="182"/>
      <c r="J332" s="38"/>
      <c r="K332" s="38"/>
      <c r="L332" s="41"/>
      <c r="M332" s="183"/>
      <c r="N332" s="184"/>
      <c r="O332" s="66"/>
      <c r="P332" s="66"/>
      <c r="Q332" s="66"/>
      <c r="R332" s="66"/>
      <c r="S332" s="66"/>
      <c r="T332" s="67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T332" s="18" t="s">
        <v>149</v>
      </c>
      <c r="AU332" s="18" t="s">
        <v>88</v>
      </c>
    </row>
    <row r="333" spans="1:65" s="2" customFormat="1" ht="11.25">
      <c r="A333" s="36"/>
      <c r="B333" s="37"/>
      <c r="C333" s="38"/>
      <c r="D333" s="198" t="s">
        <v>194</v>
      </c>
      <c r="E333" s="38"/>
      <c r="F333" s="199" t="s">
        <v>543</v>
      </c>
      <c r="G333" s="38"/>
      <c r="H333" s="38"/>
      <c r="I333" s="182"/>
      <c r="J333" s="38"/>
      <c r="K333" s="38"/>
      <c r="L333" s="41"/>
      <c r="M333" s="183"/>
      <c r="N333" s="184"/>
      <c r="O333" s="66"/>
      <c r="P333" s="66"/>
      <c r="Q333" s="66"/>
      <c r="R333" s="66"/>
      <c r="S333" s="66"/>
      <c r="T333" s="67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T333" s="18" t="s">
        <v>194</v>
      </c>
      <c r="AU333" s="18" t="s">
        <v>88</v>
      </c>
    </row>
    <row r="334" spans="1:65" s="13" customFormat="1" ht="11.25">
      <c r="B334" s="200"/>
      <c r="C334" s="201"/>
      <c r="D334" s="180" t="s">
        <v>252</v>
      </c>
      <c r="E334" s="202" t="s">
        <v>32</v>
      </c>
      <c r="F334" s="203" t="s">
        <v>544</v>
      </c>
      <c r="G334" s="201"/>
      <c r="H334" s="202" t="s">
        <v>32</v>
      </c>
      <c r="I334" s="204"/>
      <c r="J334" s="201"/>
      <c r="K334" s="201"/>
      <c r="L334" s="205"/>
      <c r="M334" s="206"/>
      <c r="N334" s="207"/>
      <c r="O334" s="207"/>
      <c r="P334" s="207"/>
      <c r="Q334" s="207"/>
      <c r="R334" s="207"/>
      <c r="S334" s="207"/>
      <c r="T334" s="208"/>
      <c r="AT334" s="209" t="s">
        <v>252</v>
      </c>
      <c r="AU334" s="209" t="s">
        <v>88</v>
      </c>
      <c r="AV334" s="13" t="s">
        <v>86</v>
      </c>
      <c r="AW334" s="13" t="s">
        <v>39</v>
      </c>
      <c r="AX334" s="13" t="s">
        <v>78</v>
      </c>
      <c r="AY334" s="209" t="s">
        <v>143</v>
      </c>
    </row>
    <row r="335" spans="1:65" s="13" customFormat="1" ht="11.25">
      <c r="B335" s="200"/>
      <c r="C335" s="201"/>
      <c r="D335" s="180" t="s">
        <v>252</v>
      </c>
      <c r="E335" s="202" t="s">
        <v>32</v>
      </c>
      <c r="F335" s="203" t="s">
        <v>545</v>
      </c>
      <c r="G335" s="201"/>
      <c r="H335" s="202" t="s">
        <v>32</v>
      </c>
      <c r="I335" s="204"/>
      <c r="J335" s="201"/>
      <c r="K335" s="201"/>
      <c r="L335" s="205"/>
      <c r="M335" s="206"/>
      <c r="N335" s="207"/>
      <c r="O335" s="207"/>
      <c r="P335" s="207"/>
      <c r="Q335" s="207"/>
      <c r="R335" s="207"/>
      <c r="S335" s="207"/>
      <c r="T335" s="208"/>
      <c r="AT335" s="209" t="s">
        <v>252</v>
      </c>
      <c r="AU335" s="209" t="s">
        <v>88</v>
      </c>
      <c r="AV335" s="13" t="s">
        <v>86</v>
      </c>
      <c r="AW335" s="13" t="s">
        <v>39</v>
      </c>
      <c r="AX335" s="13" t="s">
        <v>78</v>
      </c>
      <c r="AY335" s="209" t="s">
        <v>143</v>
      </c>
    </row>
    <row r="336" spans="1:65" s="14" customFormat="1" ht="11.25">
      <c r="B336" s="210"/>
      <c r="C336" s="211"/>
      <c r="D336" s="180" t="s">
        <v>252</v>
      </c>
      <c r="E336" s="212" t="s">
        <v>32</v>
      </c>
      <c r="F336" s="213" t="s">
        <v>546</v>
      </c>
      <c r="G336" s="211"/>
      <c r="H336" s="214">
        <v>0.17199999999999999</v>
      </c>
      <c r="I336" s="215"/>
      <c r="J336" s="211"/>
      <c r="K336" s="211"/>
      <c r="L336" s="216"/>
      <c r="M336" s="217"/>
      <c r="N336" s="218"/>
      <c r="O336" s="218"/>
      <c r="P336" s="218"/>
      <c r="Q336" s="218"/>
      <c r="R336" s="218"/>
      <c r="S336" s="218"/>
      <c r="T336" s="219"/>
      <c r="AT336" s="220" t="s">
        <v>252</v>
      </c>
      <c r="AU336" s="220" t="s">
        <v>88</v>
      </c>
      <c r="AV336" s="14" t="s">
        <v>88</v>
      </c>
      <c r="AW336" s="14" t="s">
        <v>39</v>
      </c>
      <c r="AX336" s="14" t="s">
        <v>78</v>
      </c>
      <c r="AY336" s="220" t="s">
        <v>143</v>
      </c>
    </row>
    <row r="337" spans="1:65" s="13" customFormat="1" ht="11.25">
      <c r="B337" s="200"/>
      <c r="C337" s="201"/>
      <c r="D337" s="180" t="s">
        <v>252</v>
      </c>
      <c r="E337" s="202" t="s">
        <v>32</v>
      </c>
      <c r="F337" s="203" t="s">
        <v>547</v>
      </c>
      <c r="G337" s="201"/>
      <c r="H337" s="202" t="s">
        <v>32</v>
      </c>
      <c r="I337" s="204"/>
      <c r="J337" s="201"/>
      <c r="K337" s="201"/>
      <c r="L337" s="205"/>
      <c r="M337" s="206"/>
      <c r="N337" s="207"/>
      <c r="O337" s="207"/>
      <c r="P337" s="207"/>
      <c r="Q337" s="207"/>
      <c r="R337" s="207"/>
      <c r="S337" s="207"/>
      <c r="T337" s="208"/>
      <c r="AT337" s="209" t="s">
        <v>252</v>
      </c>
      <c r="AU337" s="209" t="s">
        <v>88</v>
      </c>
      <c r="AV337" s="13" t="s">
        <v>86</v>
      </c>
      <c r="AW337" s="13" t="s">
        <v>39</v>
      </c>
      <c r="AX337" s="13" t="s">
        <v>78</v>
      </c>
      <c r="AY337" s="209" t="s">
        <v>143</v>
      </c>
    </row>
    <row r="338" spans="1:65" s="14" customFormat="1" ht="11.25">
      <c r="B338" s="210"/>
      <c r="C338" s="211"/>
      <c r="D338" s="180" t="s">
        <v>252</v>
      </c>
      <c r="E338" s="212" t="s">
        <v>32</v>
      </c>
      <c r="F338" s="213" t="s">
        <v>548</v>
      </c>
      <c r="G338" s="211"/>
      <c r="H338" s="214">
        <v>9.1999999999999998E-2</v>
      </c>
      <c r="I338" s="215"/>
      <c r="J338" s="211"/>
      <c r="K338" s="211"/>
      <c r="L338" s="216"/>
      <c r="M338" s="217"/>
      <c r="N338" s="218"/>
      <c r="O338" s="218"/>
      <c r="P338" s="218"/>
      <c r="Q338" s="218"/>
      <c r="R338" s="218"/>
      <c r="S338" s="218"/>
      <c r="T338" s="219"/>
      <c r="AT338" s="220" t="s">
        <v>252</v>
      </c>
      <c r="AU338" s="220" t="s">
        <v>88</v>
      </c>
      <c r="AV338" s="14" t="s">
        <v>88</v>
      </c>
      <c r="AW338" s="14" t="s">
        <v>39</v>
      </c>
      <c r="AX338" s="14" t="s">
        <v>78</v>
      </c>
      <c r="AY338" s="220" t="s">
        <v>143</v>
      </c>
    </row>
    <row r="339" spans="1:65" s="13" customFormat="1" ht="11.25">
      <c r="B339" s="200"/>
      <c r="C339" s="201"/>
      <c r="D339" s="180" t="s">
        <v>252</v>
      </c>
      <c r="E339" s="202" t="s">
        <v>32</v>
      </c>
      <c r="F339" s="203" t="s">
        <v>549</v>
      </c>
      <c r="G339" s="201"/>
      <c r="H339" s="202" t="s">
        <v>32</v>
      </c>
      <c r="I339" s="204"/>
      <c r="J339" s="201"/>
      <c r="K339" s="201"/>
      <c r="L339" s="205"/>
      <c r="M339" s="206"/>
      <c r="N339" s="207"/>
      <c r="O339" s="207"/>
      <c r="P339" s="207"/>
      <c r="Q339" s="207"/>
      <c r="R339" s="207"/>
      <c r="S339" s="207"/>
      <c r="T339" s="208"/>
      <c r="AT339" s="209" t="s">
        <v>252</v>
      </c>
      <c r="AU339" s="209" t="s">
        <v>88</v>
      </c>
      <c r="AV339" s="13" t="s">
        <v>86</v>
      </c>
      <c r="AW339" s="13" t="s">
        <v>39</v>
      </c>
      <c r="AX339" s="13" t="s">
        <v>78</v>
      </c>
      <c r="AY339" s="209" t="s">
        <v>143</v>
      </c>
    </row>
    <row r="340" spans="1:65" s="14" customFormat="1" ht="11.25">
      <c r="B340" s="210"/>
      <c r="C340" s="211"/>
      <c r="D340" s="180" t="s">
        <v>252</v>
      </c>
      <c r="E340" s="212" t="s">
        <v>32</v>
      </c>
      <c r="F340" s="213" t="s">
        <v>550</v>
      </c>
      <c r="G340" s="211"/>
      <c r="H340" s="214">
        <v>0.17</v>
      </c>
      <c r="I340" s="215"/>
      <c r="J340" s="211"/>
      <c r="K340" s="211"/>
      <c r="L340" s="216"/>
      <c r="M340" s="217"/>
      <c r="N340" s="218"/>
      <c r="O340" s="218"/>
      <c r="P340" s="218"/>
      <c r="Q340" s="218"/>
      <c r="R340" s="218"/>
      <c r="S340" s="218"/>
      <c r="T340" s="219"/>
      <c r="AT340" s="220" t="s">
        <v>252</v>
      </c>
      <c r="AU340" s="220" t="s">
        <v>88</v>
      </c>
      <c r="AV340" s="14" t="s">
        <v>88</v>
      </c>
      <c r="AW340" s="14" t="s">
        <v>39</v>
      </c>
      <c r="AX340" s="14" t="s">
        <v>78</v>
      </c>
      <c r="AY340" s="220" t="s">
        <v>143</v>
      </c>
    </row>
    <row r="341" spans="1:65" s="13" customFormat="1" ht="11.25">
      <c r="B341" s="200"/>
      <c r="C341" s="201"/>
      <c r="D341" s="180" t="s">
        <v>252</v>
      </c>
      <c r="E341" s="202" t="s">
        <v>32</v>
      </c>
      <c r="F341" s="203" t="s">
        <v>551</v>
      </c>
      <c r="G341" s="201"/>
      <c r="H341" s="202" t="s">
        <v>32</v>
      </c>
      <c r="I341" s="204"/>
      <c r="J341" s="201"/>
      <c r="K341" s="201"/>
      <c r="L341" s="205"/>
      <c r="M341" s="206"/>
      <c r="N341" s="207"/>
      <c r="O341" s="207"/>
      <c r="P341" s="207"/>
      <c r="Q341" s="207"/>
      <c r="R341" s="207"/>
      <c r="S341" s="207"/>
      <c r="T341" s="208"/>
      <c r="AT341" s="209" t="s">
        <v>252</v>
      </c>
      <c r="AU341" s="209" t="s">
        <v>88</v>
      </c>
      <c r="AV341" s="13" t="s">
        <v>86</v>
      </c>
      <c r="AW341" s="13" t="s">
        <v>39</v>
      </c>
      <c r="AX341" s="13" t="s">
        <v>78</v>
      </c>
      <c r="AY341" s="209" t="s">
        <v>143</v>
      </c>
    </row>
    <row r="342" spans="1:65" s="14" customFormat="1" ht="11.25">
      <c r="B342" s="210"/>
      <c r="C342" s="211"/>
      <c r="D342" s="180" t="s">
        <v>252</v>
      </c>
      <c r="E342" s="212" t="s">
        <v>32</v>
      </c>
      <c r="F342" s="213" t="s">
        <v>552</v>
      </c>
      <c r="G342" s="211"/>
      <c r="H342" s="214">
        <v>0.184</v>
      </c>
      <c r="I342" s="215"/>
      <c r="J342" s="211"/>
      <c r="K342" s="211"/>
      <c r="L342" s="216"/>
      <c r="M342" s="217"/>
      <c r="N342" s="218"/>
      <c r="O342" s="218"/>
      <c r="P342" s="218"/>
      <c r="Q342" s="218"/>
      <c r="R342" s="218"/>
      <c r="S342" s="218"/>
      <c r="T342" s="219"/>
      <c r="AT342" s="220" t="s">
        <v>252</v>
      </c>
      <c r="AU342" s="220" t="s">
        <v>88</v>
      </c>
      <c r="AV342" s="14" t="s">
        <v>88</v>
      </c>
      <c r="AW342" s="14" t="s">
        <v>39</v>
      </c>
      <c r="AX342" s="14" t="s">
        <v>78</v>
      </c>
      <c r="AY342" s="220" t="s">
        <v>143</v>
      </c>
    </row>
    <row r="343" spans="1:65" s="13" customFormat="1" ht="11.25">
      <c r="B343" s="200"/>
      <c r="C343" s="201"/>
      <c r="D343" s="180" t="s">
        <v>252</v>
      </c>
      <c r="E343" s="202" t="s">
        <v>32</v>
      </c>
      <c r="F343" s="203" t="s">
        <v>553</v>
      </c>
      <c r="G343" s="201"/>
      <c r="H343" s="202" t="s">
        <v>32</v>
      </c>
      <c r="I343" s="204"/>
      <c r="J343" s="201"/>
      <c r="K343" s="201"/>
      <c r="L343" s="205"/>
      <c r="M343" s="206"/>
      <c r="N343" s="207"/>
      <c r="O343" s="207"/>
      <c r="P343" s="207"/>
      <c r="Q343" s="207"/>
      <c r="R343" s="207"/>
      <c r="S343" s="207"/>
      <c r="T343" s="208"/>
      <c r="AT343" s="209" t="s">
        <v>252</v>
      </c>
      <c r="AU343" s="209" t="s">
        <v>88</v>
      </c>
      <c r="AV343" s="13" t="s">
        <v>86</v>
      </c>
      <c r="AW343" s="13" t="s">
        <v>39</v>
      </c>
      <c r="AX343" s="13" t="s">
        <v>78</v>
      </c>
      <c r="AY343" s="209" t="s">
        <v>143</v>
      </c>
    </row>
    <row r="344" spans="1:65" s="14" customFormat="1" ht="11.25">
      <c r="B344" s="210"/>
      <c r="C344" s="211"/>
      <c r="D344" s="180" t="s">
        <v>252</v>
      </c>
      <c r="E344" s="212" t="s">
        <v>32</v>
      </c>
      <c r="F344" s="213" t="s">
        <v>554</v>
      </c>
      <c r="G344" s="211"/>
      <c r="H344" s="214">
        <v>0.123</v>
      </c>
      <c r="I344" s="215"/>
      <c r="J344" s="211"/>
      <c r="K344" s="211"/>
      <c r="L344" s="216"/>
      <c r="M344" s="217"/>
      <c r="N344" s="218"/>
      <c r="O344" s="218"/>
      <c r="P344" s="218"/>
      <c r="Q344" s="218"/>
      <c r="R344" s="218"/>
      <c r="S344" s="218"/>
      <c r="T344" s="219"/>
      <c r="AT344" s="220" t="s">
        <v>252</v>
      </c>
      <c r="AU344" s="220" t="s">
        <v>88</v>
      </c>
      <c r="AV344" s="14" t="s">
        <v>88</v>
      </c>
      <c r="AW344" s="14" t="s">
        <v>39</v>
      </c>
      <c r="AX344" s="14" t="s">
        <v>78</v>
      </c>
      <c r="AY344" s="220" t="s">
        <v>143</v>
      </c>
    </row>
    <row r="345" spans="1:65" s="13" customFormat="1" ht="11.25">
      <c r="B345" s="200"/>
      <c r="C345" s="201"/>
      <c r="D345" s="180" t="s">
        <v>252</v>
      </c>
      <c r="E345" s="202" t="s">
        <v>32</v>
      </c>
      <c r="F345" s="203" t="s">
        <v>555</v>
      </c>
      <c r="G345" s="201"/>
      <c r="H345" s="202" t="s">
        <v>32</v>
      </c>
      <c r="I345" s="204"/>
      <c r="J345" s="201"/>
      <c r="K345" s="201"/>
      <c r="L345" s="205"/>
      <c r="M345" s="206"/>
      <c r="N345" s="207"/>
      <c r="O345" s="207"/>
      <c r="P345" s="207"/>
      <c r="Q345" s="207"/>
      <c r="R345" s="207"/>
      <c r="S345" s="207"/>
      <c r="T345" s="208"/>
      <c r="AT345" s="209" t="s">
        <v>252</v>
      </c>
      <c r="AU345" s="209" t="s">
        <v>88</v>
      </c>
      <c r="AV345" s="13" t="s">
        <v>86</v>
      </c>
      <c r="AW345" s="13" t="s">
        <v>39</v>
      </c>
      <c r="AX345" s="13" t="s">
        <v>78</v>
      </c>
      <c r="AY345" s="209" t="s">
        <v>143</v>
      </c>
    </row>
    <row r="346" spans="1:65" s="14" customFormat="1" ht="11.25">
      <c r="B346" s="210"/>
      <c r="C346" s="211"/>
      <c r="D346" s="180" t="s">
        <v>252</v>
      </c>
      <c r="E346" s="212" t="s">
        <v>32</v>
      </c>
      <c r="F346" s="213" t="s">
        <v>556</v>
      </c>
      <c r="G346" s="211"/>
      <c r="H346" s="214">
        <v>0.157</v>
      </c>
      <c r="I346" s="215"/>
      <c r="J346" s="211"/>
      <c r="K346" s="211"/>
      <c r="L346" s="216"/>
      <c r="M346" s="217"/>
      <c r="N346" s="218"/>
      <c r="O346" s="218"/>
      <c r="P346" s="218"/>
      <c r="Q346" s="218"/>
      <c r="R346" s="218"/>
      <c r="S346" s="218"/>
      <c r="T346" s="219"/>
      <c r="AT346" s="220" t="s">
        <v>252</v>
      </c>
      <c r="AU346" s="220" t="s">
        <v>88</v>
      </c>
      <c r="AV346" s="14" t="s">
        <v>88</v>
      </c>
      <c r="AW346" s="14" t="s">
        <v>39</v>
      </c>
      <c r="AX346" s="14" t="s">
        <v>78</v>
      </c>
      <c r="AY346" s="220" t="s">
        <v>143</v>
      </c>
    </row>
    <row r="347" spans="1:65" s="13" customFormat="1" ht="11.25">
      <c r="B347" s="200"/>
      <c r="C347" s="201"/>
      <c r="D347" s="180" t="s">
        <v>252</v>
      </c>
      <c r="E347" s="202" t="s">
        <v>32</v>
      </c>
      <c r="F347" s="203" t="s">
        <v>557</v>
      </c>
      <c r="G347" s="201"/>
      <c r="H347" s="202" t="s">
        <v>32</v>
      </c>
      <c r="I347" s="204"/>
      <c r="J347" s="201"/>
      <c r="K347" s="201"/>
      <c r="L347" s="205"/>
      <c r="M347" s="206"/>
      <c r="N347" s="207"/>
      <c r="O347" s="207"/>
      <c r="P347" s="207"/>
      <c r="Q347" s="207"/>
      <c r="R347" s="207"/>
      <c r="S347" s="207"/>
      <c r="T347" s="208"/>
      <c r="AT347" s="209" t="s">
        <v>252</v>
      </c>
      <c r="AU347" s="209" t="s">
        <v>88</v>
      </c>
      <c r="AV347" s="13" t="s">
        <v>86</v>
      </c>
      <c r="AW347" s="13" t="s">
        <v>39</v>
      </c>
      <c r="AX347" s="13" t="s">
        <v>78</v>
      </c>
      <c r="AY347" s="209" t="s">
        <v>143</v>
      </c>
    </row>
    <row r="348" spans="1:65" s="14" customFormat="1" ht="11.25">
      <c r="B348" s="210"/>
      <c r="C348" s="211"/>
      <c r="D348" s="180" t="s">
        <v>252</v>
      </c>
      <c r="E348" s="212" t="s">
        <v>32</v>
      </c>
      <c r="F348" s="213" t="s">
        <v>558</v>
      </c>
      <c r="G348" s="211"/>
      <c r="H348" s="214">
        <v>0.107</v>
      </c>
      <c r="I348" s="215"/>
      <c r="J348" s="211"/>
      <c r="K348" s="211"/>
      <c r="L348" s="216"/>
      <c r="M348" s="217"/>
      <c r="N348" s="218"/>
      <c r="O348" s="218"/>
      <c r="P348" s="218"/>
      <c r="Q348" s="218"/>
      <c r="R348" s="218"/>
      <c r="S348" s="218"/>
      <c r="T348" s="219"/>
      <c r="AT348" s="220" t="s">
        <v>252</v>
      </c>
      <c r="AU348" s="220" t="s">
        <v>88</v>
      </c>
      <c r="AV348" s="14" t="s">
        <v>88</v>
      </c>
      <c r="AW348" s="14" t="s">
        <v>39</v>
      </c>
      <c r="AX348" s="14" t="s">
        <v>78</v>
      </c>
      <c r="AY348" s="220" t="s">
        <v>143</v>
      </c>
    </row>
    <row r="349" spans="1:65" s="13" customFormat="1" ht="11.25">
      <c r="B349" s="200"/>
      <c r="C349" s="201"/>
      <c r="D349" s="180" t="s">
        <v>252</v>
      </c>
      <c r="E349" s="202" t="s">
        <v>32</v>
      </c>
      <c r="F349" s="203" t="s">
        <v>559</v>
      </c>
      <c r="G349" s="201"/>
      <c r="H349" s="202" t="s">
        <v>32</v>
      </c>
      <c r="I349" s="204"/>
      <c r="J349" s="201"/>
      <c r="K349" s="201"/>
      <c r="L349" s="205"/>
      <c r="M349" s="206"/>
      <c r="N349" s="207"/>
      <c r="O349" s="207"/>
      <c r="P349" s="207"/>
      <c r="Q349" s="207"/>
      <c r="R349" s="207"/>
      <c r="S349" s="207"/>
      <c r="T349" s="208"/>
      <c r="AT349" s="209" t="s">
        <v>252</v>
      </c>
      <c r="AU349" s="209" t="s">
        <v>88</v>
      </c>
      <c r="AV349" s="13" t="s">
        <v>86</v>
      </c>
      <c r="AW349" s="13" t="s">
        <v>39</v>
      </c>
      <c r="AX349" s="13" t="s">
        <v>78</v>
      </c>
      <c r="AY349" s="209" t="s">
        <v>143</v>
      </c>
    </row>
    <row r="350" spans="1:65" s="14" customFormat="1" ht="11.25">
      <c r="B350" s="210"/>
      <c r="C350" s="211"/>
      <c r="D350" s="180" t="s">
        <v>252</v>
      </c>
      <c r="E350" s="212" t="s">
        <v>32</v>
      </c>
      <c r="F350" s="213" t="s">
        <v>560</v>
      </c>
      <c r="G350" s="211"/>
      <c r="H350" s="214">
        <v>0.14099999999999999</v>
      </c>
      <c r="I350" s="215"/>
      <c r="J350" s="211"/>
      <c r="K350" s="211"/>
      <c r="L350" s="216"/>
      <c r="M350" s="217"/>
      <c r="N350" s="218"/>
      <c r="O350" s="218"/>
      <c r="P350" s="218"/>
      <c r="Q350" s="218"/>
      <c r="R350" s="218"/>
      <c r="S350" s="218"/>
      <c r="T350" s="219"/>
      <c r="AT350" s="220" t="s">
        <v>252</v>
      </c>
      <c r="AU350" s="220" t="s">
        <v>88</v>
      </c>
      <c r="AV350" s="14" t="s">
        <v>88</v>
      </c>
      <c r="AW350" s="14" t="s">
        <v>39</v>
      </c>
      <c r="AX350" s="14" t="s">
        <v>78</v>
      </c>
      <c r="AY350" s="220" t="s">
        <v>143</v>
      </c>
    </row>
    <row r="351" spans="1:65" s="15" customFormat="1" ht="11.25">
      <c r="B351" s="221"/>
      <c r="C351" s="222"/>
      <c r="D351" s="180" t="s">
        <v>252</v>
      </c>
      <c r="E351" s="223" t="s">
        <v>32</v>
      </c>
      <c r="F351" s="224" t="s">
        <v>256</v>
      </c>
      <c r="G351" s="222"/>
      <c r="H351" s="225">
        <v>1.1460000000000001</v>
      </c>
      <c r="I351" s="226"/>
      <c r="J351" s="222"/>
      <c r="K351" s="222"/>
      <c r="L351" s="227"/>
      <c r="M351" s="228"/>
      <c r="N351" s="229"/>
      <c r="O351" s="229"/>
      <c r="P351" s="229"/>
      <c r="Q351" s="229"/>
      <c r="R351" s="229"/>
      <c r="S351" s="229"/>
      <c r="T351" s="230"/>
      <c r="AT351" s="231" t="s">
        <v>252</v>
      </c>
      <c r="AU351" s="231" t="s">
        <v>88</v>
      </c>
      <c r="AV351" s="15" t="s">
        <v>142</v>
      </c>
      <c r="AW351" s="15" t="s">
        <v>39</v>
      </c>
      <c r="AX351" s="15" t="s">
        <v>86</v>
      </c>
      <c r="AY351" s="231" t="s">
        <v>143</v>
      </c>
    </row>
    <row r="352" spans="1:65" s="2" customFormat="1" ht="24.2" customHeight="1">
      <c r="A352" s="36"/>
      <c r="B352" s="37"/>
      <c r="C352" s="232" t="s">
        <v>561</v>
      </c>
      <c r="D352" s="232" t="s">
        <v>519</v>
      </c>
      <c r="E352" s="233" t="s">
        <v>562</v>
      </c>
      <c r="F352" s="234" t="s">
        <v>563</v>
      </c>
      <c r="G352" s="235" t="s">
        <v>296</v>
      </c>
      <c r="H352" s="236">
        <v>1.2609999999999999</v>
      </c>
      <c r="I352" s="237"/>
      <c r="J352" s="238">
        <f>ROUND(I352*H352,2)</f>
        <v>0</v>
      </c>
      <c r="K352" s="234" t="s">
        <v>248</v>
      </c>
      <c r="L352" s="239"/>
      <c r="M352" s="240" t="s">
        <v>32</v>
      </c>
      <c r="N352" s="241" t="s">
        <v>49</v>
      </c>
      <c r="O352" s="66"/>
      <c r="P352" s="176">
        <f>O352*H352</f>
        <v>0</v>
      </c>
      <c r="Q352" s="176">
        <v>1</v>
      </c>
      <c r="R352" s="176">
        <f>Q352*H352</f>
        <v>1.2609999999999999</v>
      </c>
      <c r="S352" s="176">
        <v>0</v>
      </c>
      <c r="T352" s="177">
        <f>S352*H352</f>
        <v>0</v>
      </c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R352" s="178" t="s">
        <v>176</v>
      </c>
      <c r="AT352" s="178" t="s">
        <v>519</v>
      </c>
      <c r="AU352" s="178" t="s">
        <v>88</v>
      </c>
      <c r="AY352" s="18" t="s">
        <v>143</v>
      </c>
      <c r="BE352" s="179">
        <f>IF(N352="základní",J352,0)</f>
        <v>0</v>
      </c>
      <c r="BF352" s="179">
        <f>IF(N352="snížená",J352,0)</f>
        <v>0</v>
      </c>
      <c r="BG352" s="179">
        <f>IF(N352="zákl. přenesená",J352,0)</f>
        <v>0</v>
      </c>
      <c r="BH352" s="179">
        <f>IF(N352="sníž. přenesená",J352,0)</f>
        <v>0</v>
      </c>
      <c r="BI352" s="179">
        <f>IF(N352="nulová",J352,0)</f>
        <v>0</v>
      </c>
      <c r="BJ352" s="18" t="s">
        <v>86</v>
      </c>
      <c r="BK352" s="179">
        <f>ROUND(I352*H352,2)</f>
        <v>0</v>
      </c>
      <c r="BL352" s="18" t="s">
        <v>142</v>
      </c>
      <c r="BM352" s="178" t="s">
        <v>564</v>
      </c>
    </row>
    <row r="353" spans="1:65" s="2" customFormat="1" ht="11.25">
      <c r="A353" s="36"/>
      <c r="B353" s="37"/>
      <c r="C353" s="38"/>
      <c r="D353" s="180" t="s">
        <v>149</v>
      </c>
      <c r="E353" s="38"/>
      <c r="F353" s="181" t="s">
        <v>563</v>
      </c>
      <c r="G353" s="38"/>
      <c r="H353" s="38"/>
      <c r="I353" s="182"/>
      <c r="J353" s="38"/>
      <c r="K353" s="38"/>
      <c r="L353" s="41"/>
      <c r="M353" s="183"/>
      <c r="N353" s="184"/>
      <c r="O353" s="66"/>
      <c r="P353" s="66"/>
      <c r="Q353" s="66"/>
      <c r="R353" s="66"/>
      <c r="S353" s="66"/>
      <c r="T353" s="67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T353" s="18" t="s">
        <v>149</v>
      </c>
      <c r="AU353" s="18" t="s">
        <v>88</v>
      </c>
    </row>
    <row r="354" spans="1:65" s="14" customFormat="1" ht="11.25">
      <c r="B354" s="210"/>
      <c r="C354" s="211"/>
      <c r="D354" s="180" t="s">
        <v>252</v>
      </c>
      <c r="E354" s="211"/>
      <c r="F354" s="213" t="s">
        <v>565</v>
      </c>
      <c r="G354" s="211"/>
      <c r="H354" s="214">
        <v>1.2609999999999999</v>
      </c>
      <c r="I354" s="215"/>
      <c r="J354" s="211"/>
      <c r="K354" s="211"/>
      <c r="L354" s="216"/>
      <c r="M354" s="217"/>
      <c r="N354" s="218"/>
      <c r="O354" s="218"/>
      <c r="P354" s="218"/>
      <c r="Q354" s="218"/>
      <c r="R354" s="218"/>
      <c r="S354" s="218"/>
      <c r="T354" s="219"/>
      <c r="AT354" s="220" t="s">
        <v>252</v>
      </c>
      <c r="AU354" s="220" t="s">
        <v>88</v>
      </c>
      <c r="AV354" s="14" t="s">
        <v>88</v>
      </c>
      <c r="AW354" s="14" t="s">
        <v>4</v>
      </c>
      <c r="AX354" s="14" t="s">
        <v>86</v>
      </c>
      <c r="AY354" s="220" t="s">
        <v>143</v>
      </c>
    </row>
    <row r="355" spans="1:65" s="2" customFormat="1" ht="24.2" customHeight="1">
      <c r="A355" s="36"/>
      <c r="B355" s="37"/>
      <c r="C355" s="167" t="s">
        <v>566</v>
      </c>
      <c r="D355" s="167" t="s">
        <v>144</v>
      </c>
      <c r="E355" s="168" t="s">
        <v>567</v>
      </c>
      <c r="F355" s="169" t="s">
        <v>568</v>
      </c>
      <c r="G355" s="170" t="s">
        <v>462</v>
      </c>
      <c r="H355" s="171">
        <v>33.75</v>
      </c>
      <c r="I355" s="172"/>
      <c r="J355" s="173">
        <f>ROUND(I355*H355,2)</f>
        <v>0</v>
      </c>
      <c r="K355" s="169" t="s">
        <v>248</v>
      </c>
      <c r="L355" s="41"/>
      <c r="M355" s="174" t="s">
        <v>32</v>
      </c>
      <c r="N355" s="175" t="s">
        <v>49</v>
      </c>
      <c r="O355" s="66"/>
      <c r="P355" s="176">
        <f>O355*H355</f>
        <v>0</v>
      </c>
      <c r="Q355" s="176">
        <v>2.5999999999999998E-4</v>
      </c>
      <c r="R355" s="176">
        <f>Q355*H355</f>
        <v>8.7749999999999998E-3</v>
      </c>
      <c r="S355" s="176">
        <v>0</v>
      </c>
      <c r="T355" s="177">
        <f>S355*H355</f>
        <v>0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R355" s="178" t="s">
        <v>142</v>
      </c>
      <c r="AT355" s="178" t="s">
        <v>144</v>
      </c>
      <c r="AU355" s="178" t="s">
        <v>88</v>
      </c>
      <c r="AY355" s="18" t="s">
        <v>143</v>
      </c>
      <c r="BE355" s="179">
        <f>IF(N355="základní",J355,0)</f>
        <v>0</v>
      </c>
      <c r="BF355" s="179">
        <f>IF(N355="snížená",J355,0)</f>
        <v>0</v>
      </c>
      <c r="BG355" s="179">
        <f>IF(N355="zákl. přenesená",J355,0)</f>
        <v>0</v>
      </c>
      <c r="BH355" s="179">
        <f>IF(N355="sníž. přenesená",J355,0)</f>
        <v>0</v>
      </c>
      <c r="BI355" s="179">
        <f>IF(N355="nulová",J355,0)</f>
        <v>0</v>
      </c>
      <c r="BJ355" s="18" t="s">
        <v>86</v>
      </c>
      <c r="BK355" s="179">
        <f>ROUND(I355*H355,2)</f>
        <v>0</v>
      </c>
      <c r="BL355" s="18" t="s">
        <v>142</v>
      </c>
      <c r="BM355" s="178" t="s">
        <v>569</v>
      </c>
    </row>
    <row r="356" spans="1:65" s="2" customFormat="1" ht="19.5">
      <c r="A356" s="36"/>
      <c r="B356" s="37"/>
      <c r="C356" s="38"/>
      <c r="D356" s="180" t="s">
        <v>149</v>
      </c>
      <c r="E356" s="38"/>
      <c r="F356" s="181" t="s">
        <v>570</v>
      </c>
      <c r="G356" s="38"/>
      <c r="H356" s="38"/>
      <c r="I356" s="182"/>
      <c r="J356" s="38"/>
      <c r="K356" s="38"/>
      <c r="L356" s="41"/>
      <c r="M356" s="183"/>
      <c r="N356" s="184"/>
      <c r="O356" s="66"/>
      <c r="P356" s="66"/>
      <c r="Q356" s="66"/>
      <c r="R356" s="66"/>
      <c r="S356" s="66"/>
      <c r="T356" s="67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T356" s="18" t="s">
        <v>149</v>
      </c>
      <c r="AU356" s="18" t="s">
        <v>88</v>
      </c>
    </row>
    <row r="357" spans="1:65" s="2" customFormat="1" ht="11.25">
      <c r="A357" s="36"/>
      <c r="B357" s="37"/>
      <c r="C357" s="38"/>
      <c r="D357" s="198" t="s">
        <v>194</v>
      </c>
      <c r="E357" s="38"/>
      <c r="F357" s="199" t="s">
        <v>571</v>
      </c>
      <c r="G357" s="38"/>
      <c r="H357" s="38"/>
      <c r="I357" s="182"/>
      <c r="J357" s="38"/>
      <c r="K357" s="38"/>
      <c r="L357" s="41"/>
      <c r="M357" s="183"/>
      <c r="N357" s="184"/>
      <c r="O357" s="66"/>
      <c r="P357" s="66"/>
      <c r="Q357" s="66"/>
      <c r="R357" s="66"/>
      <c r="S357" s="66"/>
      <c r="T357" s="67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T357" s="18" t="s">
        <v>194</v>
      </c>
      <c r="AU357" s="18" t="s">
        <v>88</v>
      </c>
    </row>
    <row r="358" spans="1:65" s="13" customFormat="1" ht="11.25">
      <c r="B358" s="200"/>
      <c r="C358" s="201"/>
      <c r="D358" s="180" t="s">
        <v>252</v>
      </c>
      <c r="E358" s="202" t="s">
        <v>32</v>
      </c>
      <c r="F358" s="203" t="s">
        <v>530</v>
      </c>
      <c r="G358" s="201"/>
      <c r="H358" s="202" t="s">
        <v>32</v>
      </c>
      <c r="I358" s="204"/>
      <c r="J358" s="201"/>
      <c r="K358" s="201"/>
      <c r="L358" s="205"/>
      <c r="M358" s="206"/>
      <c r="N358" s="207"/>
      <c r="O358" s="207"/>
      <c r="P358" s="207"/>
      <c r="Q358" s="207"/>
      <c r="R358" s="207"/>
      <c r="S358" s="207"/>
      <c r="T358" s="208"/>
      <c r="AT358" s="209" t="s">
        <v>252</v>
      </c>
      <c r="AU358" s="209" t="s">
        <v>88</v>
      </c>
      <c r="AV358" s="13" t="s">
        <v>86</v>
      </c>
      <c r="AW358" s="13" t="s">
        <v>39</v>
      </c>
      <c r="AX358" s="13" t="s">
        <v>78</v>
      </c>
      <c r="AY358" s="209" t="s">
        <v>143</v>
      </c>
    </row>
    <row r="359" spans="1:65" s="14" customFormat="1" ht="11.25">
      <c r="B359" s="210"/>
      <c r="C359" s="211"/>
      <c r="D359" s="180" t="s">
        <v>252</v>
      </c>
      <c r="E359" s="212" t="s">
        <v>32</v>
      </c>
      <c r="F359" s="213" t="s">
        <v>88</v>
      </c>
      <c r="G359" s="211"/>
      <c r="H359" s="214">
        <v>2</v>
      </c>
      <c r="I359" s="215"/>
      <c r="J359" s="211"/>
      <c r="K359" s="211"/>
      <c r="L359" s="216"/>
      <c r="M359" s="217"/>
      <c r="N359" s="218"/>
      <c r="O359" s="218"/>
      <c r="P359" s="218"/>
      <c r="Q359" s="218"/>
      <c r="R359" s="218"/>
      <c r="S359" s="218"/>
      <c r="T359" s="219"/>
      <c r="AT359" s="220" t="s">
        <v>252</v>
      </c>
      <c r="AU359" s="220" t="s">
        <v>88</v>
      </c>
      <c r="AV359" s="14" t="s">
        <v>88</v>
      </c>
      <c r="AW359" s="14" t="s">
        <v>39</v>
      </c>
      <c r="AX359" s="14" t="s">
        <v>78</v>
      </c>
      <c r="AY359" s="220" t="s">
        <v>143</v>
      </c>
    </row>
    <row r="360" spans="1:65" s="13" customFormat="1" ht="11.25">
      <c r="B360" s="200"/>
      <c r="C360" s="201"/>
      <c r="D360" s="180" t="s">
        <v>252</v>
      </c>
      <c r="E360" s="202" t="s">
        <v>32</v>
      </c>
      <c r="F360" s="203" t="s">
        <v>501</v>
      </c>
      <c r="G360" s="201"/>
      <c r="H360" s="202" t="s">
        <v>32</v>
      </c>
      <c r="I360" s="204"/>
      <c r="J360" s="201"/>
      <c r="K360" s="201"/>
      <c r="L360" s="205"/>
      <c r="M360" s="206"/>
      <c r="N360" s="207"/>
      <c r="O360" s="207"/>
      <c r="P360" s="207"/>
      <c r="Q360" s="207"/>
      <c r="R360" s="207"/>
      <c r="S360" s="207"/>
      <c r="T360" s="208"/>
      <c r="AT360" s="209" t="s">
        <v>252</v>
      </c>
      <c r="AU360" s="209" t="s">
        <v>88</v>
      </c>
      <c r="AV360" s="13" t="s">
        <v>86</v>
      </c>
      <c r="AW360" s="13" t="s">
        <v>39</v>
      </c>
      <c r="AX360" s="13" t="s">
        <v>78</v>
      </c>
      <c r="AY360" s="209" t="s">
        <v>143</v>
      </c>
    </row>
    <row r="361" spans="1:65" s="14" customFormat="1" ht="11.25">
      <c r="B361" s="210"/>
      <c r="C361" s="211"/>
      <c r="D361" s="180" t="s">
        <v>252</v>
      </c>
      <c r="E361" s="212" t="s">
        <v>32</v>
      </c>
      <c r="F361" s="213" t="s">
        <v>572</v>
      </c>
      <c r="G361" s="211"/>
      <c r="H361" s="214">
        <v>1.75</v>
      </c>
      <c r="I361" s="215"/>
      <c r="J361" s="211"/>
      <c r="K361" s="211"/>
      <c r="L361" s="216"/>
      <c r="M361" s="217"/>
      <c r="N361" s="218"/>
      <c r="O361" s="218"/>
      <c r="P361" s="218"/>
      <c r="Q361" s="218"/>
      <c r="R361" s="218"/>
      <c r="S361" s="218"/>
      <c r="T361" s="219"/>
      <c r="AT361" s="220" t="s">
        <v>252</v>
      </c>
      <c r="AU361" s="220" t="s">
        <v>88</v>
      </c>
      <c r="AV361" s="14" t="s">
        <v>88</v>
      </c>
      <c r="AW361" s="14" t="s">
        <v>39</v>
      </c>
      <c r="AX361" s="14" t="s">
        <v>78</v>
      </c>
      <c r="AY361" s="220" t="s">
        <v>143</v>
      </c>
    </row>
    <row r="362" spans="1:65" s="13" customFormat="1" ht="11.25">
      <c r="B362" s="200"/>
      <c r="C362" s="201"/>
      <c r="D362" s="180" t="s">
        <v>252</v>
      </c>
      <c r="E362" s="202" t="s">
        <v>32</v>
      </c>
      <c r="F362" s="203" t="s">
        <v>486</v>
      </c>
      <c r="G362" s="201"/>
      <c r="H362" s="202" t="s">
        <v>32</v>
      </c>
      <c r="I362" s="204"/>
      <c r="J362" s="201"/>
      <c r="K362" s="201"/>
      <c r="L362" s="205"/>
      <c r="M362" s="206"/>
      <c r="N362" s="207"/>
      <c r="O362" s="207"/>
      <c r="P362" s="207"/>
      <c r="Q362" s="207"/>
      <c r="R362" s="207"/>
      <c r="S362" s="207"/>
      <c r="T362" s="208"/>
      <c r="AT362" s="209" t="s">
        <v>252</v>
      </c>
      <c r="AU362" s="209" t="s">
        <v>88</v>
      </c>
      <c r="AV362" s="13" t="s">
        <v>86</v>
      </c>
      <c r="AW362" s="13" t="s">
        <v>39</v>
      </c>
      <c r="AX362" s="13" t="s">
        <v>78</v>
      </c>
      <c r="AY362" s="209" t="s">
        <v>143</v>
      </c>
    </row>
    <row r="363" spans="1:65" s="14" customFormat="1" ht="11.25">
      <c r="B363" s="210"/>
      <c r="C363" s="211"/>
      <c r="D363" s="180" t="s">
        <v>252</v>
      </c>
      <c r="E363" s="212" t="s">
        <v>32</v>
      </c>
      <c r="F363" s="213" t="s">
        <v>573</v>
      </c>
      <c r="G363" s="211"/>
      <c r="H363" s="214">
        <v>8.75</v>
      </c>
      <c r="I363" s="215"/>
      <c r="J363" s="211"/>
      <c r="K363" s="211"/>
      <c r="L363" s="216"/>
      <c r="M363" s="217"/>
      <c r="N363" s="218"/>
      <c r="O363" s="218"/>
      <c r="P363" s="218"/>
      <c r="Q363" s="218"/>
      <c r="R363" s="218"/>
      <c r="S363" s="218"/>
      <c r="T363" s="219"/>
      <c r="AT363" s="220" t="s">
        <v>252</v>
      </c>
      <c r="AU363" s="220" t="s">
        <v>88</v>
      </c>
      <c r="AV363" s="14" t="s">
        <v>88</v>
      </c>
      <c r="AW363" s="14" t="s">
        <v>39</v>
      </c>
      <c r="AX363" s="14" t="s">
        <v>78</v>
      </c>
      <c r="AY363" s="220" t="s">
        <v>143</v>
      </c>
    </row>
    <row r="364" spans="1:65" s="13" customFormat="1" ht="11.25">
      <c r="B364" s="200"/>
      <c r="C364" s="201"/>
      <c r="D364" s="180" t="s">
        <v>252</v>
      </c>
      <c r="E364" s="202" t="s">
        <v>32</v>
      </c>
      <c r="F364" s="203" t="s">
        <v>493</v>
      </c>
      <c r="G364" s="201"/>
      <c r="H364" s="202" t="s">
        <v>32</v>
      </c>
      <c r="I364" s="204"/>
      <c r="J364" s="201"/>
      <c r="K364" s="201"/>
      <c r="L364" s="205"/>
      <c r="M364" s="206"/>
      <c r="N364" s="207"/>
      <c r="O364" s="207"/>
      <c r="P364" s="207"/>
      <c r="Q364" s="207"/>
      <c r="R364" s="207"/>
      <c r="S364" s="207"/>
      <c r="T364" s="208"/>
      <c r="AT364" s="209" t="s">
        <v>252</v>
      </c>
      <c r="AU364" s="209" t="s">
        <v>88</v>
      </c>
      <c r="AV364" s="13" t="s">
        <v>86</v>
      </c>
      <c r="AW364" s="13" t="s">
        <v>39</v>
      </c>
      <c r="AX364" s="13" t="s">
        <v>78</v>
      </c>
      <c r="AY364" s="209" t="s">
        <v>143</v>
      </c>
    </row>
    <row r="365" spans="1:65" s="14" customFormat="1" ht="11.25">
      <c r="B365" s="210"/>
      <c r="C365" s="211"/>
      <c r="D365" s="180" t="s">
        <v>252</v>
      </c>
      <c r="E365" s="212" t="s">
        <v>32</v>
      </c>
      <c r="F365" s="213" t="s">
        <v>574</v>
      </c>
      <c r="G365" s="211"/>
      <c r="H365" s="214">
        <v>18</v>
      </c>
      <c r="I365" s="215"/>
      <c r="J365" s="211"/>
      <c r="K365" s="211"/>
      <c r="L365" s="216"/>
      <c r="M365" s="217"/>
      <c r="N365" s="218"/>
      <c r="O365" s="218"/>
      <c r="P365" s="218"/>
      <c r="Q365" s="218"/>
      <c r="R365" s="218"/>
      <c r="S365" s="218"/>
      <c r="T365" s="219"/>
      <c r="AT365" s="220" t="s">
        <v>252</v>
      </c>
      <c r="AU365" s="220" t="s">
        <v>88</v>
      </c>
      <c r="AV365" s="14" t="s">
        <v>88</v>
      </c>
      <c r="AW365" s="14" t="s">
        <v>39</v>
      </c>
      <c r="AX365" s="14" t="s">
        <v>78</v>
      </c>
      <c r="AY365" s="220" t="s">
        <v>143</v>
      </c>
    </row>
    <row r="366" spans="1:65" s="13" customFormat="1" ht="11.25">
      <c r="B366" s="200"/>
      <c r="C366" s="201"/>
      <c r="D366" s="180" t="s">
        <v>252</v>
      </c>
      <c r="E366" s="202" t="s">
        <v>32</v>
      </c>
      <c r="F366" s="203" t="s">
        <v>508</v>
      </c>
      <c r="G366" s="201"/>
      <c r="H366" s="202" t="s">
        <v>32</v>
      </c>
      <c r="I366" s="204"/>
      <c r="J366" s="201"/>
      <c r="K366" s="201"/>
      <c r="L366" s="205"/>
      <c r="M366" s="206"/>
      <c r="N366" s="207"/>
      <c r="O366" s="207"/>
      <c r="P366" s="207"/>
      <c r="Q366" s="207"/>
      <c r="R366" s="207"/>
      <c r="S366" s="207"/>
      <c r="T366" s="208"/>
      <c r="AT366" s="209" t="s">
        <v>252</v>
      </c>
      <c r="AU366" s="209" t="s">
        <v>88</v>
      </c>
      <c r="AV366" s="13" t="s">
        <v>86</v>
      </c>
      <c r="AW366" s="13" t="s">
        <v>39</v>
      </c>
      <c r="AX366" s="13" t="s">
        <v>78</v>
      </c>
      <c r="AY366" s="209" t="s">
        <v>143</v>
      </c>
    </row>
    <row r="367" spans="1:65" s="14" customFormat="1" ht="11.25">
      <c r="B367" s="210"/>
      <c r="C367" s="211"/>
      <c r="D367" s="180" t="s">
        <v>252</v>
      </c>
      <c r="E367" s="212" t="s">
        <v>32</v>
      </c>
      <c r="F367" s="213" t="s">
        <v>575</v>
      </c>
      <c r="G367" s="211"/>
      <c r="H367" s="214">
        <v>3.25</v>
      </c>
      <c r="I367" s="215"/>
      <c r="J367" s="211"/>
      <c r="K367" s="211"/>
      <c r="L367" s="216"/>
      <c r="M367" s="217"/>
      <c r="N367" s="218"/>
      <c r="O367" s="218"/>
      <c r="P367" s="218"/>
      <c r="Q367" s="218"/>
      <c r="R367" s="218"/>
      <c r="S367" s="218"/>
      <c r="T367" s="219"/>
      <c r="AT367" s="220" t="s">
        <v>252</v>
      </c>
      <c r="AU367" s="220" t="s">
        <v>88</v>
      </c>
      <c r="AV367" s="14" t="s">
        <v>88</v>
      </c>
      <c r="AW367" s="14" t="s">
        <v>39</v>
      </c>
      <c r="AX367" s="14" t="s">
        <v>78</v>
      </c>
      <c r="AY367" s="220" t="s">
        <v>143</v>
      </c>
    </row>
    <row r="368" spans="1:65" s="15" customFormat="1" ht="11.25">
      <c r="B368" s="221"/>
      <c r="C368" s="222"/>
      <c r="D368" s="180" t="s">
        <v>252</v>
      </c>
      <c r="E368" s="223" t="s">
        <v>32</v>
      </c>
      <c r="F368" s="224" t="s">
        <v>256</v>
      </c>
      <c r="G368" s="222"/>
      <c r="H368" s="225">
        <v>33.75</v>
      </c>
      <c r="I368" s="226"/>
      <c r="J368" s="222"/>
      <c r="K368" s="222"/>
      <c r="L368" s="227"/>
      <c r="M368" s="228"/>
      <c r="N368" s="229"/>
      <c r="O368" s="229"/>
      <c r="P368" s="229"/>
      <c r="Q368" s="229"/>
      <c r="R368" s="229"/>
      <c r="S368" s="229"/>
      <c r="T368" s="230"/>
      <c r="AT368" s="231" t="s">
        <v>252</v>
      </c>
      <c r="AU368" s="231" t="s">
        <v>88</v>
      </c>
      <c r="AV368" s="15" t="s">
        <v>142</v>
      </c>
      <c r="AW368" s="15" t="s">
        <v>39</v>
      </c>
      <c r="AX368" s="15" t="s">
        <v>86</v>
      </c>
      <c r="AY368" s="231" t="s">
        <v>143</v>
      </c>
    </row>
    <row r="369" spans="1:65" s="2" customFormat="1" ht="21.75" customHeight="1">
      <c r="A369" s="36"/>
      <c r="B369" s="37"/>
      <c r="C369" s="167" t="s">
        <v>576</v>
      </c>
      <c r="D369" s="167" t="s">
        <v>144</v>
      </c>
      <c r="E369" s="168" t="s">
        <v>577</v>
      </c>
      <c r="F369" s="169" t="s">
        <v>578</v>
      </c>
      <c r="G369" s="170" t="s">
        <v>247</v>
      </c>
      <c r="H369" s="171">
        <v>1.62</v>
      </c>
      <c r="I369" s="172"/>
      <c r="J369" s="173">
        <f>ROUND(I369*H369,2)</f>
        <v>0</v>
      </c>
      <c r="K369" s="169" t="s">
        <v>248</v>
      </c>
      <c r="L369" s="41"/>
      <c r="M369" s="174" t="s">
        <v>32</v>
      </c>
      <c r="N369" s="175" t="s">
        <v>49</v>
      </c>
      <c r="O369" s="66"/>
      <c r="P369" s="176">
        <f>O369*H369</f>
        <v>0</v>
      </c>
      <c r="Q369" s="176">
        <v>2.1183200000000002</v>
      </c>
      <c r="R369" s="176">
        <f>Q369*H369</f>
        <v>3.4316784000000005</v>
      </c>
      <c r="S369" s="176">
        <v>0</v>
      </c>
      <c r="T369" s="177">
        <f>S369*H369</f>
        <v>0</v>
      </c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R369" s="178" t="s">
        <v>142</v>
      </c>
      <c r="AT369" s="178" t="s">
        <v>144</v>
      </c>
      <c r="AU369" s="178" t="s">
        <v>88</v>
      </c>
      <c r="AY369" s="18" t="s">
        <v>143</v>
      </c>
      <c r="BE369" s="179">
        <f>IF(N369="základní",J369,0)</f>
        <v>0</v>
      </c>
      <c r="BF369" s="179">
        <f>IF(N369="snížená",J369,0)</f>
        <v>0</v>
      </c>
      <c r="BG369" s="179">
        <f>IF(N369="zákl. přenesená",J369,0)</f>
        <v>0</v>
      </c>
      <c r="BH369" s="179">
        <f>IF(N369="sníž. přenesená",J369,0)</f>
        <v>0</v>
      </c>
      <c r="BI369" s="179">
        <f>IF(N369="nulová",J369,0)</f>
        <v>0</v>
      </c>
      <c r="BJ369" s="18" t="s">
        <v>86</v>
      </c>
      <c r="BK369" s="179">
        <f>ROUND(I369*H369,2)</f>
        <v>0</v>
      </c>
      <c r="BL369" s="18" t="s">
        <v>142</v>
      </c>
      <c r="BM369" s="178" t="s">
        <v>579</v>
      </c>
    </row>
    <row r="370" spans="1:65" s="2" customFormat="1" ht="19.5">
      <c r="A370" s="36"/>
      <c r="B370" s="37"/>
      <c r="C370" s="38"/>
      <c r="D370" s="180" t="s">
        <v>149</v>
      </c>
      <c r="E370" s="38"/>
      <c r="F370" s="181" t="s">
        <v>580</v>
      </c>
      <c r="G370" s="38"/>
      <c r="H370" s="38"/>
      <c r="I370" s="182"/>
      <c r="J370" s="38"/>
      <c r="K370" s="38"/>
      <c r="L370" s="41"/>
      <c r="M370" s="183"/>
      <c r="N370" s="184"/>
      <c r="O370" s="66"/>
      <c r="P370" s="66"/>
      <c r="Q370" s="66"/>
      <c r="R370" s="66"/>
      <c r="S370" s="66"/>
      <c r="T370" s="67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T370" s="18" t="s">
        <v>149</v>
      </c>
      <c r="AU370" s="18" t="s">
        <v>88</v>
      </c>
    </row>
    <row r="371" spans="1:65" s="2" customFormat="1" ht="11.25">
      <c r="A371" s="36"/>
      <c r="B371" s="37"/>
      <c r="C371" s="38"/>
      <c r="D371" s="198" t="s">
        <v>194</v>
      </c>
      <c r="E371" s="38"/>
      <c r="F371" s="199" t="s">
        <v>581</v>
      </c>
      <c r="G371" s="38"/>
      <c r="H371" s="38"/>
      <c r="I371" s="182"/>
      <c r="J371" s="38"/>
      <c r="K371" s="38"/>
      <c r="L371" s="41"/>
      <c r="M371" s="183"/>
      <c r="N371" s="184"/>
      <c r="O371" s="66"/>
      <c r="P371" s="66"/>
      <c r="Q371" s="66"/>
      <c r="R371" s="66"/>
      <c r="S371" s="66"/>
      <c r="T371" s="67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T371" s="18" t="s">
        <v>194</v>
      </c>
      <c r="AU371" s="18" t="s">
        <v>88</v>
      </c>
    </row>
    <row r="372" spans="1:65" s="13" customFormat="1" ht="11.25">
      <c r="B372" s="200"/>
      <c r="C372" s="201"/>
      <c r="D372" s="180" t="s">
        <v>252</v>
      </c>
      <c r="E372" s="202" t="s">
        <v>32</v>
      </c>
      <c r="F372" s="203" t="s">
        <v>582</v>
      </c>
      <c r="G372" s="201"/>
      <c r="H372" s="202" t="s">
        <v>32</v>
      </c>
      <c r="I372" s="204"/>
      <c r="J372" s="201"/>
      <c r="K372" s="201"/>
      <c r="L372" s="205"/>
      <c r="M372" s="206"/>
      <c r="N372" s="207"/>
      <c r="O372" s="207"/>
      <c r="P372" s="207"/>
      <c r="Q372" s="207"/>
      <c r="R372" s="207"/>
      <c r="S372" s="207"/>
      <c r="T372" s="208"/>
      <c r="AT372" s="209" t="s">
        <v>252</v>
      </c>
      <c r="AU372" s="209" t="s">
        <v>88</v>
      </c>
      <c r="AV372" s="13" t="s">
        <v>86</v>
      </c>
      <c r="AW372" s="13" t="s">
        <v>39</v>
      </c>
      <c r="AX372" s="13" t="s">
        <v>78</v>
      </c>
      <c r="AY372" s="209" t="s">
        <v>143</v>
      </c>
    </row>
    <row r="373" spans="1:65" s="14" customFormat="1" ht="11.25">
      <c r="B373" s="210"/>
      <c r="C373" s="211"/>
      <c r="D373" s="180" t="s">
        <v>252</v>
      </c>
      <c r="E373" s="212" t="s">
        <v>32</v>
      </c>
      <c r="F373" s="213" t="s">
        <v>583</v>
      </c>
      <c r="G373" s="211"/>
      <c r="H373" s="214">
        <v>1.35</v>
      </c>
      <c r="I373" s="215"/>
      <c r="J373" s="211"/>
      <c r="K373" s="211"/>
      <c r="L373" s="216"/>
      <c r="M373" s="217"/>
      <c r="N373" s="218"/>
      <c r="O373" s="218"/>
      <c r="P373" s="218"/>
      <c r="Q373" s="218"/>
      <c r="R373" s="218"/>
      <c r="S373" s="218"/>
      <c r="T373" s="219"/>
      <c r="AT373" s="220" t="s">
        <v>252</v>
      </c>
      <c r="AU373" s="220" t="s">
        <v>88</v>
      </c>
      <c r="AV373" s="14" t="s">
        <v>88</v>
      </c>
      <c r="AW373" s="14" t="s">
        <v>39</v>
      </c>
      <c r="AX373" s="14" t="s">
        <v>78</v>
      </c>
      <c r="AY373" s="220" t="s">
        <v>143</v>
      </c>
    </row>
    <row r="374" spans="1:65" s="13" customFormat="1" ht="11.25">
      <c r="B374" s="200"/>
      <c r="C374" s="201"/>
      <c r="D374" s="180" t="s">
        <v>252</v>
      </c>
      <c r="E374" s="202" t="s">
        <v>32</v>
      </c>
      <c r="F374" s="203" t="s">
        <v>584</v>
      </c>
      <c r="G374" s="201"/>
      <c r="H374" s="202" t="s">
        <v>32</v>
      </c>
      <c r="I374" s="204"/>
      <c r="J374" s="201"/>
      <c r="K374" s="201"/>
      <c r="L374" s="205"/>
      <c r="M374" s="206"/>
      <c r="N374" s="207"/>
      <c r="O374" s="207"/>
      <c r="P374" s="207"/>
      <c r="Q374" s="207"/>
      <c r="R374" s="207"/>
      <c r="S374" s="207"/>
      <c r="T374" s="208"/>
      <c r="AT374" s="209" t="s">
        <v>252</v>
      </c>
      <c r="AU374" s="209" t="s">
        <v>88</v>
      </c>
      <c r="AV374" s="13" t="s">
        <v>86</v>
      </c>
      <c r="AW374" s="13" t="s">
        <v>39</v>
      </c>
      <c r="AX374" s="13" t="s">
        <v>78</v>
      </c>
      <c r="AY374" s="209" t="s">
        <v>143</v>
      </c>
    </row>
    <row r="375" spans="1:65" s="14" customFormat="1" ht="11.25">
      <c r="B375" s="210"/>
      <c r="C375" s="211"/>
      <c r="D375" s="180" t="s">
        <v>252</v>
      </c>
      <c r="E375" s="212" t="s">
        <v>32</v>
      </c>
      <c r="F375" s="213" t="s">
        <v>585</v>
      </c>
      <c r="G375" s="211"/>
      <c r="H375" s="214">
        <v>0.27</v>
      </c>
      <c r="I375" s="215"/>
      <c r="J375" s="211"/>
      <c r="K375" s="211"/>
      <c r="L375" s="216"/>
      <c r="M375" s="217"/>
      <c r="N375" s="218"/>
      <c r="O375" s="218"/>
      <c r="P375" s="218"/>
      <c r="Q375" s="218"/>
      <c r="R375" s="218"/>
      <c r="S375" s="218"/>
      <c r="T375" s="219"/>
      <c r="AT375" s="220" t="s">
        <v>252</v>
      </c>
      <c r="AU375" s="220" t="s">
        <v>88</v>
      </c>
      <c r="AV375" s="14" t="s">
        <v>88</v>
      </c>
      <c r="AW375" s="14" t="s">
        <v>39</v>
      </c>
      <c r="AX375" s="14" t="s">
        <v>78</v>
      </c>
      <c r="AY375" s="220" t="s">
        <v>143</v>
      </c>
    </row>
    <row r="376" spans="1:65" s="15" customFormat="1" ht="11.25">
      <c r="B376" s="221"/>
      <c r="C376" s="222"/>
      <c r="D376" s="180" t="s">
        <v>252</v>
      </c>
      <c r="E376" s="223" t="s">
        <v>32</v>
      </c>
      <c r="F376" s="224" t="s">
        <v>256</v>
      </c>
      <c r="G376" s="222"/>
      <c r="H376" s="225">
        <v>1.62</v>
      </c>
      <c r="I376" s="226"/>
      <c r="J376" s="222"/>
      <c r="K376" s="222"/>
      <c r="L376" s="227"/>
      <c r="M376" s="228"/>
      <c r="N376" s="229"/>
      <c r="O376" s="229"/>
      <c r="P376" s="229"/>
      <c r="Q376" s="229"/>
      <c r="R376" s="229"/>
      <c r="S376" s="229"/>
      <c r="T376" s="230"/>
      <c r="AT376" s="231" t="s">
        <v>252</v>
      </c>
      <c r="AU376" s="231" t="s">
        <v>88</v>
      </c>
      <c r="AV376" s="15" t="s">
        <v>142</v>
      </c>
      <c r="AW376" s="15" t="s">
        <v>39</v>
      </c>
      <c r="AX376" s="15" t="s">
        <v>86</v>
      </c>
      <c r="AY376" s="231" t="s">
        <v>143</v>
      </c>
    </row>
    <row r="377" spans="1:65" s="2" customFormat="1" ht="21.75" customHeight="1">
      <c r="A377" s="36"/>
      <c r="B377" s="37"/>
      <c r="C377" s="167" t="s">
        <v>586</v>
      </c>
      <c r="D377" s="167" t="s">
        <v>144</v>
      </c>
      <c r="E377" s="168" t="s">
        <v>587</v>
      </c>
      <c r="F377" s="169" t="s">
        <v>588</v>
      </c>
      <c r="G377" s="170" t="s">
        <v>296</v>
      </c>
      <c r="H377" s="171">
        <v>0.45</v>
      </c>
      <c r="I377" s="172"/>
      <c r="J377" s="173">
        <f>ROUND(I377*H377,2)</f>
        <v>0</v>
      </c>
      <c r="K377" s="169" t="s">
        <v>248</v>
      </c>
      <c r="L377" s="41"/>
      <c r="M377" s="174" t="s">
        <v>32</v>
      </c>
      <c r="N377" s="175" t="s">
        <v>49</v>
      </c>
      <c r="O377" s="66"/>
      <c r="P377" s="176">
        <f>O377*H377</f>
        <v>0</v>
      </c>
      <c r="Q377" s="176">
        <v>1.05237</v>
      </c>
      <c r="R377" s="176">
        <f>Q377*H377</f>
        <v>0.4735665</v>
      </c>
      <c r="S377" s="176">
        <v>0</v>
      </c>
      <c r="T377" s="177">
        <f>S377*H377</f>
        <v>0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178" t="s">
        <v>142</v>
      </c>
      <c r="AT377" s="178" t="s">
        <v>144</v>
      </c>
      <c r="AU377" s="178" t="s">
        <v>88</v>
      </c>
      <c r="AY377" s="18" t="s">
        <v>143</v>
      </c>
      <c r="BE377" s="179">
        <f>IF(N377="základní",J377,0)</f>
        <v>0</v>
      </c>
      <c r="BF377" s="179">
        <f>IF(N377="snížená",J377,0)</f>
        <v>0</v>
      </c>
      <c r="BG377" s="179">
        <f>IF(N377="zákl. přenesená",J377,0)</f>
        <v>0</v>
      </c>
      <c r="BH377" s="179">
        <f>IF(N377="sníž. přenesená",J377,0)</f>
        <v>0</v>
      </c>
      <c r="BI377" s="179">
        <f>IF(N377="nulová",J377,0)</f>
        <v>0</v>
      </c>
      <c r="BJ377" s="18" t="s">
        <v>86</v>
      </c>
      <c r="BK377" s="179">
        <f>ROUND(I377*H377,2)</f>
        <v>0</v>
      </c>
      <c r="BL377" s="18" t="s">
        <v>142</v>
      </c>
      <c r="BM377" s="178" t="s">
        <v>589</v>
      </c>
    </row>
    <row r="378" spans="1:65" s="2" customFormat="1" ht="29.25">
      <c r="A378" s="36"/>
      <c r="B378" s="37"/>
      <c r="C378" s="38"/>
      <c r="D378" s="180" t="s">
        <v>149</v>
      </c>
      <c r="E378" s="38"/>
      <c r="F378" s="181" t="s">
        <v>590</v>
      </c>
      <c r="G378" s="38"/>
      <c r="H378" s="38"/>
      <c r="I378" s="182"/>
      <c r="J378" s="38"/>
      <c r="K378" s="38"/>
      <c r="L378" s="41"/>
      <c r="M378" s="183"/>
      <c r="N378" s="184"/>
      <c r="O378" s="66"/>
      <c r="P378" s="66"/>
      <c r="Q378" s="66"/>
      <c r="R378" s="66"/>
      <c r="S378" s="66"/>
      <c r="T378" s="67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T378" s="18" t="s">
        <v>149</v>
      </c>
      <c r="AU378" s="18" t="s">
        <v>88</v>
      </c>
    </row>
    <row r="379" spans="1:65" s="2" customFormat="1" ht="11.25">
      <c r="A379" s="36"/>
      <c r="B379" s="37"/>
      <c r="C379" s="38"/>
      <c r="D379" s="198" t="s">
        <v>194</v>
      </c>
      <c r="E379" s="38"/>
      <c r="F379" s="199" t="s">
        <v>591</v>
      </c>
      <c r="G379" s="38"/>
      <c r="H379" s="38"/>
      <c r="I379" s="182"/>
      <c r="J379" s="38"/>
      <c r="K379" s="38"/>
      <c r="L379" s="41"/>
      <c r="M379" s="183"/>
      <c r="N379" s="184"/>
      <c r="O379" s="66"/>
      <c r="P379" s="66"/>
      <c r="Q379" s="66"/>
      <c r="R379" s="66"/>
      <c r="S379" s="66"/>
      <c r="T379" s="67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T379" s="18" t="s">
        <v>194</v>
      </c>
      <c r="AU379" s="18" t="s">
        <v>88</v>
      </c>
    </row>
    <row r="380" spans="1:65" s="13" customFormat="1" ht="11.25">
      <c r="B380" s="200"/>
      <c r="C380" s="201"/>
      <c r="D380" s="180" t="s">
        <v>252</v>
      </c>
      <c r="E380" s="202" t="s">
        <v>32</v>
      </c>
      <c r="F380" s="203" t="s">
        <v>592</v>
      </c>
      <c r="G380" s="201"/>
      <c r="H380" s="202" t="s">
        <v>32</v>
      </c>
      <c r="I380" s="204"/>
      <c r="J380" s="201"/>
      <c r="K380" s="201"/>
      <c r="L380" s="205"/>
      <c r="M380" s="206"/>
      <c r="N380" s="207"/>
      <c r="O380" s="207"/>
      <c r="P380" s="207"/>
      <c r="Q380" s="207"/>
      <c r="R380" s="207"/>
      <c r="S380" s="207"/>
      <c r="T380" s="208"/>
      <c r="AT380" s="209" t="s">
        <v>252</v>
      </c>
      <c r="AU380" s="209" t="s">
        <v>88</v>
      </c>
      <c r="AV380" s="13" t="s">
        <v>86</v>
      </c>
      <c r="AW380" s="13" t="s">
        <v>39</v>
      </c>
      <c r="AX380" s="13" t="s">
        <v>78</v>
      </c>
      <c r="AY380" s="209" t="s">
        <v>143</v>
      </c>
    </row>
    <row r="381" spans="1:65" s="14" customFormat="1" ht="11.25">
      <c r="B381" s="210"/>
      <c r="C381" s="211"/>
      <c r="D381" s="180" t="s">
        <v>252</v>
      </c>
      <c r="E381" s="212" t="s">
        <v>32</v>
      </c>
      <c r="F381" s="213" t="s">
        <v>593</v>
      </c>
      <c r="G381" s="211"/>
      <c r="H381" s="214">
        <v>0.45</v>
      </c>
      <c r="I381" s="215"/>
      <c r="J381" s="211"/>
      <c r="K381" s="211"/>
      <c r="L381" s="216"/>
      <c r="M381" s="217"/>
      <c r="N381" s="218"/>
      <c r="O381" s="218"/>
      <c r="P381" s="218"/>
      <c r="Q381" s="218"/>
      <c r="R381" s="218"/>
      <c r="S381" s="218"/>
      <c r="T381" s="219"/>
      <c r="AT381" s="220" t="s">
        <v>252</v>
      </c>
      <c r="AU381" s="220" t="s">
        <v>88</v>
      </c>
      <c r="AV381" s="14" t="s">
        <v>88</v>
      </c>
      <c r="AW381" s="14" t="s">
        <v>39</v>
      </c>
      <c r="AX381" s="14" t="s">
        <v>86</v>
      </c>
      <c r="AY381" s="220" t="s">
        <v>143</v>
      </c>
    </row>
    <row r="382" spans="1:65" s="2" customFormat="1" ht="24.2" customHeight="1">
      <c r="A382" s="36"/>
      <c r="B382" s="37"/>
      <c r="C382" s="167" t="s">
        <v>594</v>
      </c>
      <c r="D382" s="167" t="s">
        <v>144</v>
      </c>
      <c r="E382" s="168" t="s">
        <v>595</v>
      </c>
      <c r="F382" s="169" t="s">
        <v>596</v>
      </c>
      <c r="G382" s="170" t="s">
        <v>312</v>
      </c>
      <c r="H382" s="171">
        <v>93.024000000000001</v>
      </c>
      <c r="I382" s="172"/>
      <c r="J382" s="173">
        <f>ROUND(I382*H382,2)</f>
        <v>0</v>
      </c>
      <c r="K382" s="169" t="s">
        <v>248</v>
      </c>
      <c r="L382" s="41"/>
      <c r="M382" s="174" t="s">
        <v>32</v>
      </c>
      <c r="N382" s="175" t="s">
        <v>49</v>
      </c>
      <c r="O382" s="66"/>
      <c r="P382" s="176">
        <f>O382*H382</f>
        <v>0</v>
      </c>
      <c r="Q382" s="176">
        <v>5.8970000000000002E-2</v>
      </c>
      <c r="R382" s="176">
        <f>Q382*H382</f>
        <v>5.4856252799999998</v>
      </c>
      <c r="S382" s="176">
        <v>0</v>
      </c>
      <c r="T382" s="177">
        <f>S382*H382</f>
        <v>0</v>
      </c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R382" s="178" t="s">
        <v>142</v>
      </c>
      <c r="AT382" s="178" t="s">
        <v>144</v>
      </c>
      <c r="AU382" s="178" t="s">
        <v>88</v>
      </c>
      <c r="AY382" s="18" t="s">
        <v>143</v>
      </c>
      <c r="BE382" s="179">
        <f>IF(N382="základní",J382,0)</f>
        <v>0</v>
      </c>
      <c r="BF382" s="179">
        <f>IF(N382="snížená",J382,0)</f>
        <v>0</v>
      </c>
      <c r="BG382" s="179">
        <f>IF(N382="zákl. přenesená",J382,0)</f>
        <v>0</v>
      </c>
      <c r="BH382" s="179">
        <f>IF(N382="sníž. přenesená",J382,0)</f>
        <v>0</v>
      </c>
      <c r="BI382" s="179">
        <f>IF(N382="nulová",J382,0)</f>
        <v>0</v>
      </c>
      <c r="BJ382" s="18" t="s">
        <v>86</v>
      </c>
      <c r="BK382" s="179">
        <f>ROUND(I382*H382,2)</f>
        <v>0</v>
      </c>
      <c r="BL382" s="18" t="s">
        <v>142</v>
      </c>
      <c r="BM382" s="178" t="s">
        <v>597</v>
      </c>
    </row>
    <row r="383" spans="1:65" s="2" customFormat="1" ht="19.5">
      <c r="A383" s="36"/>
      <c r="B383" s="37"/>
      <c r="C383" s="38"/>
      <c r="D383" s="180" t="s">
        <v>149</v>
      </c>
      <c r="E383" s="38"/>
      <c r="F383" s="181" t="s">
        <v>598</v>
      </c>
      <c r="G383" s="38"/>
      <c r="H383" s="38"/>
      <c r="I383" s="182"/>
      <c r="J383" s="38"/>
      <c r="K383" s="38"/>
      <c r="L383" s="41"/>
      <c r="M383" s="183"/>
      <c r="N383" s="184"/>
      <c r="O383" s="66"/>
      <c r="P383" s="66"/>
      <c r="Q383" s="66"/>
      <c r="R383" s="66"/>
      <c r="S383" s="66"/>
      <c r="T383" s="67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T383" s="18" t="s">
        <v>149</v>
      </c>
      <c r="AU383" s="18" t="s">
        <v>88</v>
      </c>
    </row>
    <row r="384" spans="1:65" s="2" customFormat="1" ht="11.25">
      <c r="A384" s="36"/>
      <c r="B384" s="37"/>
      <c r="C384" s="38"/>
      <c r="D384" s="198" t="s">
        <v>194</v>
      </c>
      <c r="E384" s="38"/>
      <c r="F384" s="199" t="s">
        <v>599</v>
      </c>
      <c r="G384" s="38"/>
      <c r="H384" s="38"/>
      <c r="I384" s="182"/>
      <c r="J384" s="38"/>
      <c r="K384" s="38"/>
      <c r="L384" s="41"/>
      <c r="M384" s="183"/>
      <c r="N384" s="184"/>
      <c r="O384" s="66"/>
      <c r="P384" s="66"/>
      <c r="Q384" s="66"/>
      <c r="R384" s="66"/>
      <c r="S384" s="66"/>
      <c r="T384" s="67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T384" s="18" t="s">
        <v>194</v>
      </c>
      <c r="AU384" s="18" t="s">
        <v>88</v>
      </c>
    </row>
    <row r="385" spans="2:51" s="13" customFormat="1" ht="11.25">
      <c r="B385" s="200"/>
      <c r="C385" s="201"/>
      <c r="D385" s="180" t="s">
        <v>252</v>
      </c>
      <c r="E385" s="202" t="s">
        <v>32</v>
      </c>
      <c r="F385" s="203" t="s">
        <v>600</v>
      </c>
      <c r="G385" s="201"/>
      <c r="H385" s="202" t="s">
        <v>32</v>
      </c>
      <c r="I385" s="204"/>
      <c r="J385" s="201"/>
      <c r="K385" s="201"/>
      <c r="L385" s="205"/>
      <c r="M385" s="206"/>
      <c r="N385" s="207"/>
      <c r="O385" s="207"/>
      <c r="P385" s="207"/>
      <c r="Q385" s="207"/>
      <c r="R385" s="207"/>
      <c r="S385" s="207"/>
      <c r="T385" s="208"/>
      <c r="AT385" s="209" t="s">
        <v>252</v>
      </c>
      <c r="AU385" s="209" t="s">
        <v>88</v>
      </c>
      <c r="AV385" s="13" t="s">
        <v>86</v>
      </c>
      <c r="AW385" s="13" t="s">
        <v>39</v>
      </c>
      <c r="AX385" s="13" t="s">
        <v>78</v>
      </c>
      <c r="AY385" s="209" t="s">
        <v>143</v>
      </c>
    </row>
    <row r="386" spans="2:51" s="13" customFormat="1" ht="11.25">
      <c r="B386" s="200"/>
      <c r="C386" s="201"/>
      <c r="D386" s="180" t="s">
        <v>252</v>
      </c>
      <c r="E386" s="202" t="s">
        <v>32</v>
      </c>
      <c r="F386" s="203" t="s">
        <v>601</v>
      </c>
      <c r="G386" s="201"/>
      <c r="H386" s="202" t="s">
        <v>32</v>
      </c>
      <c r="I386" s="204"/>
      <c r="J386" s="201"/>
      <c r="K386" s="201"/>
      <c r="L386" s="205"/>
      <c r="M386" s="206"/>
      <c r="N386" s="207"/>
      <c r="O386" s="207"/>
      <c r="P386" s="207"/>
      <c r="Q386" s="207"/>
      <c r="R386" s="207"/>
      <c r="S386" s="207"/>
      <c r="T386" s="208"/>
      <c r="AT386" s="209" t="s">
        <v>252</v>
      </c>
      <c r="AU386" s="209" t="s">
        <v>88</v>
      </c>
      <c r="AV386" s="13" t="s">
        <v>86</v>
      </c>
      <c r="AW386" s="13" t="s">
        <v>39</v>
      </c>
      <c r="AX386" s="13" t="s">
        <v>78</v>
      </c>
      <c r="AY386" s="209" t="s">
        <v>143</v>
      </c>
    </row>
    <row r="387" spans="2:51" s="14" customFormat="1" ht="11.25">
      <c r="B387" s="210"/>
      <c r="C387" s="211"/>
      <c r="D387" s="180" t="s">
        <v>252</v>
      </c>
      <c r="E387" s="212" t="s">
        <v>32</v>
      </c>
      <c r="F387" s="213" t="s">
        <v>602</v>
      </c>
      <c r="G387" s="211"/>
      <c r="H387" s="214">
        <v>27.946000000000002</v>
      </c>
      <c r="I387" s="215"/>
      <c r="J387" s="211"/>
      <c r="K387" s="211"/>
      <c r="L387" s="216"/>
      <c r="M387" s="217"/>
      <c r="N387" s="218"/>
      <c r="O387" s="218"/>
      <c r="P387" s="218"/>
      <c r="Q387" s="218"/>
      <c r="R387" s="218"/>
      <c r="S387" s="218"/>
      <c r="T387" s="219"/>
      <c r="AT387" s="220" t="s">
        <v>252</v>
      </c>
      <c r="AU387" s="220" t="s">
        <v>88</v>
      </c>
      <c r="AV387" s="14" t="s">
        <v>88</v>
      </c>
      <c r="AW387" s="14" t="s">
        <v>39</v>
      </c>
      <c r="AX387" s="14" t="s">
        <v>78</v>
      </c>
      <c r="AY387" s="220" t="s">
        <v>143</v>
      </c>
    </row>
    <row r="388" spans="2:51" s="14" customFormat="1" ht="11.25">
      <c r="B388" s="210"/>
      <c r="C388" s="211"/>
      <c r="D388" s="180" t="s">
        <v>252</v>
      </c>
      <c r="E388" s="212" t="s">
        <v>32</v>
      </c>
      <c r="F388" s="213" t="s">
        <v>603</v>
      </c>
      <c r="G388" s="211"/>
      <c r="H388" s="214">
        <v>-3.6360000000000001</v>
      </c>
      <c r="I388" s="215"/>
      <c r="J388" s="211"/>
      <c r="K388" s="211"/>
      <c r="L388" s="216"/>
      <c r="M388" s="217"/>
      <c r="N388" s="218"/>
      <c r="O388" s="218"/>
      <c r="P388" s="218"/>
      <c r="Q388" s="218"/>
      <c r="R388" s="218"/>
      <c r="S388" s="218"/>
      <c r="T388" s="219"/>
      <c r="AT388" s="220" t="s">
        <v>252</v>
      </c>
      <c r="AU388" s="220" t="s">
        <v>88</v>
      </c>
      <c r="AV388" s="14" t="s">
        <v>88</v>
      </c>
      <c r="AW388" s="14" t="s">
        <v>39</v>
      </c>
      <c r="AX388" s="14" t="s">
        <v>78</v>
      </c>
      <c r="AY388" s="220" t="s">
        <v>143</v>
      </c>
    </row>
    <row r="389" spans="2:51" s="13" customFormat="1" ht="11.25">
      <c r="B389" s="200"/>
      <c r="C389" s="201"/>
      <c r="D389" s="180" t="s">
        <v>252</v>
      </c>
      <c r="E389" s="202" t="s">
        <v>32</v>
      </c>
      <c r="F389" s="203" t="s">
        <v>604</v>
      </c>
      <c r="G389" s="201"/>
      <c r="H389" s="202" t="s">
        <v>32</v>
      </c>
      <c r="I389" s="204"/>
      <c r="J389" s="201"/>
      <c r="K389" s="201"/>
      <c r="L389" s="205"/>
      <c r="M389" s="206"/>
      <c r="N389" s="207"/>
      <c r="O389" s="207"/>
      <c r="P389" s="207"/>
      <c r="Q389" s="207"/>
      <c r="R389" s="207"/>
      <c r="S389" s="207"/>
      <c r="T389" s="208"/>
      <c r="AT389" s="209" t="s">
        <v>252</v>
      </c>
      <c r="AU389" s="209" t="s">
        <v>88</v>
      </c>
      <c r="AV389" s="13" t="s">
        <v>86</v>
      </c>
      <c r="AW389" s="13" t="s">
        <v>39</v>
      </c>
      <c r="AX389" s="13" t="s">
        <v>78</v>
      </c>
      <c r="AY389" s="209" t="s">
        <v>143</v>
      </c>
    </row>
    <row r="390" spans="2:51" s="14" customFormat="1" ht="11.25">
      <c r="B390" s="210"/>
      <c r="C390" s="211"/>
      <c r="D390" s="180" t="s">
        <v>252</v>
      </c>
      <c r="E390" s="212" t="s">
        <v>32</v>
      </c>
      <c r="F390" s="213" t="s">
        <v>605</v>
      </c>
      <c r="G390" s="211"/>
      <c r="H390" s="214">
        <v>6.28</v>
      </c>
      <c r="I390" s="215"/>
      <c r="J390" s="211"/>
      <c r="K390" s="211"/>
      <c r="L390" s="216"/>
      <c r="M390" s="217"/>
      <c r="N390" s="218"/>
      <c r="O390" s="218"/>
      <c r="P390" s="218"/>
      <c r="Q390" s="218"/>
      <c r="R390" s="218"/>
      <c r="S390" s="218"/>
      <c r="T390" s="219"/>
      <c r="AT390" s="220" t="s">
        <v>252</v>
      </c>
      <c r="AU390" s="220" t="s">
        <v>88</v>
      </c>
      <c r="AV390" s="14" t="s">
        <v>88</v>
      </c>
      <c r="AW390" s="14" t="s">
        <v>39</v>
      </c>
      <c r="AX390" s="14" t="s">
        <v>78</v>
      </c>
      <c r="AY390" s="220" t="s">
        <v>143</v>
      </c>
    </row>
    <row r="391" spans="2:51" s="13" customFormat="1" ht="11.25">
      <c r="B391" s="200"/>
      <c r="C391" s="201"/>
      <c r="D391" s="180" t="s">
        <v>252</v>
      </c>
      <c r="E391" s="202" t="s">
        <v>32</v>
      </c>
      <c r="F391" s="203" t="s">
        <v>606</v>
      </c>
      <c r="G391" s="201"/>
      <c r="H391" s="202" t="s">
        <v>32</v>
      </c>
      <c r="I391" s="204"/>
      <c r="J391" s="201"/>
      <c r="K391" s="201"/>
      <c r="L391" s="205"/>
      <c r="M391" s="206"/>
      <c r="N391" s="207"/>
      <c r="O391" s="207"/>
      <c r="P391" s="207"/>
      <c r="Q391" s="207"/>
      <c r="R391" s="207"/>
      <c r="S391" s="207"/>
      <c r="T391" s="208"/>
      <c r="AT391" s="209" t="s">
        <v>252</v>
      </c>
      <c r="AU391" s="209" t="s">
        <v>88</v>
      </c>
      <c r="AV391" s="13" t="s">
        <v>86</v>
      </c>
      <c r="AW391" s="13" t="s">
        <v>39</v>
      </c>
      <c r="AX391" s="13" t="s">
        <v>78</v>
      </c>
      <c r="AY391" s="209" t="s">
        <v>143</v>
      </c>
    </row>
    <row r="392" spans="2:51" s="14" customFormat="1" ht="11.25">
      <c r="B392" s="210"/>
      <c r="C392" s="211"/>
      <c r="D392" s="180" t="s">
        <v>252</v>
      </c>
      <c r="E392" s="212" t="s">
        <v>32</v>
      </c>
      <c r="F392" s="213" t="s">
        <v>607</v>
      </c>
      <c r="G392" s="211"/>
      <c r="H392" s="214">
        <v>4.5529999999999999</v>
      </c>
      <c r="I392" s="215"/>
      <c r="J392" s="211"/>
      <c r="K392" s="211"/>
      <c r="L392" s="216"/>
      <c r="M392" s="217"/>
      <c r="N392" s="218"/>
      <c r="O392" s="218"/>
      <c r="P392" s="218"/>
      <c r="Q392" s="218"/>
      <c r="R392" s="218"/>
      <c r="S392" s="218"/>
      <c r="T392" s="219"/>
      <c r="AT392" s="220" t="s">
        <v>252</v>
      </c>
      <c r="AU392" s="220" t="s">
        <v>88</v>
      </c>
      <c r="AV392" s="14" t="s">
        <v>88</v>
      </c>
      <c r="AW392" s="14" t="s">
        <v>39</v>
      </c>
      <c r="AX392" s="14" t="s">
        <v>78</v>
      </c>
      <c r="AY392" s="220" t="s">
        <v>143</v>
      </c>
    </row>
    <row r="393" spans="2:51" s="13" customFormat="1" ht="11.25">
      <c r="B393" s="200"/>
      <c r="C393" s="201"/>
      <c r="D393" s="180" t="s">
        <v>252</v>
      </c>
      <c r="E393" s="202" t="s">
        <v>32</v>
      </c>
      <c r="F393" s="203" t="s">
        <v>608</v>
      </c>
      <c r="G393" s="201"/>
      <c r="H393" s="202" t="s">
        <v>32</v>
      </c>
      <c r="I393" s="204"/>
      <c r="J393" s="201"/>
      <c r="K393" s="201"/>
      <c r="L393" s="205"/>
      <c r="M393" s="206"/>
      <c r="N393" s="207"/>
      <c r="O393" s="207"/>
      <c r="P393" s="207"/>
      <c r="Q393" s="207"/>
      <c r="R393" s="207"/>
      <c r="S393" s="207"/>
      <c r="T393" s="208"/>
      <c r="AT393" s="209" t="s">
        <v>252</v>
      </c>
      <c r="AU393" s="209" t="s">
        <v>88</v>
      </c>
      <c r="AV393" s="13" t="s">
        <v>86</v>
      </c>
      <c r="AW393" s="13" t="s">
        <v>39</v>
      </c>
      <c r="AX393" s="13" t="s">
        <v>78</v>
      </c>
      <c r="AY393" s="209" t="s">
        <v>143</v>
      </c>
    </row>
    <row r="394" spans="2:51" s="14" customFormat="1" ht="11.25">
      <c r="B394" s="210"/>
      <c r="C394" s="211"/>
      <c r="D394" s="180" t="s">
        <v>252</v>
      </c>
      <c r="E394" s="212" t="s">
        <v>32</v>
      </c>
      <c r="F394" s="213" t="s">
        <v>609</v>
      </c>
      <c r="G394" s="211"/>
      <c r="H394" s="214">
        <v>5.024</v>
      </c>
      <c r="I394" s="215"/>
      <c r="J394" s="211"/>
      <c r="K394" s="211"/>
      <c r="L394" s="216"/>
      <c r="M394" s="217"/>
      <c r="N394" s="218"/>
      <c r="O394" s="218"/>
      <c r="P394" s="218"/>
      <c r="Q394" s="218"/>
      <c r="R394" s="218"/>
      <c r="S394" s="218"/>
      <c r="T394" s="219"/>
      <c r="AT394" s="220" t="s">
        <v>252</v>
      </c>
      <c r="AU394" s="220" t="s">
        <v>88</v>
      </c>
      <c r="AV394" s="14" t="s">
        <v>88</v>
      </c>
      <c r="AW394" s="14" t="s">
        <v>39</v>
      </c>
      <c r="AX394" s="14" t="s">
        <v>78</v>
      </c>
      <c r="AY394" s="220" t="s">
        <v>143</v>
      </c>
    </row>
    <row r="395" spans="2:51" s="14" customFormat="1" ht="11.25">
      <c r="B395" s="210"/>
      <c r="C395" s="211"/>
      <c r="D395" s="180" t="s">
        <v>252</v>
      </c>
      <c r="E395" s="212" t="s">
        <v>32</v>
      </c>
      <c r="F395" s="213" t="s">
        <v>610</v>
      </c>
      <c r="G395" s="211"/>
      <c r="H395" s="214">
        <v>-1.8180000000000001</v>
      </c>
      <c r="I395" s="215"/>
      <c r="J395" s="211"/>
      <c r="K395" s="211"/>
      <c r="L395" s="216"/>
      <c r="M395" s="217"/>
      <c r="N395" s="218"/>
      <c r="O395" s="218"/>
      <c r="P395" s="218"/>
      <c r="Q395" s="218"/>
      <c r="R395" s="218"/>
      <c r="S395" s="218"/>
      <c r="T395" s="219"/>
      <c r="AT395" s="220" t="s">
        <v>252</v>
      </c>
      <c r="AU395" s="220" t="s">
        <v>88</v>
      </c>
      <c r="AV395" s="14" t="s">
        <v>88</v>
      </c>
      <c r="AW395" s="14" t="s">
        <v>39</v>
      </c>
      <c r="AX395" s="14" t="s">
        <v>78</v>
      </c>
      <c r="AY395" s="220" t="s">
        <v>143</v>
      </c>
    </row>
    <row r="396" spans="2:51" s="13" customFormat="1" ht="11.25">
      <c r="B396" s="200"/>
      <c r="C396" s="201"/>
      <c r="D396" s="180" t="s">
        <v>252</v>
      </c>
      <c r="E396" s="202" t="s">
        <v>32</v>
      </c>
      <c r="F396" s="203" t="s">
        <v>611</v>
      </c>
      <c r="G396" s="201"/>
      <c r="H396" s="202" t="s">
        <v>32</v>
      </c>
      <c r="I396" s="204"/>
      <c r="J396" s="201"/>
      <c r="K396" s="201"/>
      <c r="L396" s="205"/>
      <c r="M396" s="206"/>
      <c r="N396" s="207"/>
      <c r="O396" s="207"/>
      <c r="P396" s="207"/>
      <c r="Q396" s="207"/>
      <c r="R396" s="207"/>
      <c r="S396" s="207"/>
      <c r="T396" s="208"/>
      <c r="AT396" s="209" t="s">
        <v>252</v>
      </c>
      <c r="AU396" s="209" t="s">
        <v>88</v>
      </c>
      <c r="AV396" s="13" t="s">
        <v>86</v>
      </c>
      <c r="AW396" s="13" t="s">
        <v>39</v>
      </c>
      <c r="AX396" s="13" t="s">
        <v>78</v>
      </c>
      <c r="AY396" s="209" t="s">
        <v>143</v>
      </c>
    </row>
    <row r="397" spans="2:51" s="14" customFormat="1" ht="11.25">
      <c r="B397" s="210"/>
      <c r="C397" s="211"/>
      <c r="D397" s="180" t="s">
        <v>252</v>
      </c>
      <c r="E397" s="212" t="s">
        <v>32</v>
      </c>
      <c r="F397" s="213" t="s">
        <v>612</v>
      </c>
      <c r="G397" s="211"/>
      <c r="H397" s="214">
        <v>25.12</v>
      </c>
      <c r="I397" s="215"/>
      <c r="J397" s="211"/>
      <c r="K397" s="211"/>
      <c r="L397" s="216"/>
      <c r="M397" s="217"/>
      <c r="N397" s="218"/>
      <c r="O397" s="218"/>
      <c r="P397" s="218"/>
      <c r="Q397" s="218"/>
      <c r="R397" s="218"/>
      <c r="S397" s="218"/>
      <c r="T397" s="219"/>
      <c r="AT397" s="220" t="s">
        <v>252</v>
      </c>
      <c r="AU397" s="220" t="s">
        <v>88</v>
      </c>
      <c r="AV397" s="14" t="s">
        <v>88</v>
      </c>
      <c r="AW397" s="14" t="s">
        <v>39</v>
      </c>
      <c r="AX397" s="14" t="s">
        <v>78</v>
      </c>
      <c r="AY397" s="220" t="s">
        <v>143</v>
      </c>
    </row>
    <row r="398" spans="2:51" s="14" customFormat="1" ht="11.25">
      <c r="B398" s="210"/>
      <c r="C398" s="211"/>
      <c r="D398" s="180" t="s">
        <v>252</v>
      </c>
      <c r="E398" s="212" t="s">
        <v>32</v>
      </c>
      <c r="F398" s="213" t="s">
        <v>613</v>
      </c>
      <c r="G398" s="211"/>
      <c r="H398" s="214">
        <v>25.277000000000001</v>
      </c>
      <c r="I398" s="215"/>
      <c r="J398" s="211"/>
      <c r="K398" s="211"/>
      <c r="L398" s="216"/>
      <c r="M398" s="217"/>
      <c r="N398" s="218"/>
      <c r="O398" s="218"/>
      <c r="P398" s="218"/>
      <c r="Q398" s="218"/>
      <c r="R398" s="218"/>
      <c r="S398" s="218"/>
      <c r="T398" s="219"/>
      <c r="AT398" s="220" t="s">
        <v>252</v>
      </c>
      <c r="AU398" s="220" t="s">
        <v>88</v>
      </c>
      <c r="AV398" s="14" t="s">
        <v>88</v>
      </c>
      <c r="AW398" s="14" t="s">
        <v>39</v>
      </c>
      <c r="AX398" s="14" t="s">
        <v>78</v>
      </c>
      <c r="AY398" s="220" t="s">
        <v>143</v>
      </c>
    </row>
    <row r="399" spans="2:51" s="14" customFormat="1" ht="11.25">
      <c r="B399" s="210"/>
      <c r="C399" s="211"/>
      <c r="D399" s="180" t="s">
        <v>252</v>
      </c>
      <c r="E399" s="212" t="s">
        <v>32</v>
      </c>
      <c r="F399" s="213" t="s">
        <v>614</v>
      </c>
      <c r="G399" s="211"/>
      <c r="H399" s="214">
        <v>-4.8479999999999999</v>
      </c>
      <c r="I399" s="215"/>
      <c r="J399" s="211"/>
      <c r="K399" s="211"/>
      <c r="L399" s="216"/>
      <c r="M399" s="217"/>
      <c r="N399" s="218"/>
      <c r="O399" s="218"/>
      <c r="P399" s="218"/>
      <c r="Q399" s="218"/>
      <c r="R399" s="218"/>
      <c r="S399" s="218"/>
      <c r="T399" s="219"/>
      <c r="AT399" s="220" t="s">
        <v>252</v>
      </c>
      <c r="AU399" s="220" t="s">
        <v>88</v>
      </c>
      <c r="AV399" s="14" t="s">
        <v>88</v>
      </c>
      <c r="AW399" s="14" t="s">
        <v>39</v>
      </c>
      <c r="AX399" s="14" t="s">
        <v>78</v>
      </c>
      <c r="AY399" s="220" t="s">
        <v>143</v>
      </c>
    </row>
    <row r="400" spans="2:51" s="14" customFormat="1" ht="11.25">
      <c r="B400" s="210"/>
      <c r="C400" s="211"/>
      <c r="D400" s="180" t="s">
        <v>252</v>
      </c>
      <c r="E400" s="212" t="s">
        <v>32</v>
      </c>
      <c r="F400" s="213" t="s">
        <v>615</v>
      </c>
      <c r="G400" s="211"/>
      <c r="H400" s="214">
        <v>-1.8180000000000001</v>
      </c>
      <c r="I400" s="215"/>
      <c r="J400" s="211"/>
      <c r="K400" s="211"/>
      <c r="L400" s="216"/>
      <c r="M400" s="217"/>
      <c r="N400" s="218"/>
      <c r="O400" s="218"/>
      <c r="P400" s="218"/>
      <c r="Q400" s="218"/>
      <c r="R400" s="218"/>
      <c r="S400" s="218"/>
      <c r="T400" s="219"/>
      <c r="AT400" s="220" t="s">
        <v>252</v>
      </c>
      <c r="AU400" s="220" t="s">
        <v>88</v>
      </c>
      <c r="AV400" s="14" t="s">
        <v>88</v>
      </c>
      <c r="AW400" s="14" t="s">
        <v>39</v>
      </c>
      <c r="AX400" s="14" t="s">
        <v>78</v>
      </c>
      <c r="AY400" s="220" t="s">
        <v>143</v>
      </c>
    </row>
    <row r="401" spans="1:65" s="13" customFormat="1" ht="11.25">
      <c r="B401" s="200"/>
      <c r="C401" s="201"/>
      <c r="D401" s="180" t="s">
        <v>252</v>
      </c>
      <c r="E401" s="202" t="s">
        <v>32</v>
      </c>
      <c r="F401" s="203" t="s">
        <v>616</v>
      </c>
      <c r="G401" s="201"/>
      <c r="H401" s="202" t="s">
        <v>32</v>
      </c>
      <c r="I401" s="204"/>
      <c r="J401" s="201"/>
      <c r="K401" s="201"/>
      <c r="L401" s="205"/>
      <c r="M401" s="206"/>
      <c r="N401" s="207"/>
      <c r="O401" s="207"/>
      <c r="P401" s="207"/>
      <c r="Q401" s="207"/>
      <c r="R401" s="207"/>
      <c r="S401" s="207"/>
      <c r="T401" s="208"/>
      <c r="AT401" s="209" t="s">
        <v>252</v>
      </c>
      <c r="AU401" s="209" t="s">
        <v>88</v>
      </c>
      <c r="AV401" s="13" t="s">
        <v>86</v>
      </c>
      <c r="AW401" s="13" t="s">
        <v>39</v>
      </c>
      <c r="AX401" s="13" t="s">
        <v>78</v>
      </c>
      <c r="AY401" s="209" t="s">
        <v>143</v>
      </c>
    </row>
    <row r="402" spans="1:65" s="14" customFormat="1" ht="11.25">
      <c r="B402" s="210"/>
      <c r="C402" s="211"/>
      <c r="D402" s="180" t="s">
        <v>252</v>
      </c>
      <c r="E402" s="212" t="s">
        <v>32</v>
      </c>
      <c r="F402" s="213" t="s">
        <v>617</v>
      </c>
      <c r="G402" s="211"/>
      <c r="H402" s="214">
        <v>12.56</v>
      </c>
      <c r="I402" s="215"/>
      <c r="J402" s="211"/>
      <c r="K402" s="211"/>
      <c r="L402" s="216"/>
      <c r="M402" s="217"/>
      <c r="N402" s="218"/>
      <c r="O402" s="218"/>
      <c r="P402" s="218"/>
      <c r="Q402" s="218"/>
      <c r="R402" s="218"/>
      <c r="S402" s="218"/>
      <c r="T402" s="219"/>
      <c r="AT402" s="220" t="s">
        <v>252</v>
      </c>
      <c r="AU402" s="220" t="s">
        <v>88</v>
      </c>
      <c r="AV402" s="14" t="s">
        <v>88</v>
      </c>
      <c r="AW402" s="14" t="s">
        <v>39</v>
      </c>
      <c r="AX402" s="14" t="s">
        <v>78</v>
      </c>
      <c r="AY402" s="220" t="s">
        <v>143</v>
      </c>
    </row>
    <row r="403" spans="1:65" s="14" customFormat="1" ht="11.25">
      <c r="B403" s="210"/>
      <c r="C403" s="211"/>
      <c r="D403" s="180" t="s">
        <v>252</v>
      </c>
      <c r="E403" s="212" t="s">
        <v>32</v>
      </c>
      <c r="F403" s="213" t="s">
        <v>618</v>
      </c>
      <c r="G403" s="211"/>
      <c r="H403" s="214">
        <v>-1.6160000000000001</v>
      </c>
      <c r="I403" s="215"/>
      <c r="J403" s="211"/>
      <c r="K403" s="211"/>
      <c r="L403" s="216"/>
      <c r="M403" s="217"/>
      <c r="N403" s="218"/>
      <c r="O403" s="218"/>
      <c r="P403" s="218"/>
      <c r="Q403" s="218"/>
      <c r="R403" s="218"/>
      <c r="S403" s="218"/>
      <c r="T403" s="219"/>
      <c r="AT403" s="220" t="s">
        <v>252</v>
      </c>
      <c r="AU403" s="220" t="s">
        <v>88</v>
      </c>
      <c r="AV403" s="14" t="s">
        <v>88</v>
      </c>
      <c r="AW403" s="14" t="s">
        <v>39</v>
      </c>
      <c r="AX403" s="14" t="s">
        <v>78</v>
      </c>
      <c r="AY403" s="220" t="s">
        <v>143</v>
      </c>
    </row>
    <row r="404" spans="1:65" s="15" customFormat="1" ht="11.25">
      <c r="B404" s="221"/>
      <c r="C404" s="222"/>
      <c r="D404" s="180" t="s">
        <v>252</v>
      </c>
      <c r="E404" s="223" t="s">
        <v>32</v>
      </c>
      <c r="F404" s="224" t="s">
        <v>256</v>
      </c>
      <c r="G404" s="222"/>
      <c r="H404" s="225">
        <v>93.024000000000015</v>
      </c>
      <c r="I404" s="226"/>
      <c r="J404" s="222"/>
      <c r="K404" s="222"/>
      <c r="L404" s="227"/>
      <c r="M404" s="228"/>
      <c r="N404" s="229"/>
      <c r="O404" s="229"/>
      <c r="P404" s="229"/>
      <c r="Q404" s="229"/>
      <c r="R404" s="229"/>
      <c r="S404" s="229"/>
      <c r="T404" s="230"/>
      <c r="AT404" s="231" t="s">
        <v>252</v>
      </c>
      <c r="AU404" s="231" t="s">
        <v>88</v>
      </c>
      <c r="AV404" s="15" t="s">
        <v>142</v>
      </c>
      <c r="AW404" s="15" t="s">
        <v>39</v>
      </c>
      <c r="AX404" s="15" t="s">
        <v>86</v>
      </c>
      <c r="AY404" s="231" t="s">
        <v>143</v>
      </c>
    </row>
    <row r="405" spans="1:65" s="2" customFormat="1" ht="24.2" customHeight="1">
      <c r="A405" s="36"/>
      <c r="B405" s="37"/>
      <c r="C405" s="167" t="s">
        <v>619</v>
      </c>
      <c r="D405" s="167" t="s">
        <v>144</v>
      </c>
      <c r="E405" s="168" t="s">
        <v>620</v>
      </c>
      <c r="F405" s="169" t="s">
        <v>621</v>
      </c>
      <c r="G405" s="170" t="s">
        <v>312</v>
      </c>
      <c r="H405" s="171">
        <v>165.52</v>
      </c>
      <c r="I405" s="172"/>
      <c r="J405" s="173">
        <f>ROUND(I405*H405,2)</f>
        <v>0</v>
      </c>
      <c r="K405" s="169" t="s">
        <v>248</v>
      </c>
      <c r="L405" s="41"/>
      <c r="M405" s="174" t="s">
        <v>32</v>
      </c>
      <c r="N405" s="175" t="s">
        <v>49</v>
      </c>
      <c r="O405" s="66"/>
      <c r="P405" s="176">
        <f>O405*H405</f>
        <v>0</v>
      </c>
      <c r="Q405" s="176">
        <v>7.571E-2</v>
      </c>
      <c r="R405" s="176">
        <f>Q405*H405</f>
        <v>12.5315192</v>
      </c>
      <c r="S405" s="176">
        <v>0</v>
      </c>
      <c r="T405" s="177">
        <f>S405*H405</f>
        <v>0</v>
      </c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R405" s="178" t="s">
        <v>142</v>
      </c>
      <c r="AT405" s="178" t="s">
        <v>144</v>
      </c>
      <c r="AU405" s="178" t="s">
        <v>88</v>
      </c>
      <c r="AY405" s="18" t="s">
        <v>143</v>
      </c>
      <c r="BE405" s="179">
        <f>IF(N405="základní",J405,0)</f>
        <v>0</v>
      </c>
      <c r="BF405" s="179">
        <f>IF(N405="snížená",J405,0)</f>
        <v>0</v>
      </c>
      <c r="BG405" s="179">
        <f>IF(N405="zákl. přenesená",J405,0)</f>
        <v>0</v>
      </c>
      <c r="BH405" s="179">
        <f>IF(N405="sníž. přenesená",J405,0)</f>
        <v>0</v>
      </c>
      <c r="BI405" s="179">
        <f>IF(N405="nulová",J405,0)</f>
        <v>0</v>
      </c>
      <c r="BJ405" s="18" t="s">
        <v>86</v>
      </c>
      <c r="BK405" s="179">
        <f>ROUND(I405*H405,2)</f>
        <v>0</v>
      </c>
      <c r="BL405" s="18" t="s">
        <v>142</v>
      </c>
      <c r="BM405" s="178" t="s">
        <v>622</v>
      </c>
    </row>
    <row r="406" spans="1:65" s="2" customFormat="1" ht="19.5">
      <c r="A406" s="36"/>
      <c r="B406" s="37"/>
      <c r="C406" s="38"/>
      <c r="D406" s="180" t="s">
        <v>149</v>
      </c>
      <c r="E406" s="38"/>
      <c r="F406" s="181" t="s">
        <v>623</v>
      </c>
      <c r="G406" s="38"/>
      <c r="H406" s="38"/>
      <c r="I406" s="182"/>
      <c r="J406" s="38"/>
      <c r="K406" s="38"/>
      <c r="L406" s="41"/>
      <c r="M406" s="183"/>
      <c r="N406" s="184"/>
      <c r="O406" s="66"/>
      <c r="P406" s="66"/>
      <c r="Q406" s="66"/>
      <c r="R406" s="66"/>
      <c r="S406" s="66"/>
      <c r="T406" s="67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T406" s="18" t="s">
        <v>149</v>
      </c>
      <c r="AU406" s="18" t="s">
        <v>88</v>
      </c>
    </row>
    <row r="407" spans="1:65" s="2" customFormat="1" ht="11.25">
      <c r="A407" s="36"/>
      <c r="B407" s="37"/>
      <c r="C407" s="38"/>
      <c r="D407" s="198" t="s">
        <v>194</v>
      </c>
      <c r="E407" s="38"/>
      <c r="F407" s="199" t="s">
        <v>624</v>
      </c>
      <c r="G407" s="38"/>
      <c r="H407" s="38"/>
      <c r="I407" s="182"/>
      <c r="J407" s="38"/>
      <c r="K407" s="38"/>
      <c r="L407" s="41"/>
      <c r="M407" s="183"/>
      <c r="N407" s="184"/>
      <c r="O407" s="66"/>
      <c r="P407" s="66"/>
      <c r="Q407" s="66"/>
      <c r="R407" s="66"/>
      <c r="S407" s="66"/>
      <c r="T407" s="67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T407" s="18" t="s">
        <v>194</v>
      </c>
      <c r="AU407" s="18" t="s">
        <v>88</v>
      </c>
    </row>
    <row r="408" spans="1:65" s="13" customFormat="1" ht="11.25">
      <c r="B408" s="200"/>
      <c r="C408" s="201"/>
      <c r="D408" s="180" t="s">
        <v>252</v>
      </c>
      <c r="E408" s="202" t="s">
        <v>32</v>
      </c>
      <c r="F408" s="203" t="s">
        <v>625</v>
      </c>
      <c r="G408" s="201"/>
      <c r="H408" s="202" t="s">
        <v>32</v>
      </c>
      <c r="I408" s="204"/>
      <c r="J408" s="201"/>
      <c r="K408" s="201"/>
      <c r="L408" s="205"/>
      <c r="M408" s="206"/>
      <c r="N408" s="207"/>
      <c r="O408" s="207"/>
      <c r="P408" s="207"/>
      <c r="Q408" s="207"/>
      <c r="R408" s="207"/>
      <c r="S408" s="207"/>
      <c r="T408" s="208"/>
      <c r="AT408" s="209" t="s">
        <v>252</v>
      </c>
      <c r="AU408" s="209" t="s">
        <v>88</v>
      </c>
      <c r="AV408" s="13" t="s">
        <v>86</v>
      </c>
      <c r="AW408" s="13" t="s">
        <v>39</v>
      </c>
      <c r="AX408" s="13" t="s">
        <v>78</v>
      </c>
      <c r="AY408" s="209" t="s">
        <v>143</v>
      </c>
    </row>
    <row r="409" spans="1:65" s="13" customFormat="1" ht="11.25">
      <c r="B409" s="200"/>
      <c r="C409" s="201"/>
      <c r="D409" s="180" t="s">
        <v>252</v>
      </c>
      <c r="E409" s="202" t="s">
        <v>32</v>
      </c>
      <c r="F409" s="203" t="s">
        <v>626</v>
      </c>
      <c r="G409" s="201"/>
      <c r="H409" s="202" t="s">
        <v>32</v>
      </c>
      <c r="I409" s="204"/>
      <c r="J409" s="201"/>
      <c r="K409" s="201"/>
      <c r="L409" s="205"/>
      <c r="M409" s="206"/>
      <c r="N409" s="207"/>
      <c r="O409" s="207"/>
      <c r="P409" s="207"/>
      <c r="Q409" s="207"/>
      <c r="R409" s="207"/>
      <c r="S409" s="207"/>
      <c r="T409" s="208"/>
      <c r="AT409" s="209" t="s">
        <v>252</v>
      </c>
      <c r="AU409" s="209" t="s">
        <v>88</v>
      </c>
      <c r="AV409" s="13" t="s">
        <v>86</v>
      </c>
      <c r="AW409" s="13" t="s">
        <v>39</v>
      </c>
      <c r="AX409" s="13" t="s">
        <v>78</v>
      </c>
      <c r="AY409" s="209" t="s">
        <v>143</v>
      </c>
    </row>
    <row r="410" spans="1:65" s="14" customFormat="1" ht="11.25">
      <c r="B410" s="210"/>
      <c r="C410" s="211"/>
      <c r="D410" s="180" t="s">
        <v>252</v>
      </c>
      <c r="E410" s="212" t="s">
        <v>32</v>
      </c>
      <c r="F410" s="213" t="s">
        <v>627</v>
      </c>
      <c r="G410" s="211"/>
      <c r="H410" s="214">
        <v>20.096</v>
      </c>
      <c r="I410" s="215"/>
      <c r="J410" s="211"/>
      <c r="K410" s="211"/>
      <c r="L410" s="216"/>
      <c r="M410" s="217"/>
      <c r="N410" s="218"/>
      <c r="O410" s="218"/>
      <c r="P410" s="218"/>
      <c r="Q410" s="218"/>
      <c r="R410" s="218"/>
      <c r="S410" s="218"/>
      <c r="T410" s="219"/>
      <c r="AT410" s="220" t="s">
        <v>252</v>
      </c>
      <c r="AU410" s="220" t="s">
        <v>88</v>
      </c>
      <c r="AV410" s="14" t="s">
        <v>88</v>
      </c>
      <c r="AW410" s="14" t="s">
        <v>39</v>
      </c>
      <c r="AX410" s="14" t="s">
        <v>78</v>
      </c>
      <c r="AY410" s="220" t="s">
        <v>143</v>
      </c>
    </row>
    <row r="411" spans="1:65" s="14" customFormat="1" ht="11.25">
      <c r="B411" s="210"/>
      <c r="C411" s="211"/>
      <c r="D411" s="180" t="s">
        <v>252</v>
      </c>
      <c r="E411" s="212" t="s">
        <v>32</v>
      </c>
      <c r="F411" s="213" t="s">
        <v>628</v>
      </c>
      <c r="G411" s="211"/>
      <c r="H411" s="214">
        <v>11.304</v>
      </c>
      <c r="I411" s="215"/>
      <c r="J411" s="211"/>
      <c r="K411" s="211"/>
      <c r="L411" s="216"/>
      <c r="M411" s="217"/>
      <c r="N411" s="218"/>
      <c r="O411" s="218"/>
      <c r="P411" s="218"/>
      <c r="Q411" s="218"/>
      <c r="R411" s="218"/>
      <c r="S411" s="218"/>
      <c r="T411" s="219"/>
      <c r="AT411" s="220" t="s">
        <v>252</v>
      </c>
      <c r="AU411" s="220" t="s">
        <v>88</v>
      </c>
      <c r="AV411" s="14" t="s">
        <v>88</v>
      </c>
      <c r="AW411" s="14" t="s">
        <v>39</v>
      </c>
      <c r="AX411" s="14" t="s">
        <v>78</v>
      </c>
      <c r="AY411" s="220" t="s">
        <v>143</v>
      </c>
    </row>
    <row r="412" spans="1:65" s="14" customFormat="1" ht="11.25">
      <c r="B412" s="210"/>
      <c r="C412" s="211"/>
      <c r="D412" s="180" t="s">
        <v>252</v>
      </c>
      <c r="E412" s="212" t="s">
        <v>32</v>
      </c>
      <c r="F412" s="213" t="s">
        <v>615</v>
      </c>
      <c r="G412" s="211"/>
      <c r="H412" s="214">
        <v>-1.8180000000000001</v>
      </c>
      <c r="I412" s="215"/>
      <c r="J412" s="211"/>
      <c r="K412" s="211"/>
      <c r="L412" s="216"/>
      <c r="M412" s="217"/>
      <c r="N412" s="218"/>
      <c r="O412" s="218"/>
      <c r="P412" s="218"/>
      <c r="Q412" s="218"/>
      <c r="R412" s="218"/>
      <c r="S412" s="218"/>
      <c r="T412" s="219"/>
      <c r="AT412" s="220" t="s">
        <v>252</v>
      </c>
      <c r="AU412" s="220" t="s">
        <v>88</v>
      </c>
      <c r="AV412" s="14" t="s">
        <v>88</v>
      </c>
      <c r="AW412" s="14" t="s">
        <v>39</v>
      </c>
      <c r="AX412" s="14" t="s">
        <v>78</v>
      </c>
      <c r="AY412" s="220" t="s">
        <v>143</v>
      </c>
    </row>
    <row r="413" spans="1:65" s="14" customFormat="1" ht="11.25">
      <c r="B413" s="210"/>
      <c r="C413" s="211"/>
      <c r="D413" s="180" t="s">
        <v>252</v>
      </c>
      <c r="E413" s="212" t="s">
        <v>32</v>
      </c>
      <c r="F413" s="213" t="s">
        <v>618</v>
      </c>
      <c r="G413" s="211"/>
      <c r="H413" s="214">
        <v>-1.6160000000000001</v>
      </c>
      <c r="I413" s="215"/>
      <c r="J413" s="211"/>
      <c r="K413" s="211"/>
      <c r="L413" s="216"/>
      <c r="M413" s="217"/>
      <c r="N413" s="218"/>
      <c r="O413" s="218"/>
      <c r="P413" s="218"/>
      <c r="Q413" s="218"/>
      <c r="R413" s="218"/>
      <c r="S413" s="218"/>
      <c r="T413" s="219"/>
      <c r="AT413" s="220" t="s">
        <v>252</v>
      </c>
      <c r="AU413" s="220" t="s">
        <v>88</v>
      </c>
      <c r="AV413" s="14" t="s">
        <v>88</v>
      </c>
      <c r="AW413" s="14" t="s">
        <v>39</v>
      </c>
      <c r="AX413" s="14" t="s">
        <v>78</v>
      </c>
      <c r="AY413" s="220" t="s">
        <v>143</v>
      </c>
    </row>
    <row r="414" spans="1:65" s="14" customFormat="1" ht="11.25">
      <c r="B414" s="210"/>
      <c r="C414" s="211"/>
      <c r="D414" s="180" t="s">
        <v>252</v>
      </c>
      <c r="E414" s="212" t="s">
        <v>32</v>
      </c>
      <c r="F414" s="213" t="s">
        <v>629</v>
      </c>
      <c r="G414" s="211"/>
      <c r="H414" s="214">
        <v>29.515999999999998</v>
      </c>
      <c r="I414" s="215"/>
      <c r="J414" s="211"/>
      <c r="K414" s="211"/>
      <c r="L414" s="216"/>
      <c r="M414" s="217"/>
      <c r="N414" s="218"/>
      <c r="O414" s="218"/>
      <c r="P414" s="218"/>
      <c r="Q414" s="218"/>
      <c r="R414" s="218"/>
      <c r="S414" s="218"/>
      <c r="T414" s="219"/>
      <c r="AT414" s="220" t="s">
        <v>252</v>
      </c>
      <c r="AU414" s="220" t="s">
        <v>88</v>
      </c>
      <c r="AV414" s="14" t="s">
        <v>88</v>
      </c>
      <c r="AW414" s="14" t="s">
        <v>39</v>
      </c>
      <c r="AX414" s="14" t="s">
        <v>78</v>
      </c>
      <c r="AY414" s="220" t="s">
        <v>143</v>
      </c>
    </row>
    <row r="415" spans="1:65" s="14" customFormat="1" ht="11.25">
      <c r="B415" s="210"/>
      <c r="C415" s="211"/>
      <c r="D415" s="180" t="s">
        <v>252</v>
      </c>
      <c r="E415" s="212" t="s">
        <v>32</v>
      </c>
      <c r="F415" s="213" t="s">
        <v>603</v>
      </c>
      <c r="G415" s="211"/>
      <c r="H415" s="214">
        <v>-3.6360000000000001</v>
      </c>
      <c r="I415" s="215"/>
      <c r="J415" s="211"/>
      <c r="K415" s="211"/>
      <c r="L415" s="216"/>
      <c r="M415" s="217"/>
      <c r="N415" s="218"/>
      <c r="O415" s="218"/>
      <c r="P415" s="218"/>
      <c r="Q415" s="218"/>
      <c r="R415" s="218"/>
      <c r="S415" s="218"/>
      <c r="T415" s="219"/>
      <c r="AT415" s="220" t="s">
        <v>252</v>
      </c>
      <c r="AU415" s="220" t="s">
        <v>88</v>
      </c>
      <c r="AV415" s="14" t="s">
        <v>88</v>
      </c>
      <c r="AW415" s="14" t="s">
        <v>39</v>
      </c>
      <c r="AX415" s="14" t="s">
        <v>78</v>
      </c>
      <c r="AY415" s="220" t="s">
        <v>143</v>
      </c>
    </row>
    <row r="416" spans="1:65" s="13" customFormat="1" ht="11.25">
      <c r="B416" s="200"/>
      <c r="C416" s="201"/>
      <c r="D416" s="180" t="s">
        <v>252</v>
      </c>
      <c r="E416" s="202" t="s">
        <v>32</v>
      </c>
      <c r="F416" s="203" t="s">
        <v>630</v>
      </c>
      <c r="G416" s="201"/>
      <c r="H416" s="202" t="s">
        <v>32</v>
      </c>
      <c r="I416" s="204"/>
      <c r="J416" s="201"/>
      <c r="K416" s="201"/>
      <c r="L416" s="205"/>
      <c r="M416" s="206"/>
      <c r="N416" s="207"/>
      <c r="O416" s="207"/>
      <c r="P416" s="207"/>
      <c r="Q416" s="207"/>
      <c r="R416" s="207"/>
      <c r="S416" s="207"/>
      <c r="T416" s="208"/>
      <c r="AT416" s="209" t="s">
        <v>252</v>
      </c>
      <c r="AU416" s="209" t="s">
        <v>88</v>
      </c>
      <c r="AV416" s="13" t="s">
        <v>86</v>
      </c>
      <c r="AW416" s="13" t="s">
        <v>39</v>
      </c>
      <c r="AX416" s="13" t="s">
        <v>78</v>
      </c>
      <c r="AY416" s="209" t="s">
        <v>143</v>
      </c>
    </row>
    <row r="417" spans="1:65" s="14" customFormat="1" ht="11.25">
      <c r="B417" s="210"/>
      <c r="C417" s="211"/>
      <c r="D417" s="180" t="s">
        <v>252</v>
      </c>
      <c r="E417" s="212" t="s">
        <v>32</v>
      </c>
      <c r="F417" s="213" t="s">
        <v>627</v>
      </c>
      <c r="G417" s="211"/>
      <c r="H417" s="214">
        <v>20.096</v>
      </c>
      <c r="I417" s="215"/>
      <c r="J417" s="211"/>
      <c r="K417" s="211"/>
      <c r="L417" s="216"/>
      <c r="M417" s="217"/>
      <c r="N417" s="218"/>
      <c r="O417" s="218"/>
      <c r="P417" s="218"/>
      <c r="Q417" s="218"/>
      <c r="R417" s="218"/>
      <c r="S417" s="218"/>
      <c r="T417" s="219"/>
      <c r="AT417" s="220" t="s">
        <v>252</v>
      </c>
      <c r="AU417" s="220" t="s">
        <v>88</v>
      </c>
      <c r="AV417" s="14" t="s">
        <v>88</v>
      </c>
      <c r="AW417" s="14" t="s">
        <v>39</v>
      </c>
      <c r="AX417" s="14" t="s">
        <v>78</v>
      </c>
      <c r="AY417" s="220" t="s">
        <v>143</v>
      </c>
    </row>
    <row r="418" spans="1:65" s="14" customFormat="1" ht="11.25">
      <c r="B418" s="210"/>
      <c r="C418" s="211"/>
      <c r="D418" s="180" t="s">
        <v>252</v>
      </c>
      <c r="E418" s="212" t="s">
        <v>32</v>
      </c>
      <c r="F418" s="213" t="s">
        <v>618</v>
      </c>
      <c r="G418" s="211"/>
      <c r="H418" s="214">
        <v>-1.6160000000000001</v>
      </c>
      <c r="I418" s="215"/>
      <c r="J418" s="211"/>
      <c r="K418" s="211"/>
      <c r="L418" s="216"/>
      <c r="M418" s="217"/>
      <c r="N418" s="218"/>
      <c r="O418" s="218"/>
      <c r="P418" s="218"/>
      <c r="Q418" s="218"/>
      <c r="R418" s="218"/>
      <c r="S418" s="218"/>
      <c r="T418" s="219"/>
      <c r="AT418" s="220" t="s">
        <v>252</v>
      </c>
      <c r="AU418" s="220" t="s">
        <v>88</v>
      </c>
      <c r="AV418" s="14" t="s">
        <v>88</v>
      </c>
      <c r="AW418" s="14" t="s">
        <v>39</v>
      </c>
      <c r="AX418" s="14" t="s">
        <v>78</v>
      </c>
      <c r="AY418" s="220" t="s">
        <v>143</v>
      </c>
    </row>
    <row r="419" spans="1:65" s="13" customFormat="1" ht="11.25">
      <c r="B419" s="200"/>
      <c r="C419" s="201"/>
      <c r="D419" s="180" t="s">
        <v>252</v>
      </c>
      <c r="E419" s="202" t="s">
        <v>32</v>
      </c>
      <c r="F419" s="203" t="s">
        <v>631</v>
      </c>
      <c r="G419" s="201"/>
      <c r="H419" s="202" t="s">
        <v>32</v>
      </c>
      <c r="I419" s="204"/>
      <c r="J419" s="201"/>
      <c r="K419" s="201"/>
      <c r="L419" s="205"/>
      <c r="M419" s="206"/>
      <c r="N419" s="207"/>
      <c r="O419" s="207"/>
      <c r="P419" s="207"/>
      <c r="Q419" s="207"/>
      <c r="R419" s="207"/>
      <c r="S419" s="207"/>
      <c r="T419" s="208"/>
      <c r="AT419" s="209" t="s">
        <v>252</v>
      </c>
      <c r="AU419" s="209" t="s">
        <v>88</v>
      </c>
      <c r="AV419" s="13" t="s">
        <v>86</v>
      </c>
      <c r="AW419" s="13" t="s">
        <v>39</v>
      </c>
      <c r="AX419" s="13" t="s">
        <v>78</v>
      </c>
      <c r="AY419" s="209" t="s">
        <v>143</v>
      </c>
    </row>
    <row r="420" spans="1:65" s="14" customFormat="1" ht="11.25">
      <c r="B420" s="210"/>
      <c r="C420" s="211"/>
      <c r="D420" s="180" t="s">
        <v>252</v>
      </c>
      <c r="E420" s="212" t="s">
        <v>32</v>
      </c>
      <c r="F420" s="213" t="s">
        <v>632</v>
      </c>
      <c r="G420" s="211"/>
      <c r="H420" s="214">
        <v>10.048</v>
      </c>
      <c r="I420" s="215"/>
      <c r="J420" s="211"/>
      <c r="K420" s="211"/>
      <c r="L420" s="216"/>
      <c r="M420" s="217"/>
      <c r="N420" s="218"/>
      <c r="O420" s="218"/>
      <c r="P420" s="218"/>
      <c r="Q420" s="218"/>
      <c r="R420" s="218"/>
      <c r="S420" s="218"/>
      <c r="T420" s="219"/>
      <c r="AT420" s="220" t="s">
        <v>252</v>
      </c>
      <c r="AU420" s="220" t="s">
        <v>88</v>
      </c>
      <c r="AV420" s="14" t="s">
        <v>88</v>
      </c>
      <c r="AW420" s="14" t="s">
        <v>39</v>
      </c>
      <c r="AX420" s="14" t="s">
        <v>78</v>
      </c>
      <c r="AY420" s="220" t="s">
        <v>143</v>
      </c>
    </row>
    <row r="421" spans="1:65" s="14" customFormat="1" ht="11.25">
      <c r="B421" s="210"/>
      <c r="C421" s="211"/>
      <c r="D421" s="180" t="s">
        <v>252</v>
      </c>
      <c r="E421" s="212" t="s">
        <v>32</v>
      </c>
      <c r="F421" s="213" t="s">
        <v>633</v>
      </c>
      <c r="G421" s="211"/>
      <c r="H421" s="214">
        <v>-2.8279999999999998</v>
      </c>
      <c r="I421" s="215"/>
      <c r="J421" s="211"/>
      <c r="K421" s="211"/>
      <c r="L421" s="216"/>
      <c r="M421" s="217"/>
      <c r="N421" s="218"/>
      <c r="O421" s="218"/>
      <c r="P421" s="218"/>
      <c r="Q421" s="218"/>
      <c r="R421" s="218"/>
      <c r="S421" s="218"/>
      <c r="T421" s="219"/>
      <c r="AT421" s="220" t="s">
        <v>252</v>
      </c>
      <c r="AU421" s="220" t="s">
        <v>88</v>
      </c>
      <c r="AV421" s="14" t="s">
        <v>88</v>
      </c>
      <c r="AW421" s="14" t="s">
        <v>39</v>
      </c>
      <c r="AX421" s="14" t="s">
        <v>78</v>
      </c>
      <c r="AY421" s="220" t="s">
        <v>143</v>
      </c>
    </row>
    <row r="422" spans="1:65" s="13" customFormat="1" ht="11.25">
      <c r="B422" s="200"/>
      <c r="C422" s="201"/>
      <c r="D422" s="180" t="s">
        <v>252</v>
      </c>
      <c r="E422" s="202" t="s">
        <v>32</v>
      </c>
      <c r="F422" s="203" t="s">
        <v>634</v>
      </c>
      <c r="G422" s="201"/>
      <c r="H422" s="202" t="s">
        <v>32</v>
      </c>
      <c r="I422" s="204"/>
      <c r="J422" s="201"/>
      <c r="K422" s="201"/>
      <c r="L422" s="205"/>
      <c r="M422" s="206"/>
      <c r="N422" s="207"/>
      <c r="O422" s="207"/>
      <c r="P422" s="207"/>
      <c r="Q422" s="207"/>
      <c r="R422" s="207"/>
      <c r="S422" s="207"/>
      <c r="T422" s="208"/>
      <c r="AT422" s="209" t="s">
        <v>252</v>
      </c>
      <c r="AU422" s="209" t="s">
        <v>88</v>
      </c>
      <c r="AV422" s="13" t="s">
        <v>86</v>
      </c>
      <c r="AW422" s="13" t="s">
        <v>39</v>
      </c>
      <c r="AX422" s="13" t="s">
        <v>78</v>
      </c>
      <c r="AY422" s="209" t="s">
        <v>143</v>
      </c>
    </row>
    <row r="423" spans="1:65" s="14" customFormat="1" ht="11.25">
      <c r="B423" s="210"/>
      <c r="C423" s="211"/>
      <c r="D423" s="180" t="s">
        <v>252</v>
      </c>
      <c r="E423" s="212" t="s">
        <v>32</v>
      </c>
      <c r="F423" s="213" t="s">
        <v>635</v>
      </c>
      <c r="G423" s="211"/>
      <c r="H423" s="214">
        <v>95.063999999999993</v>
      </c>
      <c r="I423" s="215"/>
      <c r="J423" s="211"/>
      <c r="K423" s="211"/>
      <c r="L423" s="216"/>
      <c r="M423" s="217"/>
      <c r="N423" s="218"/>
      <c r="O423" s="218"/>
      <c r="P423" s="218"/>
      <c r="Q423" s="218"/>
      <c r="R423" s="218"/>
      <c r="S423" s="218"/>
      <c r="T423" s="219"/>
      <c r="AT423" s="220" t="s">
        <v>252</v>
      </c>
      <c r="AU423" s="220" t="s">
        <v>88</v>
      </c>
      <c r="AV423" s="14" t="s">
        <v>88</v>
      </c>
      <c r="AW423" s="14" t="s">
        <v>39</v>
      </c>
      <c r="AX423" s="14" t="s">
        <v>78</v>
      </c>
      <c r="AY423" s="220" t="s">
        <v>143</v>
      </c>
    </row>
    <row r="424" spans="1:65" s="14" customFormat="1" ht="11.25">
      <c r="B424" s="210"/>
      <c r="C424" s="211"/>
      <c r="D424" s="180" t="s">
        <v>252</v>
      </c>
      <c r="E424" s="212" t="s">
        <v>32</v>
      </c>
      <c r="F424" s="213" t="s">
        <v>636</v>
      </c>
      <c r="G424" s="211"/>
      <c r="H424" s="214">
        <v>-9.09</v>
      </c>
      <c r="I424" s="215"/>
      <c r="J424" s="211"/>
      <c r="K424" s="211"/>
      <c r="L424" s="216"/>
      <c r="M424" s="217"/>
      <c r="N424" s="218"/>
      <c r="O424" s="218"/>
      <c r="P424" s="218"/>
      <c r="Q424" s="218"/>
      <c r="R424" s="218"/>
      <c r="S424" s="218"/>
      <c r="T424" s="219"/>
      <c r="AT424" s="220" t="s">
        <v>252</v>
      </c>
      <c r="AU424" s="220" t="s">
        <v>88</v>
      </c>
      <c r="AV424" s="14" t="s">
        <v>88</v>
      </c>
      <c r="AW424" s="14" t="s">
        <v>39</v>
      </c>
      <c r="AX424" s="14" t="s">
        <v>78</v>
      </c>
      <c r="AY424" s="220" t="s">
        <v>143</v>
      </c>
    </row>
    <row r="425" spans="1:65" s="15" customFormat="1" ht="11.25">
      <c r="B425" s="221"/>
      <c r="C425" s="222"/>
      <c r="D425" s="180" t="s">
        <v>252</v>
      </c>
      <c r="E425" s="223" t="s">
        <v>32</v>
      </c>
      <c r="F425" s="224" t="s">
        <v>256</v>
      </c>
      <c r="G425" s="222"/>
      <c r="H425" s="225">
        <v>165.51999999999998</v>
      </c>
      <c r="I425" s="226"/>
      <c r="J425" s="222"/>
      <c r="K425" s="222"/>
      <c r="L425" s="227"/>
      <c r="M425" s="228"/>
      <c r="N425" s="229"/>
      <c r="O425" s="229"/>
      <c r="P425" s="229"/>
      <c r="Q425" s="229"/>
      <c r="R425" s="229"/>
      <c r="S425" s="229"/>
      <c r="T425" s="230"/>
      <c r="AT425" s="231" t="s">
        <v>252</v>
      </c>
      <c r="AU425" s="231" t="s">
        <v>88</v>
      </c>
      <c r="AV425" s="15" t="s">
        <v>142</v>
      </c>
      <c r="AW425" s="15" t="s">
        <v>39</v>
      </c>
      <c r="AX425" s="15" t="s">
        <v>86</v>
      </c>
      <c r="AY425" s="231" t="s">
        <v>143</v>
      </c>
    </row>
    <row r="426" spans="1:65" s="2" customFormat="1" ht="24.2" customHeight="1">
      <c r="A426" s="36"/>
      <c r="B426" s="37"/>
      <c r="C426" s="167" t="s">
        <v>637</v>
      </c>
      <c r="D426" s="167" t="s">
        <v>144</v>
      </c>
      <c r="E426" s="168" t="s">
        <v>638</v>
      </c>
      <c r="F426" s="169" t="s">
        <v>639</v>
      </c>
      <c r="G426" s="170" t="s">
        <v>462</v>
      </c>
      <c r="H426" s="171">
        <v>72</v>
      </c>
      <c r="I426" s="172"/>
      <c r="J426" s="173">
        <f>ROUND(I426*H426,2)</f>
        <v>0</v>
      </c>
      <c r="K426" s="169" t="s">
        <v>248</v>
      </c>
      <c r="L426" s="41"/>
      <c r="M426" s="174" t="s">
        <v>32</v>
      </c>
      <c r="N426" s="175" t="s">
        <v>49</v>
      </c>
      <c r="O426" s="66"/>
      <c r="P426" s="176">
        <f>O426*H426</f>
        <v>0</v>
      </c>
      <c r="Q426" s="176">
        <v>1.2999999999999999E-4</v>
      </c>
      <c r="R426" s="176">
        <f>Q426*H426</f>
        <v>9.3599999999999985E-3</v>
      </c>
      <c r="S426" s="176">
        <v>0</v>
      </c>
      <c r="T426" s="177">
        <f>S426*H426</f>
        <v>0</v>
      </c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R426" s="178" t="s">
        <v>142</v>
      </c>
      <c r="AT426" s="178" t="s">
        <v>144</v>
      </c>
      <c r="AU426" s="178" t="s">
        <v>88</v>
      </c>
      <c r="AY426" s="18" t="s">
        <v>143</v>
      </c>
      <c r="BE426" s="179">
        <f>IF(N426="základní",J426,0)</f>
        <v>0</v>
      </c>
      <c r="BF426" s="179">
        <f>IF(N426="snížená",J426,0)</f>
        <v>0</v>
      </c>
      <c r="BG426" s="179">
        <f>IF(N426="zákl. přenesená",J426,0)</f>
        <v>0</v>
      </c>
      <c r="BH426" s="179">
        <f>IF(N426="sníž. přenesená",J426,0)</f>
        <v>0</v>
      </c>
      <c r="BI426" s="179">
        <f>IF(N426="nulová",J426,0)</f>
        <v>0</v>
      </c>
      <c r="BJ426" s="18" t="s">
        <v>86</v>
      </c>
      <c r="BK426" s="179">
        <f>ROUND(I426*H426,2)</f>
        <v>0</v>
      </c>
      <c r="BL426" s="18" t="s">
        <v>142</v>
      </c>
      <c r="BM426" s="178" t="s">
        <v>640</v>
      </c>
    </row>
    <row r="427" spans="1:65" s="2" customFormat="1" ht="11.25">
      <c r="A427" s="36"/>
      <c r="B427" s="37"/>
      <c r="C427" s="38"/>
      <c r="D427" s="180" t="s">
        <v>149</v>
      </c>
      <c r="E427" s="38"/>
      <c r="F427" s="181" t="s">
        <v>641</v>
      </c>
      <c r="G427" s="38"/>
      <c r="H427" s="38"/>
      <c r="I427" s="182"/>
      <c r="J427" s="38"/>
      <c r="K427" s="38"/>
      <c r="L427" s="41"/>
      <c r="M427" s="183"/>
      <c r="N427" s="184"/>
      <c r="O427" s="66"/>
      <c r="P427" s="66"/>
      <c r="Q427" s="66"/>
      <c r="R427" s="66"/>
      <c r="S427" s="66"/>
      <c r="T427" s="67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T427" s="18" t="s">
        <v>149</v>
      </c>
      <c r="AU427" s="18" t="s">
        <v>88</v>
      </c>
    </row>
    <row r="428" spans="1:65" s="2" customFormat="1" ht="11.25">
      <c r="A428" s="36"/>
      <c r="B428" s="37"/>
      <c r="C428" s="38"/>
      <c r="D428" s="198" t="s">
        <v>194</v>
      </c>
      <c r="E428" s="38"/>
      <c r="F428" s="199" t="s">
        <v>642</v>
      </c>
      <c r="G428" s="38"/>
      <c r="H428" s="38"/>
      <c r="I428" s="182"/>
      <c r="J428" s="38"/>
      <c r="K428" s="38"/>
      <c r="L428" s="41"/>
      <c r="M428" s="183"/>
      <c r="N428" s="184"/>
      <c r="O428" s="66"/>
      <c r="P428" s="66"/>
      <c r="Q428" s="66"/>
      <c r="R428" s="66"/>
      <c r="S428" s="66"/>
      <c r="T428" s="67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T428" s="18" t="s">
        <v>194</v>
      </c>
      <c r="AU428" s="18" t="s">
        <v>88</v>
      </c>
    </row>
    <row r="429" spans="1:65" s="14" customFormat="1" ht="11.25">
      <c r="B429" s="210"/>
      <c r="C429" s="211"/>
      <c r="D429" s="180" t="s">
        <v>252</v>
      </c>
      <c r="E429" s="212" t="s">
        <v>32</v>
      </c>
      <c r="F429" s="213" t="s">
        <v>643</v>
      </c>
      <c r="G429" s="211"/>
      <c r="H429" s="214">
        <v>30</v>
      </c>
      <c r="I429" s="215"/>
      <c r="J429" s="211"/>
      <c r="K429" s="211"/>
      <c r="L429" s="216"/>
      <c r="M429" s="217"/>
      <c r="N429" s="218"/>
      <c r="O429" s="218"/>
      <c r="P429" s="218"/>
      <c r="Q429" s="218"/>
      <c r="R429" s="218"/>
      <c r="S429" s="218"/>
      <c r="T429" s="219"/>
      <c r="AT429" s="220" t="s">
        <v>252</v>
      </c>
      <c r="AU429" s="220" t="s">
        <v>88</v>
      </c>
      <c r="AV429" s="14" t="s">
        <v>88</v>
      </c>
      <c r="AW429" s="14" t="s">
        <v>39</v>
      </c>
      <c r="AX429" s="14" t="s">
        <v>78</v>
      </c>
      <c r="AY429" s="220" t="s">
        <v>143</v>
      </c>
    </row>
    <row r="430" spans="1:65" s="14" customFormat="1" ht="11.25">
      <c r="B430" s="210"/>
      <c r="C430" s="211"/>
      <c r="D430" s="180" t="s">
        <v>252</v>
      </c>
      <c r="E430" s="212" t="s">
        <v>32</v>
      </c>
      <c r="F430" s="213" t="s">
        <v>644</v>
      </c>
      <c r="G430" s="211"/>
      <c r="H430" s="214">
        <v>42</v>
      </c>
      <c r="I430" s="215"/>
      <c r="J430" s="211"/>
      <c r="K430" s="211"/>
      <c r="L430" s="216"/>
      <c r="M430" s="217"/>
      <c r="N430" s="218"/>
      <c r="O430" s="218"/>
      <c r="P430" s="218"/>
      <c r="Q430" s="218"/>
      <c r="R430" s="218"/>
      <c r="S430" s="218"/>
      <c r="T430" s="219"/>
      <c r="AT430" s="220" t="s">
        <v>252</v>
      </c>
      <c r="AU430" s="220" t="s">
        <v>88</v>
      </c>
      <c r="AV430" s="14" t="s">
        <v>88</v>
      </c>
      <c r="AW430" s="14" t="s">
        <v>39</v>
      </c>
      <c r="AX430" s="14" t="s">
        <v>78</v>
      </c>
      <c r="AY430" s="220" t="s">
        <v>143</v>
      </c>
    </row>
    <row r="431" spans="1:65" s="15" customFormat="1" ht="11.25">
      <c r="B431" s="221"/>
      <c r="C431" s="222"/>
      <c r="D431" s="180" t="s">
        <v>252</v>
      </c>
      <c r="E431" s="223" t="s">
        <v>32</v>
      </c>
      <c r="F431" s="224" t="s">
        <v>256</v>
      </c>
      <c r="G431" s="222"/>
      <c r="H431" s="225">
        <v>72</v>
      </c>
      <c r="I431" s="226"/>
      <c r="J431" s="222"/>
      <c r="K431" s="222"/>
      <c r="L431" s="227"/>
      <c r="M431" s="228"/>
      <c r="N431" s="229"/>
      <c r="O431" s="229"/>
      <c r="P431" s="229"/>
      <c r="Q431" s="229"/>
      <c r="R431" s="229"/>
      <c r="S431" s="229"/>
      <c r="T431" s="230"/>
      <c r="AT431" s="231" t="s">
        <v>252</v>
      </c>
      <c r="AU431" s="231" t="s">
        <v>88</v>
      </c>
      <c r="AV431" s="15" t="s">
        <v>142</v>
      </c>
      <c r="AW431" s="15" t="s">
        <v>39</v>
      </c>
      <c r="AX431" s="15" t="s">
        <v>86</v>
      </c>
      <c r="AY431" s="231" t="s">
        <v>143</v>
      </c>
    </row>
    <row r="432" spans="1:65" s="2" customFormat="1" ht="16.5" customHeight="1">
      <c r="A432" s="36"/>
      <c r="B432" s="37"/>
      <c r="C432" s="167" t="s">
        <v>494</v>
      </c>
      <c r="D432" s="167" t="s">
        <v>144</v>
      </c>
      <c r="E432" s="168" t="s">
        <v>645</v>
      </c>
      <c r="F432" s="169" t="s">
        <v>646</v>
      </c>
      <c r="G432" s="170" t="s">
        <v>312</v>
      </c>
      <c r="H432" s="171">
        <v>13.725</v>
      </c>
      <c r="I432" s="172"/>
      <c r="J432" s="173">
        <f>ROUND(I432*H432,2)</f>
        <v>0</v>
      </c>
      <c r="K432" s="169" t="s">
        <v>248</v>
      </c>
      <c r="L432" s="41"/>
      <c r="M432" s="174" t="s">
        <v>32</v>
      </c>
      <c r="N432" s="175" t="s">
        <v>49</v>
      </c>
      <c r="O432" s="66"/>
      <c r="P432" s="176">
        <f>O432*H432</f>
        <v>0</v>
      </c>
      <c r="Q432" s="176">
        <v>7.9909999999999995E-2</v>
      </c>
      <c r="R432" s="176">
        <f>Q432*H432</f>
        <v>1.09676475</v>
      </c>
      <c r="S432" s="176">
        <v>0</v>
      </c>
      <c r="T432" s="177">
        <f>S432*H432</f>
        <v>0</v>
      </c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R432" s="178" t="s">
        <v>142</v>
      </c>
      <c r="AT432" s="178" t="s">
        <v>144</v>
      </c>
      <c r="AU432" s="178" t="s">
        <v>88</v>
      </c>
      <c r="AY432" s="18" t="s">
        <v>143</v>
      </c>
      <c r="BE432" s="179">
        <f>IF(N432="základní",J432,0)</f>
        <v>0</v>
      </c>
      <c r="BF432" s="179">
        <f>IF(N432="snížená",J432,0)</f>
        <v>0</v>
      </c>
      <c r="BG432" s="179">
        <f>IF(N432="zákl. přenesená",J432,0)</f>
        <v>0</v>
      </c>
      <c r="BH432" s="179">
        <f>IF(N432="sníž. přenesená",J432,0)</f>
        <v>0</v>
      </c>
      <c r="BI432" s="179">
        <f>IF(N432="nulová",J432,0)</f>
        <v>0</v>
      </c>
      <c r="BJ432" s="18" t="s">
        <v>86</v>
      </c>
      <c r="BK432" s="179">
        <f>ROUND(I432*H432,2)</f>
        <v>0</v>
      </c>
      <c r="BL432" s="18" t="s">
        <v>142</v>
      </c>
      <c r="BM432" s="178" t="s">
        <v>647</v>
      </c>
    </row>
    <row r="433" spans="1:65" s="2" customFormat="1" ht="19.5">
      <c r="A433" s="36"/>
      <c r="B433" s="37"/>
      <c r="C433" s="38"/>
      <c r="D433" s="180" t="s">
        <v>149</v>
      </c>
      <c r="E433" s="38"/>
      <c r="F433" s="181" t="s">
        <v>648</v>
      </c>
      <c r="G433" s="38"/>
      <c r="H433" s="38"/>
      <c r="I433" s="182"/>
      <c r="J433" s="38"/>
      <c r="K433" s="38"/>
      <c r="L433" s="41"/>
      <c r="M433" s="183"/>
      <c r="N433" s="184"/>
      <c r="O433" s="66"/>
      <c r="P433" s="66"/>
      <c r="Q433" s="66"/>
      <c r="R433" s="66"/>
      <c r="S433" s="66"/>
      <c r="T433" s="67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T433" s="18" t="s">
        <v>149</v>
      </c>
      <c r="AU433" s="18" t="s">
        <v>88</v>
      </c>
    </row>
    <row r="434" spans="1:65" s="2" customFormat="1" ht="11.25">
      <c r="A434" s="36"/>
      <c r="B434" s="37"/>
      <c r="C434" s="38"/>
      <c r="D434" s="198" t="s">
        <v>194</v>
      </c>
      <c r="E434" s="38"/>
      <c r="F434" s="199" t="s">
        <v>649</v>
      </c>
      <c r="G434" s="38"/>
      <c r="H434" s="38"/>
      <c r="I434" s="182"/>
      <c r="J434" s="38"/>
      <c r="K434" s="38"/>
      <c r="L434" s="41"/>
      <c r="M434" s="183"/>
      <c r="N434" s="184"/>
      <c r="O434" s="66"/>
      <c r="P434" s="66"/>
      <c r="Q434" s="66"/>
      <c r="R434" s="66"/>
      <c r="S434" s="66"/>
      <c r="T434" s="67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T434" s="18" t="s">
        <v>194</v>
      </c>
      <c r="AU434" s="18" t="s">
        <v>88</v>
      </c>
    </row>
    <row r="435" spans="1:65" s="13" customFormat="1" ht="11.25">
      <c r="B435" s="200"/>
      <c r="C435" s="201"/>
      <c r="D435" s="180" t="s">
        <v>252</v>
      </c>
      <c r="E435" s="202" t="s">
        <v>32</v>
      </c>
      <c r="F435" s="203" t="s">
        <v>650</v>
      </c>
      <c r="G435" s="201"/>
      <c r="H435" s="202" t="s">
        <v>32</v>
      </c>
      <c r="I435" s="204"/>
      <c r="J435" s="201"/>
      <c r="K435" s="201"/>
      <c r="L435" s="205"/>
      <c r="M435" s="206"/>
      <c r="N435" s="207"/>
      <c r="O435" s="207"/>
      <c r="P435" s="207"/>
      <c r="Q435" s="207"/>
      <c r="R435" s="207"/>
      <c r="S435" s="207"/>
      <c r="T435" s="208"/>
      <c r="AT435" s="209" t="s">
        <v>252</v>
      </c>
      <c r="AU435" s="209" t="s">
        <v>88</v>
      </c>
      <c r="AV435" s="13" t="s">
        <v>86</v>
      </c>
      <c r="AW435" s="13" t="s">
        <v>39</v>
      </c>
      <c r="AX435" s="13" t="s">
        <v>78</v>
      </c>
      <c r="AY435" s="209" t="s">
        <v>143</v>
      </c>
    </row>
    <row r="436" spans="1:65" s="14" customFormat="1" ht="11.25">
      <c r="B436" s="210"/>
      <c r="C436" s="211"/>
      <c r="D436" s="180" t="s">
        <v>252</v>
      </c>
      <c r="E436" s="212" t="s">
        <v>32</v>
      </c>
      <c r="F436" s="213" t="s">
        <v>651</v>
      </c>
      <c r="G436" s="211"/>
      <c r="H436" s="214">
        <v>13.725</v>
      </c>
      <c r="I436" s="215"/>
      <c r="J436" s="211"/>
      <c r="K436" s="211"/>
      <c r="L436" s="216"/>
      <c r="M436" s="217"/>
      <c r="N436" s="218"/>
      <c r="O436" s="218"/>
      <c r="P436" s="218"/>
      <c r="Q436" s="218"/>
      <c r="R436" s="218"/>
      <c r="S436" s="218"/>
      <c r="T436" s="219"/>
      <c r="AT436" s="220" t="s">
        <v>252</v>
      </c>
      <c r="AU436" s="220" t="s">
        <v>88</v>
      </c>
      <c r="AV436" s="14" t="s">
        <v>88</v>
      </c>
      <c r="AW436" s="14" t="s">
        <v>39</v>
      </c>
      <c r="AX436" s="14" t="s">
        <v>86</v>
      </c>
      <c r="AY436" s="220" t="s">
        <v>143</v>
      </c>
    </row>
    <row r="437" spans="1:65" s="11" customFormat="1" ht="22.9" customHeight="1">
      <c r="B437" s="153"/>
      <c r="C437" s="154"/>
      <c r="D437" s="155" t="s">
        <v>77</v>
      </c>
      <c r="E437" s="196" t="s">
        <v>142</v>
      </c>
      <c r="F437" s="196" t="s">
        <v>652</v>
      </c>
      <c r="G437" s="154"/>
      <c r="H437" s="154"/>
      <c r="I437" s="157"/>
      <c r="J437" s="197">
        <f>BK437</f>
        <v>0</v>
      </c>
      <c r="K437" s="154"/>
      <c r="L437" s="159"/>
      <c r="M437" s="160"/>
      <c r="N437" s="161"/>
      <c r="O437" s="161"/>
      <c r="P437" s="162">
        <f>SUM(P438:P469)</f>
        <v>0</v>
      </c>
      <c r="Q437" s="161"/>
      <c r="R437" s="162">
        <f>SUM(R438:R469)</f>
        <v>15.79373257</v>
      </c>
      <c r="S437" s="161"/>
      <c r="T437" s="163">
        <f>SUM(T438:T469)</f>
        <v>0</v>
      </c>
      <c r="AR437" s="164" t="s">
        <v>86</v>
      </c>
      <c r="AT437" s="165" t="s">
        <v>77</v>
      </c>
      <c r="AU437" s="165" t="s">
        <v>86</v>
      </c>
      <c r="AY437" s="164" t="s">
        <v>143</v>
      </c>
      <c r="BK437" s="166">
        <f>SUM(BK438:BK469)</f>
        <v>0</v>
      </c>
    </row>
    <row r="438" spans="1:65" s="2" customFormat="1" ht="33" customHeight="1">
      <c r="A438" s="36"/>
      <c r="B438" s="37"/>
      <c r="C438" s="167" t="s">
        <v>653</v>
      </c>
      <c r="D438" s="167" t="s">
        <v>144</v>
      </c>
      <c r="E438" s="168" t="s">
        <v>654</v>
      </c>
      <c r="F438" s="169" t="s">
        <v>655</v>
      </c>
      <c r="G438" s="170" t="s">
        <v>462</v>
      </c>
      <c r="H438" s="171">
        <v>71.5</v>
      </c>
      <c r="I438" s="172"/>
      <c r="J438" s="173">
        <f>ROUND(I438*H438,2)</f>
        <v>0</v>
      </c>
      <c r="K438" s="169" t="s">
        <v>248</v>
      </c>
      <c r="L438" s="41"/>
      <c r="M438" s="174" t="s">
        <v>32</v>
      </c>
      <c r="N438" s="175" t="s">
        <v>49</v>
      </c>
      <c r="O438" s="66"/>
      <c r="P438" s="176">
        <f>O438*H438</f>
        <v>0</v>
      </c>
      <c r="Q438" s="176">
        <v>2.257E-2</v>
      </c>
      <c r="R438" s="176">
        <f>Q438*H438</f>
        <v>1.6137550000000001</v>
      </c>
      <c r="S438" s="176">
        <v>0</v>
      </c>
      <c r="T438" s="177">
        <f>S438*H438</f>
        <v>0</v>
      </c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R438" s="178" t="s">
        <v>142</v>
      </c>
      <c r="AT438" s="178" t="s">
        <v>144</v>
      </c>
      <c r="AU438" s="178" t="s">
        <v>88</v>
      </c>
      <c r="AY438" s="18" t="s">
        <v>143</v>
      </c>
      <c r="BE438" s="179">
        <f>IF(N438="základní",J438,0)</f>
        <v>0</v>
      </c>
      <c r="BF438" s="179">
        <f>IF(N438="snížená",J438,0)</f>
        <v>0</v>
      </c>
      <c r="BG438" s="179">
        <f>IF(N438="zákl. přenesená",J438,0)</f>
        <v>0</v>
      </c>
      <c r="BH438" s="179">
        <f>IF(N438="sníž. přenesená",J438,0)</f>
        <v>0</v>
      </c>
      <c r="BI438" s="179">
        <f>IF(N438="nulová",J438,0)</f>
        <v>0</v>
      </c>
      <c r="BJ438" s="18" t="s">
        <v>86</v>
      </c>
      <c r="BK438" s="179">
        <f>ROUND(I438*H438,2)</f>
        <v>0</v>
      </c>
      <c r="BL438" s="18" t="s">
        <v>142</v>
      </c>
      <c r="BM438" s="178" t="s">
        <v>656</v>
      </c>
    </row>
    <row r="439" spans="1:65" s="2" customFormat="1" ht="29.25">
      <c r="A439" s="36"/>
      <c r="B439" s="37"/>
      <c r="C439" s="38"/>
      <c r="D439" s="180" t="s">
        <v>149</v>
      </c>
      <c r="E439" s="38"/>
      <c r="F439" s="181" t="s">
        <v>657</v>
      </c>
      <c r="G439" s="38"/>
      <c r="H439" s="38"/>
      <c r="I439" s="182"/>
      <c r="J439" s="38"/>
      <c r="K439" s="38"/>
      <c r="L439" s="41"/>
      <c r="M439" s="183"/>
      <c r="N439" s="184"/>
      <c r="O439" s="66"/>
      <c r="P439" s="66"/>
      <c r="Q439" s="66"/>
      <c r="R439" s="66"/>
      <c r="S439" s="66"/>
      <c r="T439" s="67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T439" s="18" t="s">
        <v>149</v>
      </c>
      <c r="AU439" s="18" t="s">
        <v>88</v>
      </c>
    </row>
    <row r="440" spans="1:65" s="2" customFormat="1" ht="11.25">
      <c r="A440" s="36"/>
      <c r="B440" s="37"/>
      <c r="C440" s="38"/>
      <c r="D440" s="198" t="s">
        <v>194</v>
      </c>
      <c r="E440" s="38"/>
      <c r="F440" s="199" t="s">
        <v>658</v>
      </c>
      <c r="G440" s="38"/>
      <c r="H440" s="38"/>
      <c r="I440" s="182"/>
      <c r="J440" s="38"/>
      <c r="K440" s="38"/>
      <c r="L440" s="41"/>
      <c r="M440" s="183"/>
      <c r="N440" s="184"/>
      <c r="O440" s="66"/>
      <c r="P440" s="66"/>
      <c r="Q440" s="66"/>
      <c r="R440" s="66"/>
      <c r="S440" s="66"/>
      <c r="T440" s="67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T440" s="18" t="s">
        <v>194</v>
      </c>
      <c r="AU440" s="18" t="s">
        <v>88</v>
      </c>
    </row>
    <row r="441" spans="1:65" s="13" customFormat="1" ht="11.25">
      <c r="B441" s="200"/>
      <c r="C441" s="201"/>
      <c r="D441" s="180" t="s">
        <v>252</v>
      </c>
      <c r="E441" s="202" t="s">
        <v>32</v>
      </c>
      <c r="F441" s="203" t="s">
        <v>659</v>
      </c>
      <c r="G441" s="201"/>
      <c r="H441" s="202" t="s">
        <v>32</v>
      </c>
      <c r="I441" s="204"/>
      <c r="J441" s="201"/>
      <c r="K441" s="201"/>
      <c r="L441" s="205"/>
      <c r="M441" s="206"/>
      <c r="N441" s="207"/>
      <c r="O441" s="207"/>
      <c r="P441" s="207"/>
      <c r="Q441" s="207"/>
      <c r="R441" s="207"/>
      <c r="S441" s="207"/>
      <c r="T441" s="208"/>
      <c r="AT441" s="209" t="s">
        <v>252</v>
      </c>
      <c r="AU441" s="209" t="s">
        <v>88</v>
      </c>
      <c r="AV441" s="13" t="s">
        <v>86</v>
      </c>
      <c r="AW441" s="13" t="s">
        <v>39</v>
      </c>
      <c r="AX441" s="13" t="s">
        <v>78</v>
      </c>
      <c r="AY441" s="209" t="s">
        <v>143</v>
      </c>
    </row>
    <row r="442" spans="1:65" s="13" customFormat="1" ht="11.25">
      <c r="B442" s="200"/>
      <c r="C442" s="201"/>
      <c r="D442" s="180" t="s">
        <v>252</v>
      </c>
      <c r="E442" s="202" t="s">
        <v>32</v>
      </c>
      <c r="F442" s="203" t="s">
        <v>433</v>
      </c>
      <c r="G442" s="201"/>
      <c r="H442" s="202" t="s">
        <v>32</v>
      </c>
      <c r="I442" s="204"/>
      <c r="J442" s="201"/>
      <c r="K442" s="201"/>
      <c r="L442" s="205"/>
      <c r="M442" s="206"/>
      <c r="N442" s="207"/>
      <c r="O442" s="207"/>
      <c r="P442" s="207"/>
      <c r="Q442" s="207"/>
      <c r="R442" s="207"/>
      <c r="S442" s="207"/>
      <c r="T442" s="208"/>
      <c r="AT442" s="209" t="s">
        <v>252</v>
      </c>
      <c r="AU442" s="209" t="s">
        <v>88</v>
      </c>
      <c r="AV442" s="13" t="s">
        <v>86</v>
      </c>
      <c r="AW442" s="13" t="s">
        <v>39</v>
      </c>
      <c r="AX442" s="13" t="s">
        <v>78</v>
      </c>
      <c r="AY442" s="209" t="s">
        <v>143</v>
      </c>
    </row>
    <row r="443" spans="1:65" s="14" customFormat="1" ht="11.25">
      <c r="B443" s="210"/>
      <c r="C443" s="211"/>
      <c r="D443" s="180" t="s">
        <v>252</v>
      </c>
      <c r="E443" s="212" t="s">
        <v>32</v>
      </c>
      <c r="F443" s="213" t="s">
        <v>660</v>
      </c>
      <c r="G443" s="211"/>
      <c r="H443" s="214">
        <v>71.5</v>
      </c>
      <c r="I443" s="215"/>
      <c r="J443" s="211"/>
      <c r="K443" s="211"/>
      <c r="L443" s="216"/>
      <c r="M443" s="217"/>
      <c r="N443" s="218"/>
      <c r="O443" s="218"/>
      <c r="P443" s="218"/>
      <c r="Q443" s="218"/>
      <c r="R443" s="218"/>
      <c r="S443" s="218"/>
      <c r="T443" s="219"/>
      <c r="AT443" s="220" t="s">
        <v>252</v>
      </c>
      <c r="AU443" s="220" t="s">
        <v>88</v>
      </c>
      <c r="AV443" s="14" t="s">
        <v>88</v>
      </c>
      <c r="AW443" s="14" t="s">
        <v>39</v>
      </c>
      <c r="AX443" s="14" t="s">
        <v>86</v>
      </c>
      <c r="AY443" s="220" t="s">
        <v>143</v>
      </c>
    </row>
    <row r="444" spans="1:65" s="2" customFormat="1" ht="33" customHeight="1">
      <c r="A444" s="36"/>
      <c r="B444" s="37"/>
      <c r="C444" s="167" t="s">
        <v>661</v>
      </c>
      <c r="D444" s="167" t="s">
        <v>144</v>
      </c>
      <c r="E444" s="168" t="s">
        <v>662</v>
      </c>
      <c r="F444" s="169" t="s">
        <v>663</v>
      </c>
      <c r="G444" s="170" t="s">
        <v>462</v>
      </c>
      <c r="H444" s="171">
        <v>26.55</v>
      </c>
      <c r="I444" s="172"/>
      <c r="J444" s="173">
        <f>ROUND(I444*H444,2)</f>
        <v>0</v>
      </c>
      <c r="K444" s="169" t="s">
        <v>248</v>
      </c>
      <c r="L444" s="41"/>
      <c r="M444" s="174" t="s">
        <v>32</v>
      </c>
      <c r="N444" s="175" t="s">
        <v>49</v>
      </c>
      <c r="O444" s="66"/>
      <c r="P444" s="176">
        <f>O444*H444</f>
        <v>0</v>
      </c>
      <c r="Q444" s="176">
        <v>3.6549999999999999E-2</v>
      </c>
      <c r="R444" s="176">
        <f>Q444*H444</f>
        <v>0.97040250000000006</v>
      </c>
      <c r="S444" s="176">
        <v>0</v>
      </c>
      <c r="T444" s="177">
        <f>S444*H444</f>
        <v>0</v>
      </c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R444" s="178" t="s">
        <v>142</v>
      </c>
      <c r="AT444" s="178" t="s">
        <v>144</v>
      </c>
      <c r="AU444" s="178" t="s">
        <v>88</v>
      </c>
      <c r="AY444" s="18" t="s">
        <v>143</v>
      </c>
      <c r="BE444" s="179">
        <f>IF(N444="základní",J444,0)</f>
        <v>0</v>
      </c>
      <c r="BF444" s="179">
        <f>IF(N444="snížená",J444,0)</f>
        <v>0</v>
      </c>
      <c r="BG444" s="179">
        <f>IF(N444="zákl. přenesená",J444,0)</f>
        <v>0</v>
      </c>
      <c r="BH444" s="179">
        <f>IF(N444="sníž. přenesená",J444,0)</f>
        <v>0</v>
      </c>
      <c r="BI444" s="179">
        <f>IF(N444="nulová",J444,0)</f>
        <v>0</v>
      </c>
      <c r="BJ444" s="18" t="s">
        <v>86</v>
      </c>
      <c r="BK444" s="179">
        <f>ROUND(I444*H444,2)</f>
        <v>0</v>
      </c>
      <c r="BL444" s="18" t="s">
        <v>142</v>
      </c>
      <c r="BM444" s="178" t="s">
        <v>664</v>
      </c>
    </row>
    <row r="445" spans="1:65" s="2" customFormat="1" ht="19.5">
      <c r="A445" s="36"/>
      <c r="B445" s="37"/>
      <c r="C445" s="38"/>
      <c r="D445" s="180" t="s">
        <v>149</v>
      </c>
      <c r="E445" s="38"/>
      <c r="F445" s="181" t="s">
        <v>665</v>
      </c>
      <c r="G445" s="38"/>
      <c r="H445" s="38"/>
      <c r="I445" s="182"/>
      <c r="J445" s="38"/>
      <c r="K445" s="38"/>
      <c r="L445" s="41"/>
      <c r="M445" s="183"/>
      <c r="N445" s="184"/>
      <c r="O445" s="66"/>
      <c r="P445" s="66"/>
      <c r="Q445" s="66"/>
      <c r="R445" s="66"/>
      <c r="S445" s="66"/>
      <c r="T445" s="67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T445" s="18" t="s">
        <v>149</v>
      </c>
      <c r="AU445" s="18" t="s">
        <v>88</v>
      </c>
    </row>
    <row r="446" spans="1:65" s="2" customFormat="1" ht="11.25">
      <c r="A446" s="36"/>
      <c r="B446" s="37"/>
      <c r="C446" s="38"/>
      <c r="D446" s="198" t="s">
        <v>194</v>
      </c>
      <c r="E446" s="38"/>
      <c r="F446" s="199" t="s">
        <v>666</v>
      </c>
      <c r="G446" s="38"/>
      <c r="H446" s="38"/>
      <c r="I446" s="182"/>
      <c r="J446" s="38"/>
      <c r="K446" s="38"/>
      <c r="L446" s="41"/>
      <c r="M446" s="183"/>
      <c r="N446" s="184"/>
      <c r="O446" s="66"/>
      <c r="P446" s="66"/>
      <c r="Q446" s="66"/>
      <c r="R446" s="66"/>
      <c r="S446" s="66"/>
      <c r="T446" s="67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T446" s="18" t="s">
        <v>194</v>
      </c>
      <c r="AU446" s="18" t="s">
        <v>88</v>
      </c>
    </row>
    <row r="447" spans="1:65" s="13" customFormat="1" ht="11.25">
      <c r="B447" s="200"/>
      <c r="C447" s="201"/>
      <c r="D447" s="180" t="s">
        <v>252</v>
      </c>
      <c r="E447" s="202" t="s">
        <v>32</v>
      </c>
      <c r="F447" s="203" t="s">
        <v>667</v>
      </c>
      <c r="G447" s="201"/>
      <c r="H447" s="202" t="s">
        <v>32</v>
      </c>
      <c r="I447" s="204"/>
      <c r="J447" s="201"/>
      <c r="K447" s="201"/>
      <c r="L447" s="205"/>
      <c r="M447" s="206"/>
      <c r="N447" s="207"/>
      <c r="O447" s="207"/>
      <c r="P447" s="207"/>
      <c r="Q447" s="207"/>
      <c r="R447" s="207"/>
      <c r="S447" s="207"/>
      <c r="T447" s="208"/>
      <c r="AT447" s="209" t="s">
        <v>252</v>
      </c>
      <c r="AU447" s="209" t="s">
        <v>88</v>
      </c>
      <c r="AV447" s="13" t="s">
        <v>86</v>
      </c>
      <c r="AW447" s="13" t="s">
        <v>39</v>
      </c>
      <c r="AX447" s="13" t="s">
        <v>78</v>
      </c>
      <c r="AY447" s="209" t="s">
        <v>143</v>
      </c>
    </row>
    <row r="448" spans="1:65" s="13" customFormat="1" ht="11.25">
      <c r="B448" s="200"/>
      <c r="C448" s="201"/>
      <c r="D448" s="180" t="s">
        <v>252</v>
      </c>
      <c r="E448" s="202" t="s">
        <v>32</v>
      </c>
      <c r="F448" s="203" t="s">
        <v>447</v>
      </c>
      <c r="G448" s="201"/>
      <c r="H448" s="202" t="s">
        <v>32</v>
      </c>
      <c r="I448" s="204"/>
      <c r="J448" s="201"/>
      <c r="K448" s="201"/>
      <c r="L448" s="205"/>
      <c r="M448" s="206"/>
      <c r="N448" s="207"/>
      <c r="O448" s="207"/>
      <c r="P448" s="207"/>
      <c r="Q448" s="207"/>
      <c r="R448" s="207"/>
      <c r="S448" s="207"/>
      <c r="T448" s="208"/>
      <c r="AT448" s="209" t="s">
        <v>252</v>
      </c>
      <c r="AU448" s="209" t="s">
        <v>88</v>
      </c>
      <c r="AV448" s="13" t="s">
        <v>86</v>
      </c>
      <c r="AW448" s="13" t="s">
        <v>39</v>
      </c>
      <c r="AX448" s="13" t="s">
        <v>78</v>
      </c>
      <c r="AY448" s="209" t="s">
        <v>143</v>
      </c>
    </row>
    <row r="449" spans="1:65" s="14" customFormat="1" ht="11.25">
      <c r="B449" s="210"/>
      <c r="C449" s="211"/>
      <c r="D449" s="180" t="s">
        <v>252</v>
      </c>
      <c r="E449" s="212" t="s">
        <v>32</v>
      </c>
      <c r="F449" s="213" t="s">
        <v>668</v>
      </c>
      <c r="G449" s="211"/>
      <c r="H449" s="214">
        <v>26.55</v>
      </c>
      <c r="I449" s="215"/>
      <c r="J449" s="211"/>
      <c r="K449" s="211"/>
      <c r="L449" s="216"/>
      <c r="M449" s="217"/>
      <c r="N449" s="218"/>
      <c r="O449" s="218"/>
      <c r="P449" s="218"/>
      <c r="Q449" s="218"/>
      <c r="R449" s="218"/>
      <c r="S449" s="218"/>
      <c r="T449" s="219"/>
      <c r="AT449" s="220" t="s">
        <v>252</v>
      </c>
      <c r="AU449" s="220" t="s">
        <v>88</v>
      </c>
      <c r="AV449" s="14" t="s">
        <v>88</v>
      </c>
      <c r="AW449" s="14" t="s">
        <v>39</v>
      </c>
      <c r="AX449" s="14" t="s">
        <v>86</v>
      </c>
      <c r="AY449" s="220" t="s">
        <v>143</v>
      </c>
    </row>
    <row r="450" spans="1:65" s="2" customFormat="1" ht="16.5" customHeight="1">
      <c r="A450" s="36"/>
      <c r="B450" s="37"/>
      <c r="C450" s="167" t="s">
        <v>669</v>
      </c>
      <c r="D450" s="167" t="s">
        <v>144</v>
      </c>
      <c r="E450" s="168" t="s">
        <v>670</v>
      </c>
      <c r="F450" s="169" t="s">
        <v>671</v>
      </c>
      <c r="G450" s="170" t="s">
        <v>247</v>
      </c>
      <c r="H450" s="171">
        <v>4.7009999999999996</v>
      </c>
      <c r="I450" s="172"/>
      <c r="J450" s="173">
        <f>ROUND(I450*H450,2)</f>
        <v>0</v>
      </c>
      <c r="K450" s="169" t="s">
        <v>248</v>
      </c>
      <c r="L450" s="41"/>
      <c r="M450" s="174" t="s">
        <v>32</v>
      </c>
      <c r="N450" s="175" t="s">
        <v>49</v>
      </c>
      <c r="O450" s="66"/>
      <c r="P450" s="176">
        <f>O450*H450</f>
        <v>0</v>
      </c>
      <c r="Q450" s="176">
        <v>2.5019800000000001</v>
      </c>
      <c r="R450" s="176">
        <f>Q450*H450</f>
        <v>11.761807979999999</v>
      </c>
      <c r="S450" s="176">
        <v>0</v>
      </c>
      <c r="T450" s="177">
        <f>S450*H450</f>
        <v>0</v>
      </c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R450" s="178" t="s">
        <v>142</v>
      </c>
      <c r="AT450" s="178" t="s">
        <v>144</v>
      </c>
      <c r="AU450" s="178" t="s">
        <v>88</v>
      </c>
      <c r="AY450" s="18" t="s">
        <v>143</v>
      </c>
      <c r="BE450" s="179">
        <f>IF(N450="základní",J450,0)</f>
        <v>0</v>
      </c>
      <c r="BF450" s="179">
        <f>IF(N450="snížená",J450,0)</f>
        <v>0</v>
      </c>
      <c r="BG450" s="179">
        <f>IF(N450="zákl. přenesená",J450,0)</f>
        <v>0</v>
      </c>
      <c r="BH450" s="179">
        <f>IF(N450="sníž. přenesená",J450,0)</f>
        <v>0</v>
      </c>
      <c r="BI450" s="179">
        <f>IF(N450="nulová",J450,0)</f>
        <v>0</v>
      </c>
      <c r="BJ450" s="18" t="s">
        <v>86</v>
      </c>
      <c r="BK450" s="179">
        <f>ROUND(I450*H450,2)</f>
        <v>0</v>
      </c>
      <c r="BL450" s="18" t="s">
        <v>142</v>
      </c>
      <c r="BM450" s="178" t="s">
        <v>672</v>
      </c>
    </row>
    <row r="451" spans="1:65" s="2" customFormat="1" ht="19.5">
      <c r="A451" s="36"/>
      <c r="B451" s="37"/>
      <c r="C451" s="38"/>
      <c r="D451" s="180" t="s">
        <v>149</v>
      </c>
      <c r="E451" s="38"/>
      <c r="F451" s="181" t="s">
        <v>673</v>
      </c>
      <c r="G451" s="38"/>
      <c r="H451" s="38"/>
      <c r="I451" s="182"/>
      <c r="J451" s="38"/>
      <c r="K451" s="38"/>
      <c r="L451" s="41"/>
      <c r="M451" s="183"/>
      <c r="N451" s="184"/>
      <c r="O451" s="66"/>
      <c r="P451" s="66"/>
      <c r="Q451" s="66"/>
      <c r="R451" s="66"/>
      <c r="S451" s="66"/>
      <c r="T451" s="67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T451" s="18" t="s">
        <v>149</v>
      </c>
      <c r="AU451" s="18" t="s">
        <v>88</v>
      </c>
    </row>
    <row r="452" spans="1:65" s="2" customFormat="1" ht="11.25">
      <c r="A452" s="36"/>
      <c r="B452" s="37"/>
      <c r="C452" s="38"/>
      <c r="D452" s="198" t="s">
        <v>194</v>
      </c>
      <c r="E452" s="38"/>
      <c r="F452" s="199" t="s">
        <v>674</v>
      </c>
      <c r="G452" s="38"/>
      <c r="H452" s="38"/>
      <c r="I452" s="182"/>
      <c r="J452" s="38"/>
      <c r="K452" s="38"/>
      <c r="L452" s="41"/>
      <c r="M452" s="183"/>
      <c r="N452" s="184"/>
      <c r="O452" s="66"/>
      <c r="P452" s="66"/>
      <c r="Q452" s="66"/>
      <c r="R452" s="66"/>
      <c r="S452" s="66"/>
      <c r="T452" s="67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T452" s="18" t="s">
        <v>194</v>
      </c>
      <c r="AU452" s="18" t="s">
        <v>88</v>
      </c>
    </row>
    <row r="453" spans="1:65" s="13" customFormat="1" ht="11.25">
      <c r="B453" s="200"/>
      <c r="C453" s="201"/>
      <c r="D453" s="180" t="s">
        <v>252</v>
      </c>
      <c r="E453" s="202" t="s">
        <v>32</v>
      </c>
      <c r="F453" s="203" t="s">
        <v>675</v>
      </c>
      <c r="G453" s="201"/>
      <c r="H453" s="202" t="s">
        <v>32</v>
      </c>
      <c r="I453" s="204"/>
      <c r="J453" s="201"/>
      <c r="K453" s="201"/>
      <c r="L453" s="205"/>
      <c r="M453" s="206"/>
      <c r="N453" s="207"/>
      <c r="O453" s="207"/>
      <c r="P453" s="207"/>
      <c r="Q453" s="207"/>
      <c r="R453" s="207"/>
      <c r="S453" s="207"/>
      <c r="T453" s="208"/>
      <c r="AT453" s="209" t="s">
        <v>252</v>
      </c>
      <c r="AU453" s="209" t="s">
        <v>88</v>
      </c>
      <c r="AV453" s="13" t="s">
        <v>86</v>
      </c>
      <c r="AW453" s="13" t="s">
        <v>39</v>
      </c>
      <c r="AX453" s="13" t="s">
        <v>78</v>
      </c>
      <c r="AY453" s="209" t="s">
        <v>143</v>
      </c>
    </row>
    <row r="454" spans="1:65" s="14" customFormat="1" ht="11.25">
      <c r="B454" s="210"/>
      <c r="C454" s="211"/>
      <c r="D454" s="180" t="s">
        <v>252</v>
      </c>
      <c r="E454" s="212" t="s">
        <v>32</v>
      </c>
      <c r="F454" s="213" t="s">
        <v>676</v>
      </c>
      <c r="G454" s="211"/>
      <c r="H454" s="214">
        <v>4.7009999999999996</v>
      </c>
      <c r="I454" s="215"/>
      <c r="J454" s="211"/>
      <c r="K454" s="211"/>
      <c r="L454" s="216"/>
      <c r="M454" s="217"/>
      <c r="N454" s="218"/>
      <c r="O454" s="218"/>
      <c r="P454" s="218"/>
      <c r="Q454" s="218"/>
      <c r="R454" s="218"/>
      <c r="S454" s="218"/>
      <c r="T454" s="219"/>
      <c r="AT454" s="220" t="s">
        <v>252</v>
      </c>
      <c r="AU454" s="220" t="s">
        <v>88</v>
      </c>
      <c r="AV454" s="14" t="s">
        <v>88</v>
      </c>
      <c r="AW454" s="14" t="s">
        <v>39</v>
      </c>
      <c r="AX454" s="14" t="s">
        <v>86</v>
      </c>
      <c r="AY454" s="220" t="s">
        <v>143</v>
      </c>
    </row>
    <row r="455" spans="1:65" s="2" customFormat="1" ht="16.5" customHeight="1">
      <c r="A455" s="36"/>
      <c r="B455" s="37"/>
      <c r="C455" s="167" t="s">
        <v>677</v>
      </c>
      <c r="D455" s="167" t="s">
        <v>144</v>
      </c>
      <c r="E455" s="168" t="s">
        <v>678</v>
      </c>
      <c r="F455" s="169" t="s">
        <v>679</v>
      </c>
      <c r="G455" s="170" t="s">
        <v>312</v>
      </c>
      <c r="H455" s="171">
        <v>32.174999999999997</v>
      </c>
      <c r="I455" s="172"/>
      <c r="J455" s="173">
        <f>ROUND(I455*H455,2)</f>
        <v>0</v>
      </c>
      <c r="K455" s="169" t="s">
        <v>248</v>
      </c>
      <c r="L455" s="41"/>
      <c r="M455" s="174" t="s">
        <v>32</v>
      </c>
      <c r="N455" s="175" t="s">
        <v>49</v>
      </c>
      <c r="O455" s="66"/>
      <c r="P455" s="176">
        <f>O455*H455</f>
        <v>0</v>
      </c>
      <c r="Q455" s="176">
        <v>5.7600000000000004E-3</v>
      </c>
      <c r="R455" s="176">
        <f>Q455*H455</f>
        <v>0.18532799999999999</v>
      </c>
      <c r="S455" s="176">
        <v>0</v>
      </c>
      <c r="T455" s="177">
        <f>S455*H455</f>
        <v>0</v>
      </c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R455" s="178" t="s">
        <v>142</v>
      </c>
      <c r="AT455" s="178" t="s">
        <v>144</v>
      </c>
      <c r="AU455" s="178" t="s">
        <v>88</v>
      </c>
      <c r="AY455" s="18" t="s">
        <v>143</v>
      </c>
      <c r="BE455" s="179">
        <f>IF(N455="základní",J455,0)</f>
        <v>0</v>
      </c>
      <c r="BF455" s="179">
        <f>IF(N455="snížená",J455,0)</f>
        <v>0</v>
      </c>
      <c r="BG455" s="179">
        <f>IF(N455="zákl. přenesená",J455,0)</f>
        <v>0</v>
      </c>
      <c r="BH455" s="179">
        <f>IF(N455="sníž. přenesená",J455,0)</f>
        <v>0</v>
      </c>
      <c r="BI455" s="179">
        <f>IF(N455="nulová",J455,0)</f>
        <v>0</v>
      </c>
      <c r="BJ455" s="18" t="s">
        <v>86</v>
      </c>
      <c r="BK455" s="179">
        <f>ROUND(I455*H455,2)</f>
        <v>0</v>
      </c>
      <c r="BL455" s="18" t="s">
        <v>142</v>
      </c>
      <c r="BM455" s="178" t="s">
        <v>680</v>
      </c>
    </row>
    <row r="456" spans="1:65" s="2" customFormat="1" ht="11.25">
      <c r="A456" s="36"/>
      <c r="B456" s="37"/>
      <c r="C456" s="38"/>
      <c r="D456" s="180" t="s">
        <v>149</v>
      </c>
      <c r="E456" s="38"/>
      <c r="F456" s="181" t="s">
        <v>681</v>
      </c>
      <c r="G456" s="38"/>
      <c r="H456" s="38"/>
      <c r="I456" s="182"/>
      <c r="J456" s="38"/>
      <c r="K456" s="38"/>
      <c r="L456" s="41"/>
      <c r="M456" s="183"/>
      <c r="N456" s="184"/>
      <c r="O456" s="66"/>
      <c r="P456" s="66"/>
      <c r="Q456" s="66"/>
      <c r="R456" s="66"/>
      <c r="S456" s="66"/>
      <c r="T456" s="67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T456" s="18" t="s">
        <v>149</v>
      </c>
      <c r="AU456" s="18" t="s">
        <v>88</v>
      </c>
    </row>
    <row r="457" spans="1:65" s="2" customFormat="1" ht="11.25">
      <c r="A457" s="36"/>
      <c r="B457" s="37"/>
      <c r="C457" s="38"/>
      <c r="D457" s="198" t="s">
        <v>194</v>
      </c>
      <c r="E457" s="38"/>
      <c r="F457" s="199" t="s">
        <v>682</v>
      </c>
      <c r="G457" s="38"/>
      <c r="H457" s="38"/>
      <c r="I457" s="182"/>
      <c r="J457" s="38"/>
      <c r="K457" s="38"/>
      <c r="L457" s="41"/>
      <c r="M457" s="183"/>
      <c r="N457" s="184"/>
      <c r="O457" s="66"/>
      <c r="P457" s="66"/>
      <c r="Q457" s="66"/>
      <c r="R457" s="66"/>
      <c r="S457" s="66"/>
      <c r="T457" s="67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T457" s="18" t="s">
        <v>194</v>
      </c>
      <c r="AU457" s="18" t="s">
        <v>88</v>
      </c>
    </row>
    <row r="458" spans="1:65" s="13" customFormat="1" ht="11.25">
      <c r="B458" s="200"/>
      <c r="C458" s="201"/>
      <c r="D458" s="180" t="s">
        <v>252</v>
      </c>
      <c r="E458" s="202" t="s">
        <v>32</v>
      </c>
      <c r="F458" s="203" t="s">
        <v>667</v>
      </c>
      <c r="G458" s="201"/>
      <c r="H458" s="202" t="s">
        <v>32</v>
      </c>
      <c r="I458" s="204"/>
      <c r="J458" s="201"/>
      <c r="K458" s="201"/>
      <c r="L458" s="205"/>
      <c r="M458" s="206"/>
      <c r="N458" s="207"/>
      <c r="O458" s="207"/>
      <c r="P458" s="207"/>
      <c r="Q458" s="207"/>
      <c r="R458" s="207"/>
      <c r="S458" s="207"/>
      <c r="T458" s="208"/>
      <c r="AT458" s="209" t="s">
        <v>252</v>
      </c>
      <c r="AU458" s="209" t="s">
        <v>88</v>
      </c>
      <c r="AV458" s="13" t="s">
        <v>86</v>
      </c>
      <c r="AW458" s="13" t="s">
        <v>39</v>
      </c>
      <c r="AX458" s="13" t="s">
        <v>78</v>
      </c>
      <c r="AY458" s="209" t="s">
        <v>143</v>
      </c>
    </row>
    <row r="459" spans="1:65" s="14" customFormat="1" ht="11.25">
      <c r="B459" s="210"/>
      <c r="C459" s="211"/>
      <c r="D459" s="180" t="s">
        <v>252</v>
      </c>
      <c r="E459" s="212" t="s">
        <v>32</v>
      </c>
      <c r="F459" s="213" t="s">
        <v>683</v>
      </c>
      <c r="G459" s="211"/>
      <c r="H459" s="214">
        <v>32.174999999999997</v>
      </c>
      <c r="I459" s="215"/>
      <c r="J459" s="211"/>
      <c r="K459" s="211"/>
      <c r="L459" s="216"/>
      <c r="M459" s="217"/>
      <c r="N459" s="218"/>
      <c r="O459" s="218"/>
      <c r="P459" s="218"/>
      <c r="Q459" s="218"/>
      <c r="R459" s="218"/>
      <c r="S459" s="218"/>
      <c r="T459" s="219"/>
      <c r="AT459" s="220" t="s">
        <v>252</v>
      </c>
      <c r="AU459" s="220" t="s">
        <v>88</v>
      </c>
      <c r="AV459" s="14" t="s">
        <v>88</v>
      </c>
      <c r="AW459" s="14" t="s">
        <v>39</v>
      </c>
      <c r="AX459" s="14" t="s">
        <v>86</v>
      </c>
      <c r="AY459" s="220" t="s">
        <v>143</v>
      </c>
    </row>
    <row r="460" spans="1:65" s="2" customFormat="1" ht="16.5" customHeight="1">
      <c r="A460" s="36"/>
      <c r="B460" s="37"/>
      <c r="C460" s="167" t="s">
        <v>684</v>
      </c>
      <c r="D460" s="167" t="s">
        <v>144</v>
      </c>
      <c r="E460" s="168" t="s">
        <v>685</v>
      </c>
      <c r="F460" s="169" t="s">
        <v>686</v>
      </c>
      <c r="G460" s="170" t="s">
        <v>312</v>
      </c>
      <c r="H460" s="171">
        <v>32.174999999999997</v>
      </c>
      <c r="I460" s="172"/>
      <c r="J460" s="173">
        <f>ROUND(I460*H460,2)</f>
        <v>0</v>
      </c>
      <c r="K460" s="169" t="s">
        <v>248</v>
      </c>
      <c r="L460" s="41"/>
      <c r="M460" s="174" t="s">
        <v>32</v>
      </c>
      <c r="N460" s="175" t="s">
        <v>49</v>
      </c>
      <c r="O460" s="66"/>
      <c r="P460" s="176">
        <f>O460*H460</f>
        <v>0</v>
      </c>
      <c r="Q460" s="176">
        <v>0</v>
      </c>
      <c r="R460" s="176">
        <f>Q460*H460</f>
        <v>0</v>
      </c>
      <c r="S460" s="176">
        <v>0</v>
      </c>
      <c r="T460" s="177">
        <f>S460*H460</f>
        <v>0</v>
      </c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R460" s="178" t="s">
        <v>142</v>
      </c>
      <c r="AT460" s="178" t="s">
        <v>144</v>
      </c>
      <c r="AU460" s="178" t="s">
        <v>88</v>
      </c>
      <c r="AY460" s="18" t="s">
        <v>143</v>
      </c>
      <c r="BE460" s="179">
        <f>IF(N460="základní",J460,0)</f>
        <v>0</v>
      </c>
      <c r="BF460" s="179">
        <f>IF(N460="snížená",J460,0)</f>
        <v>0</v>
      </c>
      <c r="BG460" s="179">
        <f>IF(N460="zákl. přenesená",J460,0)</f>
        <v>0</v>
      </c>
      <c r="BH460" s="179">
        <f>IF(N460="sníž. přenesená",J460,0)</f>
        <v>0</v>
      </c>
      <c r="BI460" s="179">
        <f>IF(N460="nulová",J460,0)</f>
        <v>0</v>
      </c>
      <c r="BJ460" s="18" t="s">
        <v>86</v>
      </c>
      <c r="BK460" s="179">
        <f>ROUND(I460*H460,2)</f>
        <v>0</v>
      </c>
      <c r="BL460" s="18" t="s">
        <v>142</v>
      </c>
      <c r="BM460" s="178" t="s">
        <v>687</v>
      </c>
    </row>
    <row r="461" spans="1:65" s="2" customFormat="1" ht="11.25">
      <c r="A461" s="36"/>
      <c r="B461" s="37"/>
      <c r="C461" s="38"/>
      <c r="D461" s="180" t="s">
        <v>149</v>
      </c>
      <c r="E461" s="38"/>
      <c r="F461" s="181" t="s">
        <v>688</v>
      </c>
      <c r="G461" s="38"/>
      <c r="H461" s="38"/>
      <c r="I461" s="182"/>
      <c r="J461" s="38"/>
      <c r="K461" s="38"/>
      <c r="L461" s="41"/>
      <c r="M461" s="183"/>
      <c r="N461" s="184"/>
      <c r="O461" s="66"/>
      <c r="P461" s="66"/>
      <c r="Q461" s="66"/>
      <c r="R461" s="66"/>
      <c r="S461" s="66"/>
      <c r="T461" s="67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T461" s="18" t="s">
        <v>149</v>
      </c>
      <c r="AU461" s="18" t="s">
        <v>88</v>
      </c>
    </row>
    <row r="462" spans="1:65" s="2" customFormat="1" ht="11.25">
      <c r="A462" s="36"/>
      <c r="B462" s="37"/>
      <c r="C462" s="38"/>
      <c r="D462" s="198" t="s">
        <v>194</v>
      </c>
      <c r="E462" s="38"/>
      <c r="F462" s="199" t="s">
        <v>689</v>
      </c>
      <c r="G462" s="38"/>
      <c r="H462" s="38"/>
      <c r="I462" s="182"/>
      <c r="J462" s="38"/>
      <c r="K462" s="38"/>
      <c r="L462" s="41"/>
      <c r="M462" s="183"/>
      <c r="N462" s="184"/>
      <c r="O462" s="66"/>
      <c r="P462" s="66"/>
      <c r="Q462" s="66"/>
      <c r="R462" s="66"/>
      <c r="S462" s="66"/>
      <c r="T462" s="67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T462" s="18" t="s">
        <v>194</v>
      </c>
      <c r="AU462" s="18" t="s">
        <v>88</v>
      </c>
    </row>
    <row r="463" spans="1:65" s="13" customFormat="1" ht="11.25">
      <c r="B463" s="200"/>
      <c r="C463" s="201"/>
      <c r="D463" s="180" t="s">
        <v>252</v>
      </c>
      <c r="E463" s="202" t="s">
        <v>32</v>
      </c>
      <c r="F463" s="203" t="s">
        <v>667</v>
      </c>
      <c r="G463" s="201"/>
      <c r="H463" s="202" t="s">
        <v>32</v>
      </c>
      <c r="I463" s="204"/>
      <c r="J463" s="201"/>
      <c r="K463" s="201"/>
      <c r="L463" s="205"/>
      <c r="M463" s="206"/>
      <c r="N463" s="207"/>
      <c r="O463" s="207"/>
      <c r="P463" s="207"/>
      <c r="Q463" s="207"/>
      <c r="R463" s="207"/>
      <c r="S463" s="207"/>
      <c r="T463" s="208"/>
      <c r="AT463" s="209" t="s">
        <v>252</v>
      </c>
      <c r="AU463" s="209" t="s">
        <v>88</v>
      </c>
      <c r="AV463" s="13" t="s">
        <v>86</v>
      </c>
      <c r="AW463" s="13" t="s">
        <v>39</v>
      </c>
      <c r="AX463" s="13" t="s">
        <v>78</v>
      </c>
      <c r="AY463" s="209" t="s">
        <v>143</v>
      </c>
    </row>
    <row r="464" spans="1:65" s="14" customFormat="1" ht="11.25">
      <c r="B464" s="210"/>
      <c r="C464" s="211"/>
      <c r="D464" s="180" t="s">
        <v>252</v>
      </c>
      <c r="E464" s="212" t="s">
        <v>32</v>
      </c>
      <c r="F464" s="213" t="s">
        <v>683</v>
      </c>
      <c r="G464" s="211"/>
      <c r="H464" s="214">
        <v>32.174999999999997</v>
      </c>
      <c r="I464" s="215"/>
      <c r="J464" s="211"/>
      <c r="K464" s="211"/>
      <c r="L464" s="216"/>
      <c r="M464" s="217"/>
      <c r="N464" s="218"/>
      <c r="O464" s="218"/>
      <c r="P464" s="218"/>
      <c r="Q464" s="218"/>
      <c r="R464" s="218"/>
      <c r="S464" s="218"/>
      <c r="T464" s="219"/>
      <c r="AT464" s="220" t="s">
        <v>252</v>
      </c>
      <c r="AU464" s="220" t="s">
        <v>88</v>
      </c>
      <c r="AV464" s="14" t="s">
        <v>88</v>
      </c>
      <c r="AW464" s="14" t="s">
        <v>39</v>
      </c>
      <c r="AX464" s="14" t="s">
        <v>86</v>
      </c>
      <c r="AY464" s="220" t="s">
        <v>143</v>
      </c>
    </row>
    <row r="465" spans="1:65" s="2" customFormat="1" ht="24.2" customHeight="1">
      <c r="A465" s="36"/>
      <c r="B465" s="37"/>
      <c r="C465" s="167" t="s">
        <v>690</v>
      </c>
      <c r="D465" s="167" t="s">
        <v>144</v>
      </c>
      <c r="E465" s="168" t="s">
        <v>691</v>
      </c>
      <c r="F465" s="169" t="s">
        <v>692</v>
      </c>
      <c r="G465" s="170" t="s">
        <v>296</v>
      </c>
      <c r="H465" s="171">
        <v>1.1990000000000001</v>
      </c>
      <c r="I465" s="172"/>
      <c r="J465" s="173">
        <f>ROUND(I465*H465,2)</f>
        <v>0</v>
      </c>
      <c r="K465" s="169" t="s">
        <v>248</v>
      </c>
      <c r="L465" s="41"/>
      <c r="M465" s="174" t="s">
        <v>32</v>
      </c>
      <c r="N465" s="175" t="s">
        <v>49</v>
      </c>
      <c r="O465" s="66"/>
      <c r="P465" s="176">
        <f>O465*H465</f>
        <v>0</v>
      </c>
      <c r="Q465" s="176">
        <v>1.05291</v>
      </c>
      <c r="R465" s="176">
        <f>Q465*H465</f>
        <v>1.26243909</v>
      </c>
      <c r="S465" s="176">
        <v>0</v>
      </c>
      <c r="T465" s="177">
        <f>S465*H465</f>
        <v>0</v>
      </c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R465" s="178" t="s">
        <v>142</v>
      </c>
      <c r="AT465" s="178" t="s">
        <v>144</v>
      </c>
      <c r="AU465" s="178" t="s">
        <v>88</v>
      </c>
      <c r="AY465" s="18" t="s">
        <v>143</v>
      </c>
      <c r="BE465" s="179">
        <f>IF(N465="základní",J465,0)</f>
        <v>0</v>
      </c>
      <c r="BF465" s="179">
        <f>IF(N465="snížená",J465,0)</f>
        <v>0</v>
      </c>
      <c r="BG465" s="179">
        <f>IF(N465="zákl. přenesená",J465,0)</f>
        <v>0</v>
      </c>
      <c r="BH465" s="179">
        <f>IF(N465="sníž. přenesená",J465,0)</f>
        <v>0</v>
      </c>
      <c r="BI465" s="179">
        <f>IF(N465="nulová",J465,0)</f>
        <v>0</v>
      </c>
      <c r="BJ465" s="18" t="s">
        <v>86</v>
      </c>
      <c r="BK465" s="179">
        <f>ROUND(I465*H465,2)</f>
        <v>0</v>
      </c>
      <c r="BL465" s="18" t="s">
        <v>142</v>
      </c>
      <c r="BM465" s="178" t="s">
        <v>693</v>
      </c>
    </row>
    <row r="466" spans="1:65" s="2" customFormat="1" ht="19.5">
      <c r="A466" s="36"/>
      <c r="B466" s="37"/>
      <c r="C466" s="38"/>
      <c r="D466" s="180" t="s">
        <v>149</v>
      </c>
      <c r="E466" s="38"/>
      <c r="F466" s="181" t="s">
        <v>694</v>
      </c>
      <c r="G466" s="38"/>
      <c r="H466" s="38"/>
      <c r="I466" s="182"/>
      <c r="J466" s="38"/>
      <c r="K466" s="38"/>
      <c r="L466" s="41"/>
      <c r="M466" s="183"/>
      <c r="N466" s="184"/>
      <c r="O466" s="66"/>
      <c r="P466" s="66"/>
      <c r="Q466" s="66"/>
      <c r="R466" s="66"/>
      <c r="S466" s="66"/>
      <c r="T466" s="67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T466" s="18" t="s">
        <v>149</v>
      </c>
      <c r="AU466" s="18" t="s">
        <v>88</v>
      </c>
    </row>
    <row r="467" spans="1:65" s="2" customFormat="1" ht="11.25">
      <c r="A467" s="36"/>
      <c r="B467" s="37"/>
      <c r="C467" s="38"/>
      <c r="D467" s="198" t="s">
        <v>194</v>
      </c>
      <c r="E467" s="38"/>
      <c r="F467" s="199" t="s">
        <v>695</v>
      </c>
      <c r="G467" s="38"/>
      <c r="H467" s="38"/>
      <c r="I467" s="182"/>
      <c r="J467" s="38"/>
      <c r="K467" s="38"/>
      <c r="L467" s="41"/>
      <c r="M467" s="183"/>
      <c r="N467" s="184"/>
      <c r="O467" s="66"/>
      <c r="P467" s="66"/>
      <c r="Q467" s="66"/>
      <c r="R467" s="66"/>
      <c r="S467" s="66"/>
      <c r="T467" s="67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T467" s="18" t="s">
        <v>194</v>
      </c>
      <c r="AU467" s="18" t="s">
        <v>88</v>
      </c>
    </row>
    <row r="468" spans="1:65" s="13" customFormat="1" ht="11.25">
      <c r="B468" s="200"/>
      <c r="C468" s="201"/>
      <c r="D468" s="180" t="s">
        <v>252</v>
      </c>
      <c r="E468" s="202" t="s">
        <v>32</v>
      </c>
      <c r="F468" s="203" t="s">
        <v>696</v>
      </c>
      <c r="G468" s="201"/>
      <c r="H468" s="202" t="s">
        <v>32</v>
      </c>
      <c r="I468" s="204"/>
      <c r="J468" s="201"/>
      <c r="K468" s="201"/>
      <c r="L468" s="205"/>
      <c r="M468" s="206"/>
      <c r="N468" s="207"/>
      <c r="O468" s="207"/>
      <c r="P468" s="207"/>
      <c r="Q468" s="207"/>
      <c r="R468" s="207"/>
      <c r="S468" s="207"/>
      <c r="T468" s="208"/>
      <c r="AT468" s="209" t="s">
        <v>252</v>
      </c>
      <c r="AU468" s="209" t="s">
        <v>88</v>
      </c>
      <c r="AV468" s="13" t="s">
        <v>86</v>
      </c>
      <c r="AW468" s="13" t="s">
        <v>39</v>
      </c>
      <c r="AX468" s="13" t="s">
        <v>78</v>
      </c>
      <c r="AY468" s="209" t="s">
        <v>143</v>
      </c>
    </row>
    <row r="469" spans="1:65" s="14" customFormat="1" ht="11.25">
      <c r="B469" s="210"/>
      <c r="C469" s="211"/>
      <c r="D469" s="180" t="s">
        <v>252</v>
      </c>
      <c r="E469" s="212" t="s">
        <v>32</v>
      </c>
      <c r="F469" s="213" t="s">
        <v>697</v>
      </c>
      <c r="G469" s="211"/>
      <c r="H469" s="214">
        <v>1.1990000000000001</v>
      </c>
      <c r="I469" s="215"/>
      <c r="J469" s="211"/>
      <c r="K469" s="211"/>
      <c r="L469" s="216"/>
      <c r="M469" s="217"/>
      <c r="N469" s="218"/>
      <c r="O469" s="218"/>
      <c r="P469" s="218"/>
      <c r="Q469" s="218"/>
      <c r="R469" s="218"/>
      <c r="S469" s="218"/>
      <c r="T469" s="219"/>
      <c r="AT469" s="220" t="s">
        <v>252</v>
      </c>
      <c r="AU469" s="220" t="s">
        <v>88</v>
      </c>
      <c r="AV469" s="14" t="s">
        <v>88</v>
      </c>
      <c r="AW469" s="14" t="s">
        <v>39</v>
      </c>
      <c r="AX469" s="14" t="s">
        <v>86</v>
      </c>
      <c r="AY469" s="220" t="s">
        <v>143</v>
      </c>
    </row>
    <row r="470" spans="1:65" s="11" customFormat="1" ht="22.9" customHeight="1">
      <c r="B470" s="153"/>
      <c r="C470" s="154"/>
      <c r="D470" s="155" t="s">
        <v>77</v>
      </c>
      <c r="E470" s="196" t="s">
        <v>163</v>
      </c>
      <c r="F470" s="196" t="s">
        <v>698</v>
      </c>
      <c r="G470" s="154"/>
      <c r="H470" s="154"/>
      <c r="I470" s="157"/>
      <c r="J470" s="197">
        <f>BK470</f>
        <v>0</v>
      </c>
      <c r="K470" s="154"/>
      <c r="L470" s="159"/>
      <c r="M470" s="160"/>
      <c r="N470" s="161"/>
      <c r="O470" s="161"/>
      <c r="P470" s="162">
        <f>SUM(P471:P478)</f>
        <v>0</v>
      </c>
      <c r="Q470" s="161"/>
      <c r="R470" s="162">
        <f>SUM(R471:R478)</f>
        <v>15.584275</v>
      </c>
      <c r="S470" s="161"/>
      <c r="T470" s="163">
        <f>SUM(T471:T478)</f>
        <v>0</v>
      </c>
      <c r="AR470" s="164" t="s">
        <v>86</v>
      </c>
      <c r="AT470" s="165" t="s">
        <v>77</v>
      </c>
      <c r="AU470" s="165" t="s">
        <v>86</v>
      </c>
      <c r="AY470" s="164" t="s">
        <v>143</v>
      </c>
      <c r="BK470" s="166">
        <f>SUM(BK471:BK478)</f>
        <v>0</v>
      </c>
    </row>
    <row r="471" spans="1:65" s="2" customFormat="1" ht="33" customHeight="1">
      <c r="A471" s="36"/>
      <c r="B471" s="37"/>
      <c r="C471" s="167" t="s">
        <v>699</v>
      </c>
      <c r="D471" s="167" t="s">
        <v>144</v>
      </c>
      <c r="E471" s="168" t="s">
        <v>700</v>
      </c>
      <c r="F471" s="169" t="s">
        <v>701</v>
      </c>
      <c r="G471" s="170" t="s">
        <v>312</v>
      </c>
      <c r="H471" s="171">
        <v>54.5</v>
      </c>
      <c r="I471" s="172"/>
      <c r="J471" s="173">
        <f>ROUND(I471*H471,2)</f>
        <v>0</v>
      </c>
      <c r="K471" s="169" t="s">
        <v>248</v>
      </c>
      <c r="L471" s="41"/>
      <c r="M471" s="174" t="s">
        <v>32</v>
      </c>
      <c r="N471" s="175" t="s">
        <v>49</v>
      </c>
      <c r="O471" s="66"/>
      <c r="P471" s="176">
        <f>O471*H471</f>
        <v>0</v>
      </c>
      <c r="Q471" s="176">
        <v>8.9219999999999994E-2</v>
      </c>
      <c r="R471" s="176">
        <f>Q471*H471</f>
        <v>4.8624899999999993</v>
      </c>
      <c r="S471" s="176">
        <v>0</v>
      </c>
      <c r="T471" s="177">
        <f>S471*H471</f>
        <v>0</v>
      </c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R471" s="178" t="s">
        <v>142</v>
      </c>
      <c r="AT471" s="178" t="s">
        <v>144</v>
      </c>
      <c r="AU471" s="178" t="s">
        <v>88</v>
      </c>
      <c r="AY471" s="18" t="s">
        <v>143</v>
      </c>
      <c r="BE471" s="179">
        <f>IF(N471="základní",J471,0)</f>
        <v>0</v>
      </c>
      <c r="BF471" s="179">
        <f>IF(N471="snížená",J471,0)</f>
        <v>0</v>
      </c>
      <c r="BG471" s="179">
        <f>IF(N471="zákl. přenesená",J471,0)</f>
        <v>0</v>
      </c>
      <c r="BH471" s="179">
        <f>IF(N471="sníž. přenesená",J471,0)</f>
        <v>0</v>
      </c>
      <c r="BI471" s="179">
        <f>IF(N471="nulová",J471,0)</f>
        <v>0</v>
      </c>
      <c r="BJ471" s="18" t="s">
        <v>86</v>
      </c>
      <c r="BK471" s="179">
        <f>ROUND(I471*H471,2)</f>
        <v>0</v>
      </c>
      <c r="BL471" s="18" t="s">
        <v>142</v>
      </c>
      <c r="BM471" s="178" t="s">
        <v>702</v>
      </c>
    </row>
    <row r="472" spans="1:65" s="2" customFormat="1" ht="48.75">
      <c r="A472" s="36"/>
      <c r="B472" s="37"/>
      <c r="C472" s="38"/>
      <c r="D472" s="180" t="s">
        <v>149</v>
      </c>
      <c r="E472" s="38"/>
      <c r="F472" s="181" t="s">
        <v>703</v>
      </c>
      <c r="G472" s="38"/>
      <c r="H472" s="38"/>
      <c r="I472" s="182"/>
      <c r="J472" s="38"/>
      <c r="K472" s="38"/>
      <c r="L472" s="41"/>
      <c r="M472" s="183"/>
      <c r="N472" s="184"/>
      <c r="O472" s="66"/>
      <c r="P472" s="66"/>
      <c r="Q472" s="66"/>
      <c r="R472" s="66"/>
      <c r="S472" s="66"/>
      <c r="T472" s="67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T472" s="18" t="s">
        <v>149</v>
      </c>
      <c r="AU472" s="18" t="s">
        <v>88</v>
      </c>
    </row>
    <row r="473" spans="1:65" s="2" customFormat="1" ht="11.25">
      <c r="A473" s="36"/>
      <c r="B473" s="37"/>
      <c r="C473" s="38"/>
      <c r="D473" s="198" t="s">
        <v>194</v>
      </c>
      <c r="E473" s="38"/>
      <c r="F473" s="199" t="s">
        <v>704</v>
      </c>
      <c r="G473" s="38"/>
      <c r="H473" s="38"/>
      <c r="I473" s="182"/>
      <c r="J473" s="38"/>
      <c r="K473" s="38"/>
      <c r="L473" s="41"/>
      <c r="M473" s="183"/>
      <c r="N473" s="184"/>
      <c r="O473" s="66"/>
      <c r="P473" s="66"/>
      <c r="Q473" s="66"/>
      <c r="R473" s="66"/>
      <c r="S473" s="66"/>
      <c r="T473" s="67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T473" s="18" t="s">
        <v>194</v>
      </c>
      <c r="AU473" s="18" t="s">
        <v>88</v>
      </c>
    </row>
    <row r="474" spans="1:65" s="13" customFormat="1" ht="11.25">
      <c r="B474" s="200"/>
      <c r="C474" s="201"/>
      <c r="D474" s="180" t="s">
        <v>252</v>
      </c>
      <c r="E474" s="202" t="s">
        <v>32</v>
      </c>
      <c r="F474" s="203" t="s">
        <v>582</v>
      </c>
      <c r="G474" s="201"/>
      <c r="H474" s="202" t="s">
        <v>32</v>
      </c>
      <c r="I474" s="204"/>
      <c r="J474" s="201"/>
      <c r="K474" s="201"/>
      <c r="L474" s="205"/>
      <c r="M474" s="206"/>
      <c r="N474" s="207"/>
      <c r="O474" s="207"/>
      <c r="P474" s="207"/>
      <c r="Q474" s="207"/>
      <c r="R474" s="207"/>
      <c r="S474" s="207"/>
      <c r="T474" s="208"/>
      <c r="AT474" s="209" t="s">
        <v>252</v>
      </c>
      <c r="AU474" s="209" t="s">
        <v>88</v>
      </c>
      <c r="AV474" s="13" t="s">
        <v>86</v>
      </c>
      <c r="AW474" s="13" t="s">
        <v>39</v>
      </c>
      <c r="AX474" s="13" t="s">
        <v>78</v>
      </c>
      <c r="AY474" s="209" t="s">
        <v>143</v>
      </c>
    </row>
    <row r="475" spans="1:65" s="14" customFormat="1" ht="11.25">
      <c r="B475" s="210"/>
      <c r="C475" s="211"/>
      <c r="D475" s="180" t="s">
        <v>252</v>
      </c>
      <c r="E475" s="212" t="s">
        <v>32</v>
      </c>
      <c r="F475" s="213" t="s">
        <v>705</v>
      </c>
      <c r="G475" s="211"/>
      <c r="H475" s="214">
        <v>54.5</v>
      </c>
      <c r="I475" s="215"/>
      <c r="J475" s="211"/>
      <c r="K475" s="211"/>
      <c r="L475" s="216"/>
      <c r="M475" s="217"/>
      <c r="N475" s="218"/>
      <c r="O475" s="218"/>
      <c r="P475" s="218"/>
      <c r="Q475" s="218"/>
      <c r="R475" s="218"/>
      <c r="S475" s="218"/>
      <c r="T475" s="219"/>
      <c r="AT475" s="220" t="s">
        <v>252</v>
      </c>
      <c r="AU475" s="220" t="s">
        <v>88</v>
      </c>
      <c r="AV475" s="14" t="s">
        <v>88</v>
      </c>
      <c r="AW475" s="14" t="s">
        <v>39</v>
      </c>
      <c r="AX475" s="14" t="s">
        <v>86</v>
      </c>
      <c r="AY475" s="220" t="s">
        <v>143</v>
      </c>
    </row>
    <row r="476" spans="1:65" s="2" customFormat="1" ht="16.5" customHeight="1">
      <c r="A476" s="36"/>
      <c r="B476" s="37"/>
      <c r="C476" s="232" t="s">
        <v>706</v>
      </c>
      <c r="D476" s="232" t="s">
        <v>519</v>
      </c>
      <c r="E476" s="233" t="s">
        <v>707</v>
      </c>
      <c r="F476" s="234" t="s">
        <v>708</v>
      </c>
      <c r="G476" s="235" t="s">
        <v>312</v>
      </c>
      <c r="H476" s="236">
        <v>56.134999999999998</v>
      </c>
      <c r="I476" s="237"/>
      <c r="J476" s="238">
        <f>ROUND(I476*H476,2)</f>
        <v>0</v>
      </c>
      <c r="K476" s="234" t="s">
        <v>248</v>
      </c>
      <c r="L476" s="239"/>
      <c r="M476" s="240" t="s">
        <v>32</v>
      </c>
      <c r="N476" s="241" t="s">
        <v>49</v>
      </c>
      <c r="O476" s="66"/>
      <c r="P476" s="176">
        <f>O476*H476</f>
        <v>0</v>
      </c>
      <c r="Q476" s="176">
        <v>0.191</v>
      </c>
      <c r="R476" s="176">
        <f>Q476*H476</f>
        <v>10.721785000000001</v>
      </c>
      <c r="S476" s="176">
        <v>0</v>
      </c>
      <c r="T476" s="177">
        <f>S476*H476</f>
        <v>0</v>
      </c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R476" s="178" t="s">
        <v>176</v>
      </c>
      <c r="AT476" s="178" t="s">
        <v>519</v>
      </c>
      <c r="AU476" s="178" t="s">
        <v>88</v>
      </c>
      <c r="AY476" s="18" t="s">
        <v>143</v>
      </c>
      <c r="BE476" s="179">
        <f>IF(N476="základní",J476,0)</f>
        <v>0</v>
      </c>
      <c r="BF476" s="179">
        <f>IF(N476="snížená",J476,0)</f>
        <v>0</v>
      </c>
      <c r="BG476" s="179">
        <f>IF(N476="zákl. přenesená",J476,0)</f>
        <v>0</v>
      </c>
      <c r="BH476" s="179">
        <f>IF(N476="sníž. přenesená",J476,0)</f>
        <v>0</v>
      </c>
      <c r="BI476" s="179">
        <f>IF(N476="nulová",J476,0)</f>
        <v>0</v>
      </c>
      <c r="BJ476" s="18" t="s">
        <v>86</v>
      </c>
      <c r="BK476" s="179">
        <f>ROUND(I476*H476,2)</f>
        <v>0</v>
      </c>
      <c r="BL476" s="18" t="s">
        <v>142</v>
      </c>
      <c r="BM476" s="178" t="s">
        <v>709</v>
      </c>
    </row>
    <row r="477" spans="1:65" s="2" customFormat="1" ht="11.25">
      <c r="A477" s="36"/>
      <c r="B477" s="37"/>
      <c r="C477" s="38"/>
      <c r="D477" s="180" t="s">
        <v>149</v>
      </c>
      <c r="E477" s="38"/>
      <c r="F477" s="181" t="s">
        <v>708</v>
      </c>
      <c r="G477" s="38"/>
      <c r="H477" s="38"/>
      <c r="I477" s="182"/>
      <c r="J477" s="38"/>
      <c r="K477" s="38"/>
      <c r="L477" s="41"/>
      <c r="M477" s="183"/>
      <c r="N477" s="184"/>
      <c r="O477" s="66"/>
      <c r="P477" s="66"/>
      <c r="Q477" s="66"/>
      <c r="R477" s="66"/>
      <c r="S477" s="66"/>
      <c r="T477" s="67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T477" s="18" t="s">
        <v>149</v>
      </c>
      <c r="AU477" s="18" t="s">
        <v>88</v>
      </c>
    </row>
    <row r="478" spans="1:65" s="14" customFormat="1" ht="11.25">
      <c r="B478" s="210"/>
      <c r="C478" s="211"/>
      <c r="D478" s="180" t="s">
        <v>252</v>
      </c>
      <c r="E478" s="211"/>
      <c r="F478" s="213" t="s">
        <v>710</v>
      </c>
      <c r="G478" s="211"/>
      <c r="H478" s="214">
        <v>56.134999999999998</v>
      </c>
      <c r="I478" s="215"/>
      <c r="J478" s="211"/>
      <c r="K478" s="211"/>
      <c r="L478" s="216"/>
      <c r="M478" s="217"/>
      <c r="N478" s="218"/>
      <c r="O478" s="218"/>
      <c r="P478" s="218"/>
      <c r="Q478" s="218"/>
      <c r="R478" s="218"/>
      <c r="S478" s="218"/>
      <c r="T478" s="219"/>
      <c r="AT478" s="220" t="s">
        <v>252</v>
      </c>
      <c r="AU478" s="220" t="s">
        <v>88</v>
      </c>
      <c r="AV478" s="14" t="s">
        <v>88</v>
      </c>
      <c r="AW478" s="14" t="s">
        <v>4</v>
      </c>
      <c r="AX478" s="14" t="s">
        <v>86</v>
      </c>
      <c r="AY478" s="220" t="s">
        <v>143</v>
      </c>
    </row>
    <row r="479" spans="1:65" s="11" customFormat="1" ht="22.9" customHeight="1">
      <c r="B479" s="153"/>
      <c r="C479" s="154"/>
      <c r="D479" s="155" t="s">
        <v>77</v>
      </c>
      <c r="E479" s="196" t="s">
        <v>168</v>
      </c>
      <c r="F479" s="196" t="s">
        <v>711</v>
      </c>
      <c r="G479" s="154"/>
      <c r="H479" s="154"/>
      <c r="I479" s="157"/>
      <c r="J479" s="197">
        <f>BK479</f>
        <v>0</v>
      </c>
      <c r="K479" s="154"/>
      <c r="L479" s="159"/>
      <c r="M479" s="160"/>
      <c r="N479" s="161"/>
      <c r="O479" s="161"/>
      <c r="P479" s="162">
        <f>SUM(P480:P665)</f>
        <v>0</v>
      </c>
      <c r="Q479" s="161"/>
      <c r="R479" s="162">
        <f>SUM(R480:R665)</f>
        <v>44.132363460000001</v>
      </c>
      <c r="S479" s="161"/>
      <c r="T479" s="163">
        <f>SUM(T480:T665)</f>
        <v>0</v>
      </c>
      <c r="AR479" s="164" t="s">
        <v>86</v>
      </c>
      <c r="AT479" s="165" t="s">
        <v>77</v>
      </c>
      <c r="AU479" s="165" t="s">
        <v>86</v>
      </c>
      <c r="AY479" s="164" t="s">
        <v>143</v>
      </c>
      <c r="BK479" s="166">
        <f>SUM(BK480:BK665)</f>
        <v>0</v>
      </c>
    </row>
    <row r="480" spans="1:65" s="2" customFormat="1" ht="24.2" customHeight="1">
      <c r="A480" s="36"/>
      <c r="B480" s="37"/>
      <c r="C480" s="167" t="s">
        <v>712</v>
      </c>
      <c r="D480" s="167" t="s">
        <v>144</v>
      </c>
      <c r="E480" s="168" t="s">
        <v>713</v>
      </c>
      <c r="F480" s="169" t="s">
        <v>714</v>
      </c>
      <c r="G480" s="170" t="s">
        <v>312</v>
      </c>
      <c r="H480" s="171">
        <v>756.3</v>
      </c>
      <c r="I480" s="172"/>
      <c r="J480" s="173">
        <f>ROUND(I480*H480,2)</f>
        <v>0</v>
      </c>
      <c r="K480" s="169" t="s">
        <v>248</v>
      </c>
      <c r="L480" s="41"/>
      <c r="M480" s="174" t="s">
        <v>32</v>
      </c>
      <c r="N480" s="175" t="s">
        <v>49</v>
      </c>
      <c r="O480" s="66"/>
      <c r="P480" s="176">
        <f>O480*H480</f>
        <v>0</v>
      </c>
      <c r="Q480" s="176">
        <v>2.5999999999999998E-4</v>
      </c>
      <c r="R480" s="176">
        <f>Q480*H480</f>
        <v>0.19663799999999998</v>
      </c>
      <c r="S480" s="176">
        <v>0</v>
      </c>
      <c r="T480" s="177">
        <f>S480*H480</f>
        <v>0</v>
      </c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R480" s="178" t="s">
        <v>142</v>
      </c>
      <c r="AT480" s="178" t="s">
        <v>144</v>
      </c>
      <c r="AU480" s="178" t="s">
        <v>88</v>
      </c>
      <c r="AY480" s="18" t="s">
        <v>143</v>
      </c>
      <c r="BE480" s="179">
        <f>IF(N480="základní",J480,0)</f>
        <v>0</v>
      </c>
      <c r="BF480" s="179">
        <f>IF(N480="snížená",J480,0)</f>
        <v>0</v>
      </c>
      <c r="BG480" s="179">
        <f>IF(N480="zákl. přenesená",J480,0)</f>
        <v>0</v>
      </c>
      <c r="BH480" s="179">
        <f>IF(N480="sníž. přenesená",J480,0)</f>
        <v>0</v>
      </c>
      <c r="BI480" s="179">
        <f>IF(N480="nulová",J480,0)</f>
        <v>0</v>
      </c>
      <c r="BJ480" s="18" t="s">
        <v>86</v>
      </c>
      <c r="BK480" s="179">
        <f>ROUND(I480*H480,2)</f>
        <v>0</v>
      </c>
      <c r="BL480" s="18" t="s">
        <v>142</v>
      </c>
      <c r="BM480" s="178" t="s">
        <v>715</v>
      </c>
    </row>
    <row r="481" spans="1:65" s="2" customFormat="1" ht="19.5">
      <c r="A481" s="36"/>
      <c r="B481" s="37"/>
      <c r="C481" s="38"/>
      <c r="D481" s="180" t="s">
        <v>149</v>
      </c>
      <c r="E481" s="38"/>
      <c r="F481" s="181" t="s">
        <v>716</v>
      </c>
      <c r="G481" s="38"/>
      <c r="H481" s="38"/>
      <c r="I481" s="182"/>
      <c r="J481" s="38"/>
      <c r="K481" s="38"/>
      <c r="L481" s="41"/>
      <c r="M481" s="183"/>
      <c r="N481" s="184"/>
      <c r="O481" s="66"/>
      <c r="P481" s="66"/>
      <c r="Q481" s="66"/>
      <c r="R481" s="66"/>
      <c r="S481" s="66"/>
      <c r="T481" s="67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T481" s="18" t="s">
        <v>149</v>
      </c>
      <c r="AU481" s="18" t="s">
        <v>88</v>
      </c>
    </row>
    <row r="482" spans="1:65" s="2" customFormat="1" ht="11.25">
      <c r="A482" s="36"/>
      <c r="B482" s="37"/>
      <c r="C482" s="38"/>
      <c r="D482" s="198" t="s">
        <v>194</v>
      </c>
      <c r="E482" s="38"/>
      <c r="F482" s="199" t="s">
        <v>717</v>
      </c>
      <c r="G482" s="38"/>
      <c r="H482" s="38"/>
      <c r="I482" s="182"/>
      <c r="J482" s="38"/>
      <c r="K482" s="38"/>
      <c r="L482" s="41"/>
      <c r="M482" s="183"/>
      <c r="N482" s="184"/>
      <c r="O482" s="66"/>
      <c r="P482" s="66"/>
      <c r="Q482" s="66"/>
      <c r="R482" s="66"/>
      <c r="S482" s="66"/>
      <c r="T482" s="67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T482" s="18" t="s">
        <v>194</v>
      </c>
      <c r="AU482" s="18" t="s">
        <v>88</v>
      </c>
    </row>
    <row r="483" spans="1:65" s="13" customFormat="1" ht="11.25">
      <c r="B483" s="200"/>
      <c r="C483" s="201"/>
      <c r="D483" s="180" t="s">
        <v>252</v>
      </c>
      <c r="E483" s="202" t="s">
        <v>32</v>
      </c>
      <c r="F483" s="203" t="s">
        <v>718</v>
      </c>
      <c r="G483" s="201"/>
      <c r="H483" s="202" t="s">
        <v>32</v>
      </c>
      <c r="I483" s="204"/>
      <c r="J483" s="201"/>
      <c r="K483" s="201"/>
      <c r="L483" s="205"/>
      <c r="M483" s="206"/>
      <c r="N483" s="207"/>
      <c r="O483" s="207"/>
      <c r="P483" s="207"/>
      <c r="Q483" s="207"/>
      <c r="R483" s="207"/>
      <c r="S483" s="207"/>
      <c r="T483" s="208"/>
      <c r="AT483" s="209" t="s">
        <v>252</v>
      </c>
      <c r="AU483" s="209" t="s">
        <v>88</v>
      </c>
      <c r="AV483" s="13" t="s">
        <v>86</v>
      </c>
      <c r="AW483" s="13" t="s">
        <v>39</v>
      </c>
      <c r="AX483" s="13" t="s">
        <v>78</v>
      </c>
      <c r="AY483" s="209" t="s">
        <v>143</v>
      </c>
    </row>
    <row r="484" spans="1:65" s="14" customFormat="1" ht="11.25">
      <c r="B484" s="210"/>
      <c r="C484" s="211"/>
      <c r="D484" s="180" t="s">
        <v>252</v>
      </c>
      <c r="E484" s="212" t="s">
        <v>32</v>
      </c>
      <c r="F484" s="213" t="s">
        <v>719</v>
      </c>
      <c r="G484" s="211"/>
      <c r="H484" s="214">
        <v>855.93</v>
      </c>
      <c r="I484" s="215"/>
      <c r="J484" s="211"/>
      <c r="K484" s="211"/>
      <c r="L484" s="216"/>
      <c r="M484" s="217"/>
      <c r="N484" s="218"/>
      <c r="O484" s="218"/>
      <c r="P484" s="218"/>
      <c r="Q484" s="218"/>
      <c r="R484" s="218"/>
      <c r="S484" s="218"/>
      <c r="T484" s="219"/>
      <c r="AT484" s="220" t="s">
        <v>252</v>
      </c>
      <c r="AU484" s="220" t="s">
        <v>88</v>
      </c>
      <c r="AV484" s="14" t="s">
        <v>88</v>
      </c>
      <c r="AW484" s="14" t="s">
        <v>39</v>
      </c>
      <c r="AX484" s="14" t="s">
        <v>78</v>
      </c>
      <c r="AY484" s="220" t="s">
        <v>143</v>
      </c>
    </row>
    <row r="485" spans="1:65" s="13" customFormat="1" ht="11.25">
      <c r="B485" s="200"/>
      <c r="C485" s="201"/>
      <c r="D485" s="180" t="s">
        <v>252</v>
      </c>
      <c r="E485" s="202" t="s">
        <v>32</v>
      </c>
      <c r="F485" s="203" t="s">
        <v>720</v>
      </c>
      <c r="G485" s="201"/>
      <c r="H485" s="202" t="s">
        <v>32</v>
      </c>
      <c r="I485" s="204"/>
      <c r="J485" s="201"/>
      <c r="K485" s="201"/>
      <c r="L485" s="205"/>
      <c r="M485" s="206"/>
      <c r="N485" s="207"/>
      <c r="O485" s="207"/>
      <c r="P485" s="207"/>
      <c r="Q485" s="207"/>
      <c r="R485" s="207"/>
      <c r="S485" s="207"/>
      <c r="T485" s="208"/>
      <c r="AT485" s="209" t="s">
        <v>252</v>
      </c>
      <c r="AU485" s="209" t="s">
        <v>88</v>
      </c>
      <c r="AV485" s="13" t="s">
        <v>86</v>
      </c>
      <c r="AW485" s="13" t="s">
        <v>39</v>
      </c>
      <c r="AX485" s="13" t="s">
        <v>78</v>
      </c>
      <c r="AY485" s="209" t="s">
        <v>143</v>
      </c>
    </row>
    <row r="486" spans="1:65" s="14" customFormat="1" ht="11.25">
      <c r="B486" s="210"/>
      <c r="C486" s="211"/>
      <c r="D486" s="180" t="s">
        <v>252</v>
      </c>
      <c r="E486" s="212" t="s">
        <v>32</v>
      </c>
      <c r="F486" s="213" t="s">
        <v>721</v>
      </c>
      <c r="G486" s="211"/>
      <c r="H486" s="214">
        <v>-87.26</v>
      </c>
      <c r="I486" s="215"/>
      <c r="J486" s="211"/>
      <c r="K486" s="211"/>
      <c r="L486" s="216"/>
      <c r="M486" s="217"/>
      <c r="N486" s="218"/>
      <c r="O486" s="218"/>
      <c r="P486" s="218"/>
      <c r="Q486" s="218"/>
      <c r="R486" s="218"/>
      <c r="S486" s="218"/>
      <c r="T486" s="219"/>
      <c r="AT486" s="220" t="s">
        <v>252</v>
      </c>
      <c r="AU486" s="220" t="s">
        <v>88</v>
      </c>
      <c r="AV486" s="14" t="s">
        <v>88</v>
      </c>
      <c r="AW486" s="14" t="s">
        <v>39</v>
      </c>
      <c r="AX486" s="14" t="s">
        <v>78</v>
      </c>
      <c r="AY486" s="220" t="s">
        <v>143</v>
      </c>
    </row>
    <row r="487" spans="1:65" s="14" customFormat="1" ht="11.25">
      <c r="B487" s="210"/>
      <c r="C487" s="211"/>
      <c r="D487" s="180" t="s">
        <v>252</v>
      </c>
      <c r="E487" s="212" t="s">
        <v>32</v>
      </c>
      <c r="F487" s="213" t="s">
        <v>722</v>
      </c>
      <c r="G487" s="211"/>
      <c r="H487" s="214">
        <v>-38.299999999999997</v>
      </c>
      <c r="I487" s="215"/>
      <c r="J487" s="211"/>
      <c r="K487" s="211"/>
      <c r="L487" s="216"/>
      <c r="M487" s="217"/>
      <c r="N487" s="218"/>
      <c r="O487" s="218"/>
      <c r="P487" s="218"/>
      <c r="Q487" s="218"/>
      <c r="R487" s="218"/>
      <c r="S487" s="218"/>
      <c r="T487" s="219"/>
      <c r="AT487" s="220" t="s">
        <v>252</v>
      </c>
      <c r="AU487" s="220" t="s">
        <v>88</v>
      </c>
      <c r="AV487" s="14" t="s">
        <v>88</v>
      </c>
      <c r="AW487" s="14" t="s">
        <v>39</v>
      </c>
      <c r="AX487" s="14" t="s">
        <v>78</v>
      </c>
      <c r="AY487" s="220" t="s">
        <v>143</v>
      </c>
    </row>
    <row r="488" spans="1:65" s="13" customFormat="1" ht="11.25">
      <c r="B488" s="200"/>
      <c r="C488" s="201"/>
      <c r="D488" s="180" t="s">
        <v>252</v>
      </c>
      <c r="E488" s="202" t="s">
        <v>32</v>
      </c>
      <c r="F488" s="203" t="s">
        <v>723</v>
      </c>
      <c r="G488" s="201"/>
      <c r="H488" s="202" t="s">
        <v>32</v>
      </c>
      <c r="I488" s="204"/>
      <c r="J488" s="201"/>
      <c r="K488" s="201"/>
      <c r="L488" s="205"/>
      <c r="M488" s="206"/>
      <c r="N488" s="207"/>
      <c r="O488" s="207"/>
      <c r="P488" s="207"/>
      <c r="Q488" s="207"/>
      <c r="R488" s="207"/>
      <c r="S488" s="207"/>
      <c r="T488" s="208"/>
      <c r="AT488" s="209" t="s">
        <v>252</v>
      </c>
      <c r="AU488" s="209" t="s">
        <v>88</v>
      </c>
      <c r="AV488" s="13" t="s">
        <v>86</v>
      </c>
      <c r="AW488" s="13" t="s">
        <v>39</v>
      </c>
      <c r="AX488" s="13" t="s">
        <v>78</v>
      </c>
      <c r="AY488" s="209" t="s">
        <v>143</v>
      </c>
    </row>
    <row r="489" spans="1:65" s="14" customFormat="1" ht="11.25">
      <c r="B489" s="210"/>
      <c r="C489" s="211"/>
      <c r="D489" s="180" t="s">
        <v>252</v>
      </c>
      <c r="E489" s="212" t="s">
        <v>32</v>
      </c>
      <c r="F489" s="213" t="s">
        <v>724</v>
      </c>
      <c r="G489" s="211"/>
      <c r="H489" s="214">
        <v>25.93</v>
      </c>
      <c r="I489" s="215"/>
      <c r="J489" s="211"/>
      <c r="K489" s="211"/>
      <c r="L489" s="216"/>
      <c r="M489" s="217"/>
      <c r="N489" s="218"/>
      <c r="O489" s="218"/>
      <c r="P489" s="218"/>
      <c r="Q489" s="218"/>
      <c r="R489" s="218"/>
      <c r="S489" s="218"/>
      <c r="T489" s="219"/>
      <c r="AT489" s="220" t="s">
        <v>252</v>
      </c>
      <c r="AU489" s="220" t="s">
        <v>88</v>
      </c>
      <c r="AV489" s="14" t="s">
        <v>88</v>
      </c>
      <c r="AW489" s="14" t="s">
        <v>39</v>
      </c>
      <c r="AX489" s="14" t="s">
        <v>78</v>
      </c>
      <c r="AY489" s="220" t="s">
        <v>143</v>
      </c>
    </row>
    <row r="490" spans="1:65" s="15" customFormat="1" ht="11.25">
      <c r="B490" s="221"/>
      <c r="C490" s="222"/>
      <c r="D490" s="180" t="s">
        <v>252</v>
      </c>
      <c r="E490" s="223" t="s">
        <v>32</v>
      </c>
      <c r="F490" s="224" t="s">
        <v>256</v>
      </c>
      <c r="G490" s="222"/>
      <c r="H490" s="225">
        <v>756.3</v>
      </c>
      <c r="I490" s="226"/>
      <c r="J490" s="222"/>
      <c r="K490" s="222"/>
      <c r="L490" s="227"/>
      <c r="M490" s="228"/>
      <c r="N490" s="229"/>
      <c r="O490" s="229"/>
      <c r="P490" s="229"/>
      <c r="Q490" s="229"/>
      <c r="R490" s="229"/>
      <c r="S490" s="229"/>
      <c r="T490" s="230"/>
      <c r="AT490" s="231" t="s">
        <v>252</v>
      </c>
      <c r="AU490" s="231" t="s">
        <v>88</v>
      </c>
      <c r="AV490" s="15" t="s">
        <v>142</v>
      </c>
      <c r="AW490" s="15" t="s">
        <v>39</v>
      </c>
      <c r="AX490" s="15" t="s">
        <v>86</v>
      </c>
      <c r="AY490" s="231" t="s">
        <v>143</v>
      </c>
    </row>
    <row r="491" spans="1:65" s="2" customFormat="1" ht="24.2" customHeight="1">
      <c r="A491" s="36"/>
      <c r="B491" s="37"/>
      <c r="C491" s="167" t="s">
        <v>725</v>
      </c>
      <c r="D491" s="167" t="s">
        <v>144</v>
      </c>
      <c r="E491" s="168" t="s">
        <v>726</v>
      </c>
      <c r="F491" s="169" t="s">
        <v>727</v>
      </c>
      <c r="G491" s="170" t="s">
        <v>312</v>
      </c>
      <c r="H491" s="171">
        <v>756.3</v>
      </c>
      <c r="I491" s="172"/>
      <c r="J491" s="173">
        <f>ROUND(I491*H491,2)</f>
        <v>0</v>
      </c>
      <c r="K491" s="169" t="s">
        <v>248</v>
      </c>
      <c r="L491" s="41"/>
      <c r="M491" s="174" t="s">
        <v>32</v>
      </c>
      <c r="N491" s="175" t="s">
        <v>49</v>
      </c>
      <c r="O491" s="66"/>
      <c r="P491" s="176">
        <f>O491*H491</f>
        <v>0</v>
      </c>
      <c r="Q491" s="176">
        <v>1.103E-2</v>
      </c>
      <c r="R491" s="176">
        <f>Q491*H491</f>
        <v>8.3419889999999999</v>
      </c>
      <c r="S491" s="176">
        <v>0</v>
      </c>
      <c r="T491" s="177">
        <f>S491*H491</f>
        <v>0</v>
      </c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R491" s="178" t="s">
        <v>142</v>
      </c>
      <c r="AT491" s="178" t="s">
        <v>144</v>
      </c>
      <c r="AU491" s="178" t="s">
        <v>88</v>
      </c>
      <c r="AY491" s="18" t="s">
        <v>143</v>
      </c>
      <c r="BE491" s="179">
        <f>IF(N491="základní",J491,0)</f>
        <v>0</v>
      </c>
      <c r="BF491" s="179">
        <f>IF(N491="snížená",J491,0)</f>
        <v>0</v>
      </c>
      <c r="BG491" s="179">
        <f>IF(N491="zákl. přenesená",J491,0)</f>
        <v>0</v>
      </c>
      <c r="BH491" s="179">
        <f>IF(N491="sníž. přenesená",J491,0)</f>
        <v>0</v>
      </c>
      <c r="BI491" s="179">
        <f>IF(N491="nulová",J491,0)</f>
        <v>0</v>
      </c>
      <c r="BJ491" s="18" t="s">
        <v>86</v>
      </c>
      <c r="BK491" s="179">
        <f>ROUND(I491*H491,2)</f>
        <v>0</v>
      </c>
      <c r="BL491" s="18" t="s">
        <v>142</v>
      </c>
      <c r="BM491" s="178" t="s">
        <v>728</v>
      </c>
    </row>
    <row r="492" spans="1:65" s="2" customFormat="1" ht="29.25">
      <c r="A492" s="36"/>
      <c r="B492" s="37"/>
      <c r="C492" s="38"/>
      <c r="D492" s="180" t="s">
        <v>149</v>
      </c>
      <c r="E492" s="38"/>
      <c r="F492" s="181" t="s">
        <v>729</v>
      </c>
      <c r="G492" s="38"/>
      <c r="H492" s="38"/>
      <c r="I492" s="182"/>
      <c r="J492" s="38"/>
      <c r="K492" s="38"/>
      <c r="L492" s="41"/>
      <c r="M492" s="183"/>
      <c r="N492" s="184"/>
      <c r="O492" s="66"/>
      <c r="P492" s="66"/>
      <c r="Q492" s="66"/>
      <c r="R492" s="66"/>
      <c r="S492" s="66"/>
      <c r="T492" s="67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T492" s="18" t="s">
        <v>149</v>
      </c>
      <c r="AU492" s="18" t="s">
        <v>88</v>
      </c>
    </row>
    <row r="493" spans="1:65" s="2" customFormat="1" ht="11.25">
      <c r="A493" s="36"/>
      <c r="B493" s="37"/>
      <c r="C493" s="38"/>
      <c r="D493" s="198" t="s">
        <v>194</v>
      </c>
      <c r="E493" s="38"/>
      <c r="F493" s="199" t="s">
        <v>730</v>
      </c>
      <c r="G493" s="38"/>
      <c r="H493" s="38"/>
      <c r="I493" s="182"/>
      <c r="J493" s="38"/>
      <c r="K493" s="38"/>
      <c r="L493" s="41"/>
      <c r="M493" s="183"/>
      <c r="N493" s="184"/>
      <c r="O493" s="66"/>
      <c r="P493" s="66"/>
      <c r="Q493" s="66"/>
      <c r="R493" s="66"/>
      <c r="S493" s="66"/>
      <c r="T493" s="67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T493" s="18" t="s">
        <v>194</v>
      </c>
      <c r="AU493" s="18" t="s">
        <v>88</v>
      </c>
    </row>
    <row r="494" spans="1:65" s="13" customFormat="1" ht="11.25">
      <c r="B494" s="200"/>
      <c r="C494" s="201"/>
      <c r="D494" s="180" t="s">
        <v>252</v>
      </c>
      <c r="E494" s="202" t="s">
        <v>32</v>
      </c>
      <c r="F494" s="203" t="s">
        <v>718</v>
      </c>
      <c r="G494" s="201"/>
      <c r="H494" s="202" t="s">
        <v>32</v>
      </c>
      <c r="I494" s="204"/>
      <c r="J494" s="201"/>
      <c r="K494" s="201"/>
      <c r="L494" s="205"/>
      <c r="M494" s="206"/>
      <c r="N494" s="207"/>
      <c r="O494" s="207"/>
      <c r="P494" s="207"/>
      <c r="Q494" s="207"/>
      <c r="R494" s="207"/>
      <c r="S494" s="207"/>
      <c r="T494" s="208"/>
      <c r="AT494" s="209" t="s">
        <v>252</v>
      </c>
      <c r="AU494" s="209" t="s">
        <v>88</v>
      </c>
      <c r="AV494" s="13" t="s">
        <v>86</v>
      </c>
      <c r="AW494" s="13" t="s">
        <v>39</v>
      </c>
      <c r="AX494" s="13" t="s">
        <v>78</v>
      </c>
      <c r="AY494" s="209" t="s">
        <v>143</v>
      </c>
    </row>
    <row r="495" spans="1:65" s="14" customFormat="1" ht="11.25">
      <c r="B495" s="210"/>
      <c r="C495" s="211"/>
      <c r="D495" s="180" t="s">
        <v>252</v>
      </c>
      <c r="E495" s="212" t="s">
        <v>32</v>
      </c>
      <c r="F495" s="213" t="s">
        <v>719</v>
      </c>
      <c r="G495" s="211"/>
      <c r="H495" s="214">
        <v>855.93</v>
      </c>
      <c r="I495" s="215"/>
      <c r="J495" s="211"/>
      <c r="K495" s="211"/>
      <c r="L495" s="216"/>
      <c r="M495" s="217"/>
      <c r="N495" s="218"/>
      <c r="O495" s="218"/>
      <c r="P495" s="218"/>
      <c r="Q495" s="218"/>
      <c r="R495" s="218"/>
      <c r="S495" s="218"/>
      <c r="T495" s="219"/>
      <c r="AT495" s="220" t="s">
        <v>252</v>
      </c>
      <c r="AU495" s="220" t="s">
        <v>88</v>
      </c>
      <c r="AV495" s="14" t="s">
        <v>88</v>
      </c>
      <c r="AW495" s="14" t="s">
        <v>39</v>
      </c>
      <c r="AX495" s="14" t="s">
        <v>78</v>
      </c>
      <c r="AY495" s="220" t="s">
        <v>143</v>
      </c>
    </row>
    <row r="496" spans="1:65" s="13" customFormat="1" ht="11.25">
      <c r="B496" s="200"/>
      <c r="C496" s="201"/>
      <c r="D496" s="180" t="s">
        <v>252</v>
      </c>
      <c r="E496" s="202" t="s">
        <v>32</v>
      </c>
      <c r="F496" s="203" t="s">
        <v>720</v>
      </c>
      <c r="G496" s="201"/>
      <c r="H496" s="202" t="s">
        <v>32</v>
      </c>
      <c r="I496" s="204"/>
      <c r="J496" s="201"/>
      <c r="K496" s="201"/>
      <c r="L496" s="205"/>
      <c r="M496" s="206"/>
      <c r="N496" s="207"/>
      <c r="O496" s="207"/>
      <c r="P496" s="207"/>
      <c r="Q496" s="207"/>
      <c r="R496" s="207"/>
      <c r="S496" s="207"/>
      <c r="T496" s="208"/>
      <c r="AT496" s="209" t="s">
        <v>252</v>
      </c>
      <c r="AU496" s="209" t="s">
        <v>88</v>
      </c>
      <c r="AV496" s="13" t="s">
        <v>86</v>
      </c>
      <c r="AW496" s="13" t="s">
        <v>39</v>
      </c>
      <c r="AX496" s="13" t="s">
        <v>78</v>
      </c>
      <c r="AY496" s="209" t="s">
        <v>143</v>
      </c>
    </row>
    <row r="497" spans="1:65" s="14" customFormat="1" ht="11.25">
      <c r="B497" s="210"/>
      <c r="C497" s="211"/>
      <c r="D497" s="180" t="s">
        <v>252</v>
      </c>
      <c r="E497" s="212" t="s">
        <v>32</v>
      </c>
      <c r="F497" s="213" t="s">
        <v>721</v>
      </c>
      <c r="G497" s="211"/>
      <c r="H497" s="214">
        <v>-87.26</v>
      </c>
      <c r="I497" s="215"/>
      <c r="J497" s="211"/>
      <c r="K497" s="211"/>
      <c r="L497" s="216"/>
      <c r="M497" s="217"/>
      <c r="N497" s="218"/>
      <c r="O497" s="218"/>
      <c r="P497" s="218"/>
      <c r="Q497" s="218"/>
      <c r="R497" s="218"/>
      <c r="S497" s="218"/>
      <c r="T497" s="219"/>
      <c r="AT497" s="220" t="s">
        <v>252</v>
      </c>
      <c r="AU497" s="220" t="s">
        <v>88</v>
      </c>
      <c r="AV497" s="14" t="s">
        <v>88</v>
      </c>
      <c r="AW497" s="14" t="s">
        <v>39</v>
      </c>
      <c r="AX497" s="14" t="s">
        <v>78</v>
      </c>
      <c r="AY497" s="220" t="s">
        <v>143</v>
      </c>
    </row>
    <row r="498" spans="1:65" s="14" customFormat="1" ht="11.25">
      <c r="B498" s="210"/>
      <c r="C498" s="211"/>
      <c r="D498" s="180" t="s">
        <v>252</v>
      </c>
      <c r="E498" s="212" t="s">
        <v>32</v>
      </c>
      <c r="F498" s="213" t="s">
        <v>722</v>
      </c>
      <c r="G498" s="211"/>
      <c r="H498" s="214">
        <v>-38.299999999999997</v>
      </c>
      <c r="I498" s="215"/>
      <c r="J498" s="211"/>
      <c r="K498" s="211"/>
      <c r="L498" s="216"/>
      <c r="M498" s="217"/>
      <c r="N498" s="218"/>
      <c r="O498" s="218"/>
      <c r="P498" s="218"/>
      <c r="Q498" s="218"/>
      <c r="R498" s="218"/>
      <c r="S498" s="218"/>
      <c r="T498" s="219"/>
      <c r="AT498" s="220" t="s">
        <v>252</v>
      </c>
      <c r="AU498" s="220" t="s">
        <v>88</v>
      </c>
      <c r="AV498" s="14" t="s">
        <v>88</v>
      </c>
      <c r="AW498" s="14" t="s">
        <v>39</v>
      </c>
      <c r="AX498" s="14" t="s">
        <v>78</v>
      </c>
      <c r="AY498" s="220" t="s">
        <v>143</v>
      </c>
    </row>
    <row r="499" spans="1:65" s="13" customFormat="1" ht="11.25">
      <c r="B499" s="200"/>
      <c r="C499" s="201"/>
      <c r="D499" s="180" t="s">
        <v>252</v>
      </c>
      <c r="E499" s="202" t="s">
        <v>32</v>
      </c>
      <c r="F499" s="203" t="s">
        <v>723</v>
      </c>
      <c r="G499" s="201"/>
      <c r="H499" s="202" t="s">
        <v>32</v>
      </c>
      <c r="I499" s="204"/>
      <c r="J499" s="201"/>
      <c r="K499" s="201"/>
      <c r="L499" s="205"/>
      <c r="M499" s="206"/>
      <c r="N499" s="207"/>
      <c r="O499" s="207"/>
      <c r="P499" s="207"/>
      <c r="Q499" s="207"/>
      <c r="R499" s="207"/>
      <c r="S499" s="207"/>
      <c r="T499" s="208"/>
      <c r="AT499" s="209" t="s">
        <v>252</v>
      </c>
      <c r="AU499" s="209" t="s">
        <v>88</v>
      </c>
      <c r="AV499" s="13" t="s">
        <v>86</v>
      </c>
      <c r="AW499" s="13" t="s">
        <v>39</v>
      </c>
      <c r="AX499" s="13" t="s">
        <v>78</v>
      </c>
      <c r="AY499" s="209" t="s">
        <v>143</v>
      </c>
    </row>
    <row r="500" spans="1:65" s="14" customFormat="1" ht="11.25">
      <c r="B500" s="210"/>
      <c r="C500" s="211"/>
      <c r="D500" s="180" t="s">
        <v>252</v>
      </c>
      <c r="E500" s="212" t="s">
        <v>32</v>
      </c>
      <c r="F500" s="213" t="s">
        <v>724</v>
      </c>
      <c r="G500" s="211"/>
      <c r="H500" s="214">
        <v>25.93</v>
      </c>
      <c r="I500" s="215"/>
      <c r="J500" s="211"/>
      <c r="K500" s="211"/>
      <c r="L500" s="216"/>
      <c r="M500" s="217"/>
      <c r="N500" s="218"/>
      <c r="O500" s="218"/>
      <c r="P500" s="218"/>
      <c r="Q500" s="218"/>
      <c r="R500" s="218"/>
      <c r="S500" s="218"/>
      <c r="T500" s="219"/>
      <c r="AT500" s="220" t="s">
        <v>252</v>
      </c>
      <c r="AU500" s="220" t="s">
        <v>88</v>
      </c>
      <c r="AV500" s="14" t="s">
        <v>88</v>
      </c>
      <c r="AW500" s="14" t="s">
        <v>39</v>
      </c>
      <c r="AX500" s="14" t="s">
        <v>78</v>
      </c>
      <c r="AY500" s="220" t="s">
        <v>143</v>
      </c>
    </row>
    <row r="501" spans="1:65" s="15" customFormat="1" ht="11.25">
      <c r="B501" s="221"/>
      <c r="C501" s="222"/>
      <c r="D501" s="180" t="s">
        <v>252</v>
      </c>
      <c r="E501" s="223" t="s">
        <v>32</v>
      </c>
      <c r="F501" s="224" t="s">
        <v>256</v>
      </c>
      <c r="G501" s="222"/>
      <c r="H501" s="225">
        <v>756.3</v>
      </c>
      <c r="I501" s="226"/>
      <c r="J501" s="222"/>
      <c r="K501" s="222"/>
      <c r="L501" s="227"/>
      <c r="M501" s="228"/>
      <c r="N501" s="229"/>
      <c r="O501" s="229"/>
      <c r="P501" s="229"/>
      <c r="Q501" s="229"/>
      <c r="R501" s="229"/>
      <c r="S501" s="229"/>
      <c r="T501" s="230"/>
      <c r="AT501" s="231" t="s">
        <v>252</v>
      </c>
      <c r="AU501" s="231" t="s">
        <v>88</v>
      </c>
      <c r="AV501" s="15" t="s">
        <v>142</v>
      </c>
      <c r="AW501" s="15" t="s">
        <v>39</v>
      </c>
      <c r="AX501" s="15" t="s">
        <v>86</v>
      </c>
      <c r="AY501" s="231" t="s">
        <v>143</v>
      </c>
    </row>
    <row r="502" spans="1:65" s="2" customFormat="1" ht="24.2" customHeight="1">
      <c r="A502" s="36"/>
      <c r="B502" s="37"/>
      <c r="C502" s="167" t="s">
        <v>731</v>
      </c>
      <c r="D502" s="167" t="s">
        <v>144</v>
      </c>
      <c r="E502" s="168" t="s">
        <v>732</v>
      </c>
      <c r="F502" s="169" t="s">
        <v>733</v>
      </c>
      <c r="G502" s="170" t="s">
        <v>312</v>
      </c>
      <c r="H502" s="171">
        <v>54.37</v>
      </c>
      <c r="I502" s="172"/>
      <c r="J502" s="173">
        <f>ROUND(I502*H502,2)</f>
        <v>0</v>
      </c>
      <c r="K502" s="169" t="s">
        <v>248</v>
      </c>
      <c r="L502" s="41"/>
      <c r="M502" s="174" t="s">
        <v>32</v>
      </c>
      <c r="N502" s="175" t="s">
        <v>49</v>
      </c>
      <c r="O502" s="66"/>
      <c r="P502" s="176">
        <f>O502*H502</f>
        <v>0</v>
      </c>
      <c r="Q502" s="176">
        <v>4.3800000000000002E-3</v>
      </c>
      <c r="R502" s="176">
        <f>Q502*H502</f>
        <v>0.23814060000000001</v>
      </c>
      <c r="S502" s="176">
        <v>0</v>
      </c>
      <c r="T502" s="177">
        <f>S502*H502</f>
        <v>0</v>
      </c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R502" s="178" t="s">
        <v>142</v>
      </c>
      <c r="AT502" s="178" t="s">
        <v>144</v>
      </c>
      <c r="AU502" s="178" t="s">
        <v>88</v>
      </c>
      <c r="AY502" s="18" t="s">
        <v>143</v>
      </c>
      <c r="BE502" s="179">
        <f>IF(N502="základní",J502,0)</f>
        <v>0</v>
      </c>
      <c r="BF502" s="179">
        <f>IF(N502="snížená",J502,0)</f>
        <v>0</v>
      </c>
      <c r="BG502" s="179">
        <f>IF(N502="zákl. přenesená",J502,0)</f>
        <v>0</v>
      </c>
      <c r="BH502" s="179">
        <f>IF(N502="sníž. přenesená",J502,0)</f>
        <v>0</v>
      </c>
      <c r="BI502" s="179">
        <f>IF(N502="nulová",J502,0)</f>
        <v>0</v>
      </c>
      <c r="BJ502" s="18" t="s">
        <v>86</v>
      </c>
      <c r="BK502" s="179">
        <f>ROUND(I502*H502,2)</f>
        <v>0</v>
      </c>
      <c r="BL502" s="18" t="s">
        <v>142</v>
      </c>
      <c r="BM502" s="178" t="s">
        <v>734</v>
      </c>
    </row>
    <row r="503" spans="1:65" s="2" customFormat="1" ht="19.5">
      <c r="A503" s="36"/>
      <c r="B503" s="37"/>
      <c r="C503" s="38"/>
      <c r="D503" s="180" t="s">
        <v>149</v>
      </c>
      <c r="E503" s="38"/>
      <c r="F503" s="181" t="s">
        <v>735</v>
      </c>
      <c r="G503" s="38"/>
      <c r="H503" s="38"/>
      <c r="I503" s="182"/>
      <c r="J503" s="38"/>
      <c r="K503" s="38"/>
      <c r="L503" s="41"/>
      <c r="M503" s="183"/>
      <c r="N503" s="184"/>
      <c r="O503" s="66"/>
      <c r="P503" s="66"/>
      <c r="Q503" s="66"/>
      <c r="R503" s="66"/>
      <c r="S503" s="66"/>
      <c r="T503" s="67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T503" s="18" t="s">
        <v>149</v>
      </c>
      <c r="AU503" s="18" t="s">
        <v>88</v>
      </c>
    </row>
    <row r="504" spans="1:65" s="2" customFormat="1" ht="11.25">
      <c r="A504" s="36"/>
      <c r="B504" s="37"/>
      <c r="C504" s="38"/>
      <c r="D504" s="198" t="s">
        <v>194</v>
      </c>
      <c r="E504" s="38"/>
      <c r="F504" s="199" t="s">
        <v>736</v>
      </c>
      <c r="G504" s="38"/>
      <c r="H504" s="38"/>
      <c r="I504" s="182"/>
      <c r="J504" s="38"/>
      <c r="K504" s="38"/>
      <c r="L504" s="41"/>
      <c r="M504" s="183"/>
      <c r="N504" s="184"/>
      <c r="O504" s="66"/>
      <c r="P504" s="66"/>
      <c r="Q504" s="66"/>
      <c r="R504" s="66"/>
      <c r="S504" s="66"/>
      <c r="T504" s="67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T504" s="18" t="s">
        <v>194</v>
      </c>
      <c r="AU504" s="18" t="s">
        <v>88</v>
      </c>
    </row>
    <row r="505" spans="1:65" s="13" customFormat="1" ht="11.25">
      <c r="B505" s="200"/>
      <c r="C505" s="201"/>
      <c r="D505" s="180" t="s">
        <v>252</v>
      </c>
      <c r="E505" s="202" t="s">
        <v>32</v>
      </c>
      <c r="F505" s="203" t="s">
        <v>737</v>
      </c>
      <c r="G505" s="201"/>
      <c r="H505" s="202" t="s">
        <v>32</v>
      </c>
      <c r="I505" s="204"/>
      <c r="J505" s="201"/>
      <c r="K505" s="201"/>
      <c r="L505" s="205"/>
      <c r="M505" s="206"/>
      <c r="N505" s="207"/>
      <c r="O505" s="207"/>
      <c r="P505" s="207"/>
      <c r="Q505" s="207"/>
      <c r="R505" s="207"/>
      <c r="S505" s="207"/>
      <c r="T505" s="208"/>
      <c r="AT505" s="209" t="s">
        <v>252</v>
      </c>
      <c r="AU505" s="209" t="s">
        <v>88</v>
      </c>
      <c r="AV505" s="13" t="s">
        <v>86</v>
      </c>
      <c r="AW505" s="13" t="s">
        <v>39</v>
      </c>
      <c r="AX505" s="13" t="s">
        <v>78</v>
      </c>
      <c r="AY505" s="209" t="s">
        <v>143</v>
      </c>
    </row>
    <row r="506" spans="1:65" s="14" customFormat="1" ht="11.25">
      <c r="B506" s="210"/>
      <c r="C506" s="211"/>
      <c r="D506" s="180" t="s">
        <v>252</v>
      </c>
      <c r="E506" s="212" t="s">
        <v>32</v>
      </c>
      <c r="F506" s="213" t="s">
        <v>738</v>
      </c>
      <c r="G506" s="211"/>
      <c r="H506" s="214">
        <v>54.37</v>
      </c>
      <c r="I506" s="215"/>
      <c r="J506" s="211"/>
      <c r="K506" s="211"/>
      <c r="L506" s="216"/>
      <c r="M506" s="217"/>
      <c r="N506" s="218"/>
      <c r="O506" s="218"/>
      <c r="P506" s="218"/>
      <c r="Q506" s="218"/>
      <c r="R506" s="218"/>
      <c r="S506" s="218"/>
      <c r="T506" s="219"/>
      <c r="AT506" s="220" t="s">
        <v>252</v>
      </c>
      <c r="AU506" s="220" t="s">
        <v>88</v>
      </c>
      <c r="AV506" s="14" t="s">
        <v>88</v>
      </c>
      <c r="AW506" s="14" t="s">
        <v>39</v>
      </c>
      <c r="AX506" s="14" t="s">
        <v>86</v>
      </c>
      <c r="AY506" s="220" t="s">
        <v>143</v>
      </c>
    </row>
    <row r="507" spans="1:65" s="2" customFormat="1" ht="24.2" customHeight="1">
      <c r="A507" s="36"/>
      <c r="B507" s="37"/>
      <c r="C507" s="167" t="s">
        <v>739</v>
      </c>
      <c r="D507" s="167" t="s">
        <v>144</v>
      </c>
      <c r="E507" s="168" t="s">
        <v>740</v>
      </c>
      <c r="F507" s="169" t="s">
        <v>741</v>
      </c>
      <c r="G507" s="170" t="s">
        <v>312</v>
      </c>
      <c r="H507" s="171">
        <v>54.37</v>
      </c>
      <c r="I507" s="172"/>
      <c r="J507" s="173">
        <f>ROUND(I507*H507,2)</f>
        <v>0</v>
      </c>
      <c r="K507" s="169" t="s">
        <v>248</v>
      </c>
      <c r="L507" s="41"/>
      <c r="M507" s="174" t="s">
        <v>32</v>
      </c>
      <c r="N507" s="175" t="s">
        <v>49</v>
      </c>
      <c r="O507" s="66"/>
      <c r="P507" s="176">
        <f>O507*H507</f>
        <v>0</v>
      </c>
      <c r="Q507" s="176">
        <v>2.9999999999999997E-4</v>
      </c>
      <c r="R507" s="176">
        <f>Q507*H507</f>
        <v>1.6310999999999999E-2</v>
      </c>
      <c r="S507" s="176">
        <v>0</v>
      </c>
      <c r="T507" s="177">
        <f>S507*H507</f>
        <v>0</v>
      </c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R507" s="178" t="s">
        <v>142</v>
      </c>
      <c r="AT507" s="178" t="s">
        <v>144</v>
      </c>
      <c r="AU507" s="178" t="s">
        <v>88</v>
      </c>
      <c r="AY507" s="18" t="s">
        <v>143</v>
      </c>
      <c r="BE507" s="179">
        <f>IF(N507="základní",J507,0)</f>
        <v>0</v>
      </c>
      <c r="BF507" s="179">
        <f>IF(N507="snížená",J507,0)</f>
        <v>0</v>
      </c>
      <c r="BG507" s="179">
        <f>IF(N507="zákl. přenesená",J507,0)</f>
        <v>0</v>
      </c>
      <c r="BH507" s="179">
        <f>IF(N507="sníž. přenesená",J507,0)</f>
        <v>0</v>
      </c>
      <c r="BI507" s="179">
        <f>IF(N507="nulová",J507,0)</f>
        <v>0</v>
      </c>
      <c r="BJ507" s="18" t="s">
        <v>86</v>
      </c>
      <c r="BK507" s="179">
        <f>ROUND(I507*H507,2)</f>
        <v>0</v>
      </c>
      <c r="BL507" s="18" t="s">
        <v>142</v>
      </c>
      <c r="BM507" s="178" t="s">
        <v>742</v>
      </c>
    </row>
    <row r="508" spans="1:65" s="2" customFormat="1" ht="19.5">
      <c r="A508" s="36"/>
      <c r="B508" s="37"/>
      <c r="C508" s="38"/>
      <c r="D508" s="180" t="s">
        <v>149</v>
      </c>
      <c r="E508" s="38"/>
      <c r="F508" s="181" t="s">
        <v>743</v>
      </c>
      <c r="G508" s="38"/>
      <c r="H508" s="38"/>
      <c r="I508" s="182"/>
      <c r="J508" s="38"/>
      <c r="K508" s="38"/>
      <c r="L508" s="41"/>
      <c r="M508" s="183"/>
      <c r="N508" s="184"/>
      <c r="O508" s="66"/>
      <c r="P508" s="66"/>
      <c r="Q508" s="66"/>
      <c r="R508" s="66"/>
      <c r="S508" s="66"/>
      <c r="T508" s="67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T508" s="18" t="s">
        <v>149</v>
      </c>
      <c r="AU508" s="18" t="s">
        <v>88</v>
      </c>
    </row>
    <row r="509" spans="1:65" s="2" customFormat="1" ht="11.25">
      <c r="A509" s="36"/>
      <c r="B509" s="37"/>
      <c r="C509" s="38"/>
      <c r="D509" s="198" t="s">
        <v>194</v>
      </c>
      <c r="E509" s="38"/>
      <c r="F509" s="199" t="s">
        <v>744</v>
      </c>
      <c r="G509" s="38"/>
      <c r="H509" s="38"/>
      <c r="I509" s="182"/>
      <c r="J509" s="38"/>
      <c r="K509" s="38"/>
      <c r="L509" s="41"/>
      <c r="M509" s="183"/>
      <c r="N509" s="184"/>
      <c r="O509" s="66"/>
      <c r="P509" s="66"/>
      <c r="Q509" s="66"/>
      <c r="R509" s="66"/>
      <c r="S509" s="66"/>
      <c r="T509" s="67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T509" s="18" t="s">
        <v>194</v>
      </c>
      <c r="AU509" s="18" t="s">
        <v>88</v>
      </c>
    </row>
    <row r="510" spans="1:65" s="13" customFormat="1" ht="11.25">
      <c r="B510" s="200"/>
      <c r="C510" s="201"/>
      <c r="D510" s="180" t="s">
        <v>252</v>
      </c>
      <c r="E510" s="202" t="s">
        <v>32</v>
      </c>
      <c r="F510" s="203" t="s">
        <v>737</v>
      </c>
      <c r="G510" s="201"/>
      <c r="H510" s="202" t="s">
        <v>32</v>
      </c>
      <c r="I510" s="204"/>
      <c r="J510" s="201"/>
      <c r="K510" s="201"/>
      <c r="L510" s="205"/>
      <c r="M510" s="206"/>
      <c r="N510" s="207"/>
      <c r="O510" s="207"/>
      <c r="P510" s="207"/>
      <c r="Q510" s="207"/>
      <c r="R510" s="207"/>
      <c r="S510" s="207"/>
      <c r="T510" s="208"/>
      <c r="AT510" s="209" t="s">
        <v>252</v>
      </c>
      <c r="AU510" s="209" t="s">
        <v>88</v>
      </c>
      <c r="AV510" s="13" t="s">
        <v>86</v>
      </c>
      <c r="AW510" s="13" t="s">
        <v>39</v>
      </c>
      <c r="AX510" s="13" t="s">
        <v>78</v>
      </c>
      <c r="AY510" s="209" t="s">
        <v>143</v>
      </c>
    </row>
    <row r="511" spans="1:65" s="14" customFormat="1" ht="11.25">
      <c r="B511" s="210"/>
      <c r="C511" s="211"/>
      <c r="D511" s="180" t="s">
        <v>252</v>
      </c>
      <c r="E511" s="212" t="s">
        <v>32</v>
      </c>
      <c r="F511" s="213" t="s">
        <v>738</v>
      </c>
      <c r="G511" s="211"/>
      <c r="H511" s="214">
        <v>54.37</v>
      </c>
      <c r="I511" s="215"/>
      <c r="J511" s="211"/>
      <c r="K511" s="211"/>
      <c r="L511" s="216"/>
      <c r="M511" s="217"/>
      <c r="N511" s="218"/>
      <c r="O511" s="218"/>
      <c r="P511" s="218"/>
      <c r="Q511" s="218"/>
      <c r="R511" s="218"/>
      <c r="S511" s="218"/>
      <c r="T511" s="219"/>
      <c r="AT511" s="220" t="s">
        <v>252</v>
      </c>
      <c r="AU511" s="220" t="s">
        <v>88</v>
      </c>
      <c r="AV511" s="14" t="s">
        <v>88</v>
      </c>
      <c r="AW511" s="14" t="s">
        <v>39</v>
      </c>
      <c r="AX511" s="14" t="s">
        <v>86</v>
      </c>
      <c r="AY511" s="220" t="s">
        <v>143</v>
      </c>
    </row>
    <row r="512" spans="1:65" s="2" customFormat="1" ht="37.9" customHeight="1">
      <c r="A512" s="36"/>
      <c r="B512" s="37"/>
      <c r="C512" s="167" t="s">
        <v>745</v>
      </c>
      <c r="D512" s="167" t="s">
        <v>144</v>
      </c>
      <c r="E512" s="168" t="s">
        <v>746</v>
      </c>
      <c r="F512" s="169" t="s">
        <v>747</v>
      </c>
      <c r="G512" s="170" t="s">
        <v>312</v>
      </c>
      <c r="H512" s="171">
        <v>54.37</v>
      </c>
      <c r="I512" s="172"/>
      <c r="J512" s="173">
        <f>ROUND(I512*H512,2)</f>
        <v>0</v>
      </c>
      <c r="K512" s="169" t="s">
        <v>248</v>
      </c>
      <c r="L512" s="41"/>
      <c r="M512" s="174" t="s">
        <v>32</v>
      </c>
      <c r="N512" s="175" t="s">
        <v>49</v>
      </c>
      <c r="O512" s="66"/>
      <c r="P512" s="176">
        <f>O512*H512</f>
        <v>0</v>
      </c>
      <c r="Q512" s="176">
        <v>8.2900000000000005E-3</v>
      </c>
      <c r="R512" s="176">
        <f>Q512*H512</f>
        <v>0.4507273</v>
      </c>
      <c r="S512" s="176">
        <v>0</v>
      </c>
      <c r="T512" s="177">
        <f>S512*H512</f>
        <v>0</v>
      </c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R512" s="178" t="s">
        <v>142</v>
      </c>
      <c r="AT512" s="178" t="s">
        <v>144</v>
      </c>
      <c r="AU512" s="178" t="s">
        <v>88</v>
      </c>
      <c r="AY512" s="18" t="s">
        <v>143</v>
      </c>
      <c r="BE512" s="179">
        <f>IF(N512="základní",J512,0)</f>
        <v>0</v>
      </c>
      <c r="BF512" s="179">
        <f>IF(N512="snížená",J512,0)</f>
        <v>0</v>
      </c>
      <c r="BG512" s="179">
        <f>IF(N512="zákl. přenesená",J512,0)</f>
        <v>0</v>
      </c>
      <c r="BH512" s="179">
        <f>IF(N512="sníž. přenesená",J512,0)</f>
        <v>0</v>
      </c>
      <c r="BI512" s="179">
        <f>IF(N512="nulová",J512,0)</f>
        <v>0</v>
      </c>
      <c r="BJ512" s="18" t="s">
        <v>86</v>
      </c>
      <c r="BK512" s="179">
        <f>ROUND(I512*H512,2)</f>
        <v>0</v>
      </c>
      <c r="BL512" s="18" t="s">
        <v>142</v>
      </c>
      <c r="BM512" s="178" t="s">
        <v>748</v>
      </c>
    </row>
    <row r="513" spans="1:65" s="2" customFormat="1" ht="29.25">
      <c r="A513" s="36"/>
      <c r="B513" s="37"/>
      <c r="C513" s="38"/>
      <c r="D513" s="180" t="s">
        <v>149</v>
      </c>
      <c r="E513" s="38"/>
      <c r="F513" s="181" t="s">
        <v>749</v>
      </c>
      <c r="G513" s="38"/>
      <c r="H513" s="38"/>
      <c r="I513" s="182"/>
      <c r="J513" s="38"/>
      <c r="K513" s="38"/>
      <c r="L513" s="41"/>
      <c r="M513" s="183"/>
      <c r="N513" s="184"/>
      <c r="O513" s="66"/>
      <c r="P513" s="66"/>
      <c r="Q513" s="66"/>
      <c r="R513" s="66"/>
      <c r="S513" s="66"/>
      <c r="T513" s="67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T513" s="18" t="s">
        <v>149</v>
      </c>
      <c r="AU513" s="18" t="s">
        <v>88</v>
      </c>
    </row>
    <row r="514" spans="1:65" s="2" customFormat="1" ht="11.25">
      <c r="A514" s="36"/>
      <c r="B514" s="37"/>
      <c r="C514" s="38"/>
      <c r="D514" s="198" t="s">
        <v>194</v>
      </c>
      <c r="E514" s="38"/>
      <c r="F514" s="199" t="s">
        <v>750</v>
      </c>
      <c r="G514" s="38"/>
      <c r="H514" s="38"/>
      <c r="I514" s="182"/>
      <c r="J514" s="38"/>
      <c r="K514" s="38"/>
      <c r="L514" s="41"/>
      <c r="M514" s="183"/>
      <c r="N514" s="184"/>
      <c r="O514" s="66"/>
      <c r="P514" s="66"/>
      <c r="Q514" s="66"/>
      <c r="R514" s="66"/>
      <c r="S514" s="66"/>
      <c r="T514" s="67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T514" s="18" t="s">
        <v>194</v>
      </c>
      <c r="AU514" s="18" t="s">
        <v>88</v>
      </c>
    </row>
    <row r="515" spans="1:65" s="13" customFormat="1" ht="11.25">
      <c r="B515" s="200"/>
      <c r="C515" s="201"/>
      <c r="D515" s="180" t="s">
        <v>252</v>
      </c>
      <c r="E515" s="202" t="s">
        <v>32</v>
      </c>
      <c r="F515" s="203" t="s">
        <v>737</v>
      </c>
      <c r="G515" s="201"/>
      <c r="H515" s="202" t="s">
        <v>32</v>
      </c>
      <c r="I515" s="204"/>
      <c r="J515" s="201"/>
      <c r="K515" s="201"/>
      <c r="L515" s="205"/>
      <c r="M515" s="206"/>
      <c r="N515" s="207"/>
      <c r="O515" s="207"/>
      <c r="P515" s="207"/>
      <c r="Q515" s="207"/>
      <c r="R515" s="207"/>
      <c r="S515" s="207"/>
      <c r="T515" s="208"/>
      <c r="AT515" s="209" t="s">
        <v>252</v>
      </c>
      <c r="AU515" s="209" t="s">
        <v>88</v>
      </c>
      <c r="AV515" s="13" t="s">
        <v>86</v>
      </c>
      <c r="AW515" s="13" t="s">
        <v>39</v>
      </c>
      <c r="AX515" s="13" t="s">
        <v>78</v>
      </c>
      <c r="AY515" s="209" t="s">
        <v>143</v>
      </c>
    </row>
    <row r="516" spans="1:65" s="14" customFormat="1" ht="11.25">
      <c r="B516" s="210"/>
      <c r="C516" s="211"/>
      <c r="D516" s="180" t="s">
        <v>252</v>
      </c>
      <c r="E516" s="212" t="s">
        <v>32</v>
      </c>
      <c r="F516" s="213" t="s">
        <v>738</v>
      </c>
      <c r="G516" s="211"/>
      <c r="H516" s="214">
        <v>54.37</v>
      </c>
      <c r="I516" s="215"/>
      <c r="J516" s="211"/>
      <c r="K516" s="211"/>
      <c r="L516" s="216"/>
      <c r="M516" s="217"/>
      <c r="N516" s="218"/>
      <c r="O516" s="218"/>
      <c r="P516" s="218"/>
      <c r="Q516" s="218"/>
      <c r="R516" s="218"/>
      <c r="S516" s="218"/>
      <c r="T516" s="219"/>
      <c r="AT516" s="220" t="s">
        <v>252</v>
      </c>
      <c r="AU516" s="220" t="s">
        <v>88</v>
      </c>
      <c r="AV516" s="14" t="s">
        <v>88</v>
      </c>
      <c r="AW516" s="14" t="s">
        <v>39</v>
      </c>
      <c r="AX516" s="14" t="s">
        <v>86</v>
      </c>
      <c r="AY516" s="220" t="s">
        <v>143</v>
      </c>
    </row>
    <row r="517" spans="1:65" s="2" customFormat="1" ht="16.5" customHeight="1">
      <c r="A517" s="36"/>
      <c r="B517" s="37"/>
      <c r="C517" s="232" t="s">
        <v>751</v>
      </c>
      <c r="D517" s="232" t="s">
        <v>519</v>
      </c>
      <c r="E517" s="233" t="s">
        <v>752</v>
      </c>
      <c r="F517" s="234" t="s">
        <v>753</v>
      </c>
      <c r="G517" s="235" t="s">
        <v>312</v>
      </c>
      <c r="H517" s="236">
        <v>57.088999999999999</v>
      </c>
      <c r="I517" s="237"/>
      <c r="J517" s="238">
        <f>ROUND(I517*H517,2)</f>
        <v>0</v>
      </c>
      <c r="K517" s="234" t="s">
        <v>248</v>
      </c>
      <c r="L517" s="239"/>
      <c r="M517" s="240" t="s">
        <v>32</v>
      </c>
      <c r="N517" s="241" t="s">
        <v>49</v>
      </c>
      <c r="O517" s="66"/>
      <c r="P517" s="176">
        <f>O517*H517</f>
        <v>0</v>
      </c>
      <c r="Q517" s="176">
        <v>6.8000000000000005E-4</v>
      </c>
      <c r="R517" s="176">
        <f>Q517*H517</f>
        <v>3.8820520000000004E-2</v>
      </c>
      <c r="S517" s="176">
        <v>0</v>
      </c>
      <c r="T517" s="177">
        <f>S517*H517</f>
        <v>0</v>
      </c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R517" s="178" t="s">
        <v>176</v>
      </c>
      <c r="AT517" s="178" t="s">
        <v>519</v>
      </c>
      <c r="AU517" s="178" t="s">
        <v>88</v>
      </c>
      <c r="AY517" s="18" t="s">
        <v>143</v>
      </c>
      <c r="BE517" s="179">
        <f>IF(N517="základní",J517,0)</f>
        <v>0</v>
      </c>
      <c r="BF517" s="179">
        <f>IF(N517="snížená",J517,0)</f>
        <v>0</v>
      </c>
      <c r="BG517" s="179">
        <f>IF(N517="zákl. přenesená",J517,0)</f>
        <v>0</v>
      </c>
      <c r="BH517" s="179">
        <f>IF(N517="sníž. přenesená",J517,0)</f>
        <v>0</v>
      </c>
      <c r="BI517" s="179">
        <f>IF(N517="nulová",J517,0)</f>
        <v>0</v>
      </c>
      <c r="BJ517" s="18" t="s">
        <v>86</v>
      </c>
      <c r="BK517" s="179">
        <f>ROUND(I517*H517,2)</f>
        <v>0</v>
      </c>
      <c r="BL517" s="18" t="s">
        <v>142</v>
      </c>
      <c r="BM517" s="178" t="s">
        <v>754</v>
      </c>
    </row>
    <row r="518" spans="1:65" s="2" customFormat="1" ht="11.25">
      <c r="A518" s="36"/>
      <c r="B518" s="37"/>
      <c r="C518" s="38"/>
      <c r="D518" s="180" t="s">
        <v>149</v>
      </c>
      <c r="E518" s="38"/>
      <c r="F518" s="181" t="s">
        <v>753</v>
      </c>
      <c r="G518" s="38"/>
      <c r="H518" s="38"/>
      <c r="I518" s="182"/>
      <c r="J518" s="38"/>
      <c r="K518" s="38"/>
      <c r="L518" s="41"/>
      <c r="M518" s="183"/>
      <c r="N518" s="184"/>
      <c r="O518" s="66"/>
      <c r="P518" s="66"/>
      <c r="Q518" s="66"/>
      <c r="R518" s="66"/>
      <c r="S518" s="66"/>
      <c r="T518" s="67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T518" s="18" t="s">
        <v>149</v>
      </c>
      <c r="AU518" s="18" t="s">
        <v>88</v>
      </c>
    </row>
    <row r="519" spans="1:65" s="14" customFormat="1" ht="11.25">
      <c r="B519" s="210"/>
      <c r="C519" s="211"/>
      <c r="D519" s="180" t="s">
        <v>252</v>
      </c>
      <c r="E519" s="211"/>
      <c r="F519" s="213" t="s">
        <v>755</v>
      </c>
      <c r="G519" s="211"/>
      <c r="H519" s="214">
        <v>57.088999999999999</v>
      </c>
      <c r="I519" s="215"/>
      <c r="J519" s="211"/>
      <c r="K519" s="211"/>
      <c r="L519" s="216"/>
      <c r="M519" s="217"/>
      <c r="N519" s="218"/>
      <c r="O519" s="218"/>
      <c r="P519" s="218"/>
      <c r="Q519" s="218"/>
      <c r="R519" s="218"/>
      <c r="S519" s="218"/>
      <c r="T519" s="219"/>
      <c r="AT519" s="220" t="s">
        <v>252</v>
      </c>
      <c r="AU519" s="220" t="s">
        <v>88</v>
      </c>
      <c r="AV519" s="14" t="s">
        <v>88</v>
      </c>
      <c r="AW519" s="14" t="s">
        <v>4</v>
      </c>
      <c r="AX519" s="14" t="s">
        <v>86</v>
      </c>
      <c r="AY519" s="220" t="s">
        <v>143</v>
      </c>
    </row>
    <row r="520" spans="1:65" s="2" customFormat="1" ht="24.2" customHeight="1">
      <c r="A520" s="36"/>
      <c r="B520" s="37"/>
      <c r="C520" s="167" t="s">
        <v>756</v>
      </c>
      <c r="D520" s="167" t="s">
        <v>144</v>
      </c>
      <c r="E520" s="168" t="s">
        <v>757</v>
      </c>
      <c r="F520" s="169" t="s">
        <v>758</v>
      </c>
      <c r="G520" s="170" t="s">
        <v>312</v>
      </c>
      <c r="H520" s="171">
        <v>54.37</v>
      </c>
      <c r="I520" s="172"/>
      <c r="J520" s="173">
        <f>ROUND(I520*H520,2)</f>
        <v>0</v>
      </c>
      <c r="K520" s="169" t="s">
        <v>248</v>
      </c>
      <c r="L520" s="41"/>
      <c r="M520" s="174" t="s">
        <v>32</v>
      </c>
      <c r="N520" s="175" t="s">
        <v>49</v>
      </c>
      <c r="O520" s="66"/>
      <c r="P520" s="176">
        <f>O520*H520</f>
        <v>0</v>
      </c>
      <c r="Q520" s="176">
        <v>2.7000000000000001E-3</v>
      </c>
      <c r="R520" s="176">
        <f>Q520*H520</f>
        <v>0.14679900000000001</v>
      </c>
      <c r="S520" s="176">
        <v>0</v>
      </c>
      <c r="T520" s="177">
        <f>S520*H520</f>
        <v>0</v>
      </c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R520" s="178" t="s">
        <v>142</v>
      </c>
      <c r="AT520" s="178" t="s">
        <v>144</v>
      </c>
      <c r="AU520" s="178" t="s">
        <v>88</v>
      </c>
      <c r="AY520" s="18" t="s">
        <v>143</v>
      </c>
      <c r="BE520" s="179">
        <f>IF(N520="základní",J520,0)</f>
        <v>0</v>
      </c>
      <c r="BF520" s="179">
        <f>IF(N520="snížená",J520,0)</f>
        <v>0</v>
      </c>
      <c r="BG520" s="179">
        <f>IF(N520="zákl. přenesená",J520,0)</f>
        <v>0</v>
      </c>
      <c r="BH520" s="179">
        <f>IF(N520="sníž. přenesená",J520,0)</f>
        <v>0</v>
      </c>
      <c r="BI520" s="179">
        <f>IF(N520="nulová",J520,0)</f>
        <v>0</v>
      </c>
      <c r="BJ520" s="18" t="s">
        <v>86</v>
      </c>
      <c r="BK520" s="179">
        <f>ROUND(I520*H520,2)</f>
        <v>0</v>
      </c>
      <c r="BL520" s="18" t="s">
        <v>142</v>
      </c>
      <c r="BM520" s="178" t="s">
        <v>759</v>
      </c>
    </row>
    <row r="521" spans="1:65" s="2" customFormat="1" ht="19.5">
      <c r="A521" s="36"/>
      <c r="B521" s="37"/>
      <c r="C521" s="38"/>
      <c r="D521" s="180" t="s">
        <v>149</v>
      </c>
      <c r="E521" s="38"/>
      <c r="F521" s="181" t="s">
        <v>760</v>
      </c>
      <c r="G521" s="38"/>
      <c r="H521" s="38"/>
      <c r="I521" s="182"/>
      <c r="J521" s="38"/>
      <c r="K521" s="38"/>
      <c r="L521" s="41"/>
      <c r="M521" s="183"/>
      <c r="N521" s="184"/>
      <c r="O521" s="66"/>
      <c r="P521" s="66"/>
      <c r="Q521" s="66"/>
      <c r="R521" s="66"/>
      <c r="S521" s="66"/>
      <c r="T521" s="67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T521" s="18" t="s">
        <v>149</v>
      </c>
      <c r="AU521" s="18" t="s">
        <v>88</v>
      </c>
    </row>
    <row r="522" spans="1:65" s="2" customFormat="1" ht="11.25">
      <c r="A522" s="36"/>
      <c r="B522" s="37"/>
      <c r="C522" s="38"/>
      <c r="D522" s="198" t="s">
        <v>194</v>
      </c>
      <c r="E522" s="38"/>
      <c r="F522" s="199" t="s">
        <v>761</v>
      </c>
      <c r="G522" s="38"/>
      <c r="H522" s="38"/>
      <c r="I522" s="182"/>
      <c r="J522" s="38"/>
      <c r="K522" s="38"/>
      <c r="L522" s="41"/>
      <c r="M522" s="183"/>
      <c r="N522" s="184"/>
      <c r="O522" s="66"/>
      <c r="P522" s="66"/>
      <c r="Q522" s="66"/>
      <c r="R522" s="66"/>
      <c r="S522" s="66"/>
      <c r="T522" s="67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T522" s="18" t="s">
        <v>194</v>
      </c>
      <c r="AU522" s="18" t="s">
        <v>88</v>
      </c>
    </row>
    <row r="523" spans="1:65" s="13" customFormat="1" ht="11.25">
      <c r="B523" s="200"/>
      <c r="C523" s="201"/>
      <c r="D523" s="180" t="s">
        <v>252</v>
      </c>
      <c r="E523" s="202" t="s">
        <v>32</v>
      </c>
      <c r="F523" s="203" t="s">
        <v>737</v>
      </c>
      <c r="G523" s="201"/>
      <c r="H523" s="202" t="s">
        <v>32</v>
      </c>
      <c r="I523" s="204"/>
      <c r="J523" s="201"/>
      <c r="K523" s="201"/>
      <c r="L523" s="205"/>
      <c r="M523" s="206"/>
      <c r="N523" s="207"/>
      <c r="O523" s="207"/>
      <c r="P523" s="207"/>
      <c r="Q523" s="207"/>
      <c r="R523" s="207"/>
      <c r="S523" s="207"/>
      <c r="T523" s="208"/>
      <c r="AT523" s="209" t="s">
        <v>252</v>
      </c>
      <c r="AU523" s="209" t="s">
        <v>88</v>
      </c>
      <c r="AV523" s="13" t="s">
        <v>86</v>
      </c>
      <c r="AW523" s="13" t="s">
        <v>39</v>
      </c>
      <c r="AX523" s="13" t="s">
        <v>78</v>
      </c>
      <c r="AY523" s="209" t="s">
        <v>143</v>
      </c>
    </row>
    <row r="524" spans="1:65" s="14" customFormat="1" ht="11.25">
      <c r="B524" s="210"/>
      <c r="C524" s="211"/>
      <c r="D524" s="180" t="s">
        <v>252</v>
      </c>
      <c r="E524" s="212" t="s">
        <v>32</v>
      </c>
      <c r="F524" s="213" t="s">
        <v>738</v>
      </c>
      <c r="G524" s="211"/>
      <c r="H524" s="214">
        <v>54.37</v>
      </c>
      <c r="I524" s="215"/>
      <c r="J524" s="211"/>
      <c r="K524" s="211"/>
      <c r="L524" s="216"/>
      <c r="M524" s="217"/>
      <c r="N524" s="218"/>
      <c r="O524" s="218"/>
      <c r="P524" s="218"/>
      <c r="Q524" s="218"/>
      <c r="R524" s="218"/>
      <c r="S524" s="218"/>
      <c r="T524" s="219"/>
      <c r="AT524" s="220" t="s">
        <v>252</v>
      </c>
      <c r="AU524" s="220" t="s">
        <v>88</v>
      </c>
      <c r="AV524" s="14" t="s">
        <v>88</v>
      </c>
      <c r="AW524" s="14" t="s">
        <v>39</v>
      </c>
      <c r="AX524" s="14" t="s">
        <v>86</v>
      </c>
      <c r="AY524" s="220" t="s">
        <v>143</v>
      </c>
    </row>
    <row r="525" spans="1:65" s="2" customFormat="1" ht="24.2" customHeight="1">
      <c r="A525" s="36"/>
      <c r="B525" s="37"/>
      <c r="C525" s="167" t="s">
        <v>762</v>
      </c>
      <c r="D525" s="167" t="s">
        <v>144</v>
      </c>
      <c r="E525" s="168" t="s">
        <v>763</v>
      </c>
      <c r="F525" s="169" t="s">
        <v>764</v>
      </c>
      <c r="G525" s="170" t="s">
        <v>312</v>
      </c>
      <c r="H525" s="171">
        <v>283.24</v>
      </c>
      <c r="I525" s="172"/>
      <c r="J525" s="173">
        <f>ROUND(I525*H525,2)</f>
        <v>0</v>
      </c>
      <c r="K525" s="169" t="s">
        <v>248</v>
      </c>
      <c r="L525" s="41"/>
      <c r="M525" s="174" t="s">
        <v>32</v>
      </c>
      <c r="N525" s="175" t="s">
        <v>49</v>
      </c>
      <c r="O525" s="66"/>
      <c r="P525" s="176">
        <f>O525*H525</f>
        <v>0</v>
      </c>
      <c r="Q525" s="176">
        <v>4.3800000000000002E-3</v>
      </c>
      <c r="R525" s="176">
        <f>Q525*H525</f>
        <v>1.2405912000000001</v>
      </c>
      <c r="S525" s="176">
        <v>0</v>
      </c>
      <c r="T525" s="177">
        <f>S525*H525</f>
        <v>0</v>
      </c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R525" s="178" t="s">
        <v>142</v>
      </c>
      <c r="AT525" s="178" t="s">
        <v>144</v>
      </c>
      <c r="AU525" s="178" t="s">
        <v>88</v>
      </c>
      <c r="AY525" s="18" t="s">
        <v>143</v>
      </c>
      <c r="BE525" s="179">
        <f>IF(N525="základní",J525,0)</f>
        <v>0</v>
      </c>
      <c r="BF525" s="179">
        <f>IF(N525="snížená",J525,0)</f>
        <v>0</v>
      </c>
      <c r="BG525" s="179">
        <f>IF(N525="zákl. přenesená",J525,0)</f>
        <v>0</v>
      </c>
      <c r="BH525" s="179">
        <f>IF(N525="sníž. přenesená",J525,0)</f>
        <v>0</v>
      </c>
      <c r="BI525" s="179">
        <f>IF(N525="nulová",J525,0)</f>
        <v>0</v>
      </c>
      <c r="BJ525" s="18" t="s">
        <v>86</v>
      </c>
      <c r="BK525" s="179">
        <f>ROUND(I525*H525,2)</f>
        <v>0</v>
      </c>
      <c r="BL525" s="18" t="s">
        <v>142</v>
      </c>
      <c r="BM525" s="178" t="s">
        <v>765</v>
      </c>
    </row>
    <row r="526" spans="1:65" s="2" customFormat="1" ht="19.5">
      <c r="A526" s="36"/>
      <c r="B526" s="37"/>
      <c r="C526" s="38"/>
      <c r="D526" s="180" t="s">
        <v>149</v>
      </c>
      <c r="E526" s="38"/>
      <c r="F526" s="181" t="s">
        <v>766</v>
      </c>
      <c r="G526" s="38"/>
      <c r="H526" s="38"/>
      <c r="I526" s="182"/>
      <c r="J526" s="38"/>
      <c r="K526" s="38"/>
      <c r="L526" s="41"/>
      <c r="M526" s="183"/>
      <c r="N526" s="184"/>
      <c r="O526" s="66"/>
      <c r="P526" s="66"/>
      <c r="Q526" s="66"/>
      <c r="R526" s="66"/>
      <c r="S526" s="66"/>
      <c r="T526" s="67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T526" s="18" t="s">
        <v>149</v>
      </c>
      <c r="AU526" s="18" t="s">
        <v>88</v>
      </c>
    </row>
    <row r="527" spans="1:65" s="2" customFormat="1" ht="11.25">
      <c r="A527" s="36"/>
      <c r="B527" s="37"/>
      <c r="C527" s="38"/>
      <c r="D527" s="198" t="s">
        <v>194</v>
      </c>
      <c r="E527" s="38"/>
      <c r="F527" s="199" t="s">
        <v>767</v>
      </c>
      <c r="G527" s="38"/>
      <c r="H527" s="38"/>
      <c r="I527" s="182"/>
      <c r="J527" s="38"/>
      <c r="K527" s="38"/>
      <c r="L527" s="41"/>
      <c r="M527" s="183"/>
      <c r="N527" s="184"/>
      <c r="O527" s="66"/>
      <c r="P527" s="66"/>
      <c r="Q527" s="66"/>
      <c r="R527" s="66"/>
      <c r="S527" s="66"/>
      <c r="T527" s="67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T527" s="18" t="s">
        <v>194</v>
      </c>
      <c r="AU527" s="18" t="s">
        <v>88</v>
      </c>
    </row>
    <row r="528" spans="1:65" s="13" customFormat="1" ht="11.25">
      <c r="B528" s="200"/>
      <c r="C528" s="201"/>
      <c r="D528" s="180" t="s">
        <v>252</v>
      </c>
      <c r="E528" s="202" t="s">
        <v>32</v>
      </c>
      <c r="F528" s="203" t="s">
        <v>768</v>
      </c>
      <c r="G528" s="201"/>
      <c r="H528" s="202" t="s">
        <v>32</v>
      </c>
      <c r="I528" s="204"/>
      <c r="J528" s="201"/>
      <c r="K528" s="201"/>
      <c r="L528" s="205"/>
      <c r="M528" s="206"/>
      <c r="N528" s="207"/>
      <c r="O528" s="207"/>
      <c r="P528" s="207"/>
      <c r="Q528" s="207"/>
      <c r="R528" s="207"/>
      <c r="S528" s="207"/>
      <c r="T528" s="208"/>
      <c r="AT528" s="209" t="s">
        <v>252</v>
      </c>
      <c r="AU528" s="209" t="s">
        <v>88</v>
      </c>
      <c r="AV528" s="13" t="s">
        <v>86</v>
      </c>
      <c r="AW528" s="13" t="s">
        <v>39</v>
      </c>
      <c r="AX528" s="13" t="s">
        <v>78</v>
      </c>
      <c r="AY528" s="209" t="s">
        <v>143</v>
      </c>
    </row>
    <row r="529" spans="1:65" s="14" customFormat="1" ht="11.25">
      <c r="B529" s="210"/>
      <c r="C529" s="211"/>
      <c r="D529" s="180" t="s">
        <v>252</v>
      </c>
      <c r="E529" s="212" t="s">
        <v>32</v>
      </c>
      <c r="F529" s="213" t="s">
        <v>769</v>
      </c>
      <c r="G529" s="211"/>
      <c r="H529" s="214">
        <v>50.1</v>
      </c>
      <c r="I529" s="215"/>
      <c r="J529" s="211"/>
      <c r="K529" s="211"/>
      <c r="L529" s="216"/>
      <c r="M529" s="217"/>
      <c r="N529" s="218"/>
      <c r="O529" s="218"/>
      <c r="P529" s="218"/>
      <c r="Q529" s="218"/>
      <c r="R529" s="218"/>
      <c r="S529" s="218"/>
      <c r="T529" s="219"/>
      <c r="AT529" s="220" t="s">
        <v>252</v>
      </c>
      <c r="AU529" s="220" t="s">
        <v>88</v>
      </c>
      <c r="AV529" s="14" t="s">
        <v>88</v>
      </c>
      <c r="AW529" s="14" t="s">
        <v>39</v>
      </c>
      <c r="AX529" s="14" t="s">
        <v>78</v>
      </c>
      <c r="AY529" s="220" t="s">
        <v>143</v>
      </c>
    </row>
    <row r="530" spans="1:65" s="13" customFormat="1" ht="11.25">
      <c r="B530" s="200"/>
      <c r="C530" s="201"/>
      <c r="D530" s="180" t="s">
        <v>252</v>
      </c>
      <c r="E530" s="202" t="s">
        <v>32</v>
      </c>
      <c r="F530" s="203" t="s">
        <v>770</v>
      </c>
      <c r="G530" s="201"/>
      <c r="H530" s="202" t="s">
        <v>32</v>
      </c>
      <c r="I530" s="204"/>
      <c r="J530" s="201"/>
      <c r="K530" s="201"/>
      <c r="L530" s="205"/>
      <c r="M530" s="206"/>
      <c r="N530" s="207"/>
      <c r="O530" s="207"/>
      <c r="P530" s="207"/>
      <c r="Q530" s="207"/>
      <c r="R530" s="207"/>
      <c r="S530" s="207"/>
      <c r="T530" s="208"/>
      <c r="AT530" s="209" t="s">
        <v>252</v>
      </c>
      <c r="AU530" s="209" t="s">
        <v>88</v>
      </c>
      <c r="AV530" s="13" t="s">
        <v>86</v>
      </c>
      <c r="AW530" s="13" t="s">
        <v>39</v>
      </c>
      <c r="AX530" s="13" t="s">
        <v>78</v>
      </c>
      <c r="AY530" s="209" t="s">
        <v>143</v>
      </c>
    </row>
    <row r="531" spans="1:65" s="14" customFormat="1" ht="11.25">
      <c r="B531" s="210"/>
      <c r="C531" s="211"/>
      <c r="D531" s="180" t="s">
        <v>252</v>
      </c>
      <c r="E531" s="212" t="s">
        <v>32</v>
      </c>
      <c r="F531" s="213" t="s">
        <v>771</v>
      </c>
      <c r="G531" s="211"/>
      <c r="H531" s="214">
        <v>224.5</v>
      </c>
      <c r="I531" s="215"/>
      <c r="J531" s="211"/>
      <c r="K531" s="211"/>
      <c r="L531" s="216"/>
      <c r="M531" s="217"/>
      <c r="N531" s="218"/>
      <c r="O531" s="218"/>
      <c r="P531" s="218"/>
      <c r="Q531" s="218"/>
      <c r="R531" s="218"/>
      <c r="S531" s="218"/>
      <c r="T531" s="219"/>
      <c r="AT531" s="220" t="s">
        <v>252</v>
      </c>
      <c r="AU531" s="220" t="s">
        <v>88</v>
      </c>
      <c r="AV531" s="14" t="s">
        <v>88</v>
      </c>
      <c r="AW531" s="14" t="s">
        <v>39</v>
      </c>
      <c r="AX531" s="14" t="s">
        <v>78</v>
      </c>
      <c r="AY531" s="220" t="s">
        <v>143</v>
      </c>
    </row>
    <row r="532" spans="1:65" s="13" customFormat="1" ht="11.25">
      <c r="B532" s="200"/>
      <c r="C532" s="201"/>
      <c r="D532" s="180" t="s">
        <v>252</v>
      </c>
      <c r="E532" s="202" t="s">
        <v>32</v>
      </c>
      <c r="F532" s="203" t="s">
        <v>723</v>
      </c>
      <c r="G532" s="201"/>
      <c r="H532" s="202" t="s">
        <v>32</v>
      </c>
      <c r="I532" s="204"/>
      <c r="J532" s="201"/>
      <c r="K532" s="201"/>
      <c r="L532" s="205"/>
      <c r="M532" s="206"/>
      <c r="N532" s="207"/>
      <c r="O532" s="207"/>
      <c r="P532" s="207"/>
      <c r="Q532" s="207"/>
      <c r="R532" s="207"/>
      <c r="S532" s="207"/>
      <c r="T532" s="208"/>
      <c r="AT532" s="209" t="s">
        <v>252</v>
      </c>
      <c r="AU532" s="209" t="s">
        <v>88</v>
      </c>
      <c r="AV532" s="13" t="s">
        <v>86</v>
      </c>
      <c r="AW532" s="13" t="s">
        <v>39</v>
      </c>
      <c r="AX532" s="13" t="s">
        <v>78</v>
      </c>
      <c r="AY532" s="209" t="s">
        <v>143</v>
      </c>
    </row>
    <row r="533" spans="1:65" s="14" customFormat="1" ht="11.25">
      <c r="B533" s="210"/>
      <c r="C533" s="211"/>
      <c r="D533" s="180" t="s">
        <v>252</v>
      </c>
      <c r="E533" s="212" t="s">
        <v>32</v>
      </c>
      <c r="F533" s="213" t="s">
        <v>772</v>
      </c>
      <c r="G533" s="211"/>
      <c r="H533" s="214">
        <v>8.64</v>
      </c>
      <c r="I533" s="215"/>
      <c r="J533" s="211"/>
      <c r="K533" s="211"/>
      <c r="L533" s="216"/>
      <c r="M533" s="217"/>
      <c r="N533" s="218"/>
      <c r="O533" s="218"/>
      <c r="P533" s="218"/>
      <c r="Q533" s="218"/>
      <c r="R533" s="218"/>
      <c r="S533" s="218"/>
      <c r="T533" s="219"/>
      <c r="AT533" s="220" t="s">
        <v>252</v>
      </c>
      <c r="AU533" s="220" t="s">
        <v>88</v>
      </c>
      <c r="AV533" s="14" t="s">
        <v>88</v>
      </c>
      <c r="AW533" s="14" t="s">
        <v>39</v>
      </c>
      <c r="AX533" s="14" t="s">
        <v>78</v>
      </c>
      <c r="AY533" s="220" t="s">
        <v>143</v>
      </c>
    </row>
    <row r="534" spans="1:65" s="15" customFormat="1" ht="11.25">
      <c r="B534" s="221"/>
      <c r="C534" s="222"/>
      <c r="D534" s="180" t="s">
        <v>252</v>
      </c>
      <c r="E534" s="223" t="s">
        <v>32</v>
      </c>
      <c r="F534" s="224" t="s">
        <v>256</v>
      </c>
      <c r="G534" s="222"/>
      <c r="H534" s="225">
        <v>283.24</v>
      </c>
      <c r="I534" s="226"/>
      <c r="J534" s="222"/>
      <c r="K534" s="222"/>
      <c r="L534" s="227"/>
      <c r="M534" s="228"/>
      <c r="N534" s="229"/>
      <c r="O534" s="229"/>
      <c r="P534" s="229"/>
      <c r="Q534" s="229"/>
      <c r="R534" s="229"/>
      <c r="S534" s="229"/>
      <c r="T534" s="230"/>
      <c r="AT534" s="231" t="s">
        <v>252</v>
      </c>
      <c r="AU534" s="231" t="s">
        <v>88</v>
      </c>
      <c r="AV534" s="15" t="s">
        <v>142</v>
      </c>
      <c r="AW534" s="15" t="s">
        <v>39</v>
      </c>
      <c r="AX534" s="15" t="s">
        <v>86</v>
      </c>
      <c r="AY534" s="231" t="s">
        <v>143</v>
      </c>
    </row>
    <row r="535" spans="1:65" s="2" customFormat="1" ht="24.2" customHeight="1">
      <c r="A535" s="36"/>
      <c r="B535" s="37"/>
      <c r="C535" s="167" t="s">
        <v>773</v>
      </c>
      <c r="D535" s="167" t="s">
        <v>144</v>
      </c>
      <c r="E535" s="168" t="s">
        <v>774</v>
      </c>
      <c r="F535" s="169" t="s">
        <v>775</v>
      </c>
      <c r="G535" s="170" t="s">
        <v>462</v>
      </c>
      <c r="H535" s="171">
        <v>86.43</v>
      </c>
      <c r="I535" s="172"/>
      <c r="J535" s="173">
        <f>ROUND(I535*H535,2)</f>
        <v>0</v>
      </c>
      <c r="K535" s="169" t="s">
        <v>248</v>
      </c>
      <c r="L535" s="41"/>
      <c r="M535" s="174" t="s">
        <v>32</v>
      </c>
      <c r="N535" s="175" t="s">
        <v>49</v>
      </c>
      <c r="O535" s="66"/>
      <c r="P535" s="176">
        <f>O535*H535</f>
        <v>0</v>
      </c>
      <c r="Q535" s="176">
        <v>0</v>
      </c>
      <c r="R535" s="176">
        <f>Q535*H535</f>
        <v>0</v>
      </c>
      <c r="S535" s="176">
        <v>0</v>
      </c>
      <c r="T535" s="177">
        <f>S535*H535</f>
        <v>0</v>
      </c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R535" s="178" t="s">
        <v>142</v>
      </c>
      <c r="AT535" s="178" t="s">
        <v>144</v>
      </c>
      <c r="AU535" s="178" t="s">
        <v>88</v>
      </c>
      <c r="AY535" s="18" t="s">
        <v>143</v>
      </c>
      <c r="BE535" s="179">
        <f>IF(N535="základní",J535,0)</f>
        <v>0</v>
      </c>
      <c r="BF535" s="179">
        <f>IF(N535="snížená",J535,0)</f>
        <v>0</v>
      </c>
      <c r="BG535" s="179">
        <f>IF(N535="zákl. přenesená",J535,0)</f>
        <v>0</v>
      </c>
      <c r="BH535" s="179">
        <f>IF(N535="sníž. přenesená",J535,0)</f>
        <v>0</v>
      </c>
      <c r="BI535" s="179">
        <f>IF(N535="nulová",J535,0)</f>
        <v>0</v>
      </c>
      <c r="BJ535" s="18" t="s">
        <v>86</v>
      </c>
      <c r="BK535" s="179">
        <f>ROUND(I535*H535,2)</f>
        <v>0</v>
      </c>
      <c r="BL535" s="18" t="s">
        <v>142</v>
      </c>
      <c r="BM535" s="178" t="s">
        <v>776</v>
      </c>
    </row>
    <row r="536" spans="1:65" s="2" customFormat="1" ht="29.25">
      <c r="A536" s="36"/>
      <c r="B536" s="37"/>
      <c r="C536" s="38"/>
      <c r="D536" s="180" t="s">
        <v>149</v>
      </c>
      <c r="E536" s="38"/>
      <c r="F536" s="181" t="s">
        <v>777</v>
      </c>
      <c r="G536" s="38"/>
      <c r="H536" s="38"/>
      <c r="I536" s="182"/>
      <c r="J536" s="38"/>
      <c r="K536" s="38"/>
      <c r="L536" s="41"/>
      <c r="M536" s="183"/>
      <c r="N536" s="184"/>
      <c r="O536" s="66"/>
      <c r="P536" s="66"/>
      <c r="Q536" s="66"/>
      <c r="R536" s="66"/>
      <c r="S536" s="66"/>
      <c r="T536" s="67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T536" s="18" t="s">
        <v>149</v>
      </c>
      <c r="AU536" s="18" t="s">
        <v>88</v>
      </c>
    </row>
    <row r="537" spans="1:65" s="2" customFormat="1" ht="11.25">
      <c r="A537" s="36"/>
      <c r="B537" s="37"/>
      <c r="C537" s="38"/>
      <c r="D537" s="198" t="s">
        <v>194</v>
      </c>
      <c r="E537" s="38"/>
      <c r="F537" s="199" t="s">
        <v>778</v>
      </c>
      <c r="G537" s="38"/>
      <c r="H537" s="38"/>
      <c r="I537" s="182"/>
      <c r="J537" s="38"/>
      <c r="K537" s="38"/>
      <c r="L537" s="41"/>
      <c r="M537" s="183"/>
      <c r="N537" s="184"/>
      <c r="O537" s="66"/>
      <c r="P537" s="66"/>
      <c r="Q537" s="66"/>
      <c r="R537" s="66"/>
      <c r="S537" s="66"/>
      <c r="T537" s="67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T537" s="18" t="s">
        <v>194</v>
      </c>
      <c r="AU537" s="18" t="s">
        <v>88</v>
      </c>
    </row>
    <row r="538" spans="1:65" s="14" customFormat="1" ht="11.25">
      <c r="B538" s="210"/>
      <c r="C538" s="211"/>
      <c r="D538" s="180" t="s">
        <v>252</v>
      </c>
      <c r="E538" s="212" t="s">
        <v>32</v>
      </c>
      <c r="F538" s="213" t="s">
        <v>779</v>
      </c>
      <c r="G538" s="211"/>
      <c r="H538" s="214">
        <v>27.85</v>
      </c>
      <c r="I538" s="215"/>
      <c r="J538" s="211"/>
      <c r="K538" s="211"/>
      <c r="L538" s="216"/>
      <c r="M538" s="217"/>
      <c r="N538" s="218"/>
      <c r="O538" s="218"/>
      <c r="P538" s="218"/>
      <c r="Q538" s="218"/>
      <c r="R538" s="218"/>
      <c r="S538" s="218"/>
      <c r="T538" s="219"/>
      <c r="AT538" s="220" t="s">
        <v>252</v>
      </c>
      <c r="AU538" s="220" t="s">
        <v>88</v>
      </c>
      <c r="AV538" s="14" t="s">
        <v>88</v>
      </c>
      <c r="AW538" s="14" t="s">
        <v>39</v>
      </c>
      <c r="AX538" s="14" t="s">
        <v>78</v>
      </c>
      <c r="AY538" s="220" t="s">
        <v>143</v>
      </c>
    </row>
    <row r="539" spans="1:65" s="14" customFormat="1" ht="11.25">
      <c r="B539" s="210"/>
      <c r="C539" s="211"/>
      <c r="D539" s="180" t="s">
        <v>252</v>
      </c>
      <c r="E539" s="212" t="s">
        <v>32</v>
      </c>
      <c r="F539" s="213" t="s">
        <v>780</v>
      </c>
      <c r="G539" s="211"/>
      <c r="H539" s="214">
        <v>58.58</v>
      </c>
      <c r="I539" s="215"/>
      <c r="J539" s="211"/>
      <c r="K539" s="211"/>
      <c r="L539" s="216"/>
      <c r="M539" s="217"/>
      <c r="N539" s="218"/>
      <c r="O539" s="218"/>
      <c r="P539" s="218"/>
      <c r="Q539" s="218"/>
      <c r="R539" s="218"/>
      <c r="S539" s="218"/>
      <c r="T539" s="219"/>
      <c r="AT539" s="220" t="s">
        <v>252</v>
      </c>
      <c r="AU539" s="220" t="s">
        <v>88</v>
      </c>
      <c r="AV539" s="14" t="s">
        <v>88</v>
      </c>
      <c r="AW539" s="14" t="s">
        <v>39</v>
      </c>
      <c r="AX539" s="14" t="s">
        <v>78</v>
      </c>
      <c r="AY539" s="220" t="s">
        <v>143</v>
      </c>
    </row>
    <row r="540" spans="1:65" s="15" customFormat="1" ht="11.25">
      <c r="B540" s="221"/>
      <c r="C540" s="222"/>
      <c r="D540" s="180" t="s">
        <v>252</v>
      </c>
      <c r="E540" s="223" t="s">
        <v>32</v>
      </c>
      <c r="F540" s="224" t="s">
        <v>256</v>
      </c>
      <c r="G540" s="222"/>
      <c r="H540" s="225">
        <v>86.43</v>
      </c>
      <c r="I540" s="226"/>
      <c r="J540" s="222"/>
      <c r="K540" s="222"/>
      <c r="L540" s="227"/>
      <c r="M540" s="228"/>
      <c r="N540" s="229"/>
      <c r="O540" s="229"/>
      <c r="P540" s="229"/>
      <c r="Q540" s="229"/>
      <c r="R540" s="229"/>
      <c r="S540" s="229"/>
      <c r="T540" s="230"/>
      <c r="AT540" s="231" t="s">
        <v>252</v>
      </c>
      <c r="AU540" s="231" t="s">
        <v>88</v>
      </c>
      <c r="AV540" s="15" t="s">
        <v>142</v>
      </c>
      <c r="AW540" s="15" t="s">
        <v>39</v>
      </c>
      <c r="AX540" s="15" t="s">
        <v>86</v>
      </c>
      <c r="AY540" s="231" t="s">
        <v>143</v>
      </c>
    </row>
    <row r="541" spans="1:65" s="2" customFormat="1" ht="16.5" customHeight="1">
      <c r="A541" s="36"/>
      <c r="B541" s="37"/>
      <c r="C541" s="232" t="s">
        <v>781</v>
      </c>
      <c r="D541" s="232" t="s">
        <v>519</v>
      </c>
      <c r="E541" s="233" t="s">
        <v>782</v>
      </c>
      <c r="F541" s="234" t="s">
        <v>783</v>
      </c>
      <c r="G541" s="235" t="s">
        <v>462</v>
      </c>
      <c r="H541" s="236">
        <v>99.394999999999996</v>
      </c>
      <c r="I541" s="237"/>
      <c r="J541" s="238">
        <f>ROUND(I541*H541,2)</f>
        <v>0</v>
      </c>
      <c r="K541" s="234" t="s">
        <v>248</v>
      </c>
      <c r="L541" s="239"/>
      <c r="M541" s="240" t="s">
        <v>32</v>
      </c>
      <c r="N541" s="241" t="s">
        <v>49</v>
      </c>
      <c r="O541" s="66"/>
      <c r="P541" s="176">
        <f>O541*H541</f>
        <v>0</v>
      </c>
      <c r="Q541" s="176">
        <v>1E-4</v>
      </c>
      <c r="R541" s="176">
        <f>Q541*H541</f>
        <v>9.9395000000000004E-3</v>
      </c>
      <c r="S541" s="176">
        <v>0</v>
      </c>
      <c r="T541" s="177">
        <f>S541*H541</f>
        <v>0</v>
      </c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R541" s="178" t="s">
        <v>176</v>
      </c>
      <c r="AT541" s="178" t="s">
        <v>519</v>
      </c>
      <c r="AU541" s="178" t="s">
        <v>88</v>
      </c>
      <c r="AY541" s="18" t="s">
        <v>143</v>
      </c>
      <c r="BE541" s="179">
        <f>IF(N541="základní",J541,0)</f>
        <v>0</v>
      </c>
      <c r="BF541" s="179">
        <f>IF(N541="snížená",J541,0)</f>
        <v>0</v>
      </c>
      <c r="BG541" s="179">
        <f>IF(N541="zákl. přenesená",J541,0)</f>
        <v>0</v>
      </c>
      <c r="BH541" s="179">
        <f>IF(N541="sníž. přenesená",J541,0)</f>
        <v>0</v>
      </c>
      <c r="BI541" s="179">
        <f>IF(N541="nulová",J541,0)</f>
        <v>0</v>
      </c>
      <c r="BJ541" s="18" t="s">
        <v>86</v>
      </c>
      <c r="BK541" s="179">
        <f>ROUND(I541*H541,2)</f>
        <v>0</v>
      </c>
      <c r="BL541" s="18" t="s">
        <v>142</v>
      </c>
      <c r="BM541" s="178" t="s">
        <v>784</v>
      </c>
    </row>
    <row r="542" spans="1:65" s="2" customFormat="1" ht="11.25">
      <c r="A542" s="36"/>
      <c r="B542" s="37"/>
      <c r="C542" s="38"/>
      <c r="D542" s="180" t="s">
        <v>149</v>
      </c>
      <c r="E542" s="38"/>
      <c r="F542" s="181" t="s">
        <v>783</v>
      </c>
      <c r="G542" s="38"/>
      <c r="H542" s="38"/>
      <c r="I542" s="182"/>
      <c r="J542" s="38"/>
      <c r="K542" s="38"/>
      <c r="L542" s="41"/>
      <c r="M542" s="183"/>
      <c r="N542" s="184"/>
      <c r="O542" s="66"/>
      <c r="P542" s="66"/>
      <c r="Q542" s="66"/>
      <c r="R542" s="66"/>
      <c r="S542" s="66"/>
      <c r="T542" s="67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T542" s="18" t="s">
        <v>149</v>
      </c>
      <c r="AU542" s="18" t="s">
        <v>88</v>
      </c>
    </row>
    <row r="543" spans="1:65" s="14" customFormat="1" ht="11.25">
      <c r="B543" s="210"/>
      <c r="C543" s="211"/>
      <c r="D543" s="180" t="s">
        <v>252</v>
      </c>
      <c r="E543" s="211"/>
      <c r="F543" s="213" t="s">
        <v>785</v>
      </c>
      <c r="G543" s="211"/>
      <c r="H543" s="214">
        <v>99.394999999999996</v>
      </c>
      <c r="I543" s="215"/>
      <c r="J543" s="211"/>
      <c r="K543" s="211"/>
      <c r="L543" s="216"/>
      <c r="M543" s="217"/>
      <c r="N543" s="218"/>
      <c r="O543" s="218"/>
      <c r="P543" s="218"/>
      <c r="Q543" s="218"/>
      <c r="R543" s="218"/>
      <c r="S543" s="218"/>
      <c r="T543" s="219"/>
      <c r="AT543" s="220" t="s">
        <v>252</v>
      </c>
      <c r="AU543" s="220" t="s">
        <v>88</v>
      </c>
      <c r="AV543" s="14" t="s">
        <v>88</v>
      </c>
      <c r="AW543" s="14" t="s">
        <v>4</v>
      </c>
      <c r="AX543" s="14" t="s">
        <v>86</v>
      </c>
      <c r="AY543" s="220" t="s">
        <v>143</v>
      </c>
    </row>
    <row r="544" spans="1:65" s="2" customFormat="1" ht="24.2" customHeight="1">
      <c r="A544" s="36"/>
      <c r="B544" s="37"/>
      <c r="C544" s="167" t="s">
        <v>786</v>
      </c>
      <c r="D544" s="167" t="s">
        <v>144</v>
      </c>
      <c r="E544" s="168" t="s">
        <v>787</v>
      </c>
      <c r="F544" s="169" t="s">
        <v>788</v>
      </c>
      <c r="G544" s="170" t="s">
        <v>462</v>
      </c>
      <c r="H544" s="171">
        <v>106.68</v>
      </c>
      <c r="I544" s="172"/>
      <c r="J544" s="173">
        <f>ROUND(I544*H544,2)</f>
        <v>0</v>
      </c>
      <c r="K544" s="169" t="s">
        <v>248</v>
      </c>
      <c r="L544" s="41"/>
      <c r="M544" s="174" t="s">
        <v>32</v>
      </c>
      <c r="N544" s="175" t="s">
        <v>49</v>
      </c>
      <c r="O544" s="66"/>
      <c r="P544" s="176">
        <f>O544*H544</f>
        <v>0</v>
      </c>
      <c r="Q544" s="176">
        <v>0</v>
      </c>
      <c r="R544" s="176">
        <f>Q544*H544</f>
        <v>0</v>
      </c>
      <c r="S544" s="176">
        <v>0</v>
      </c>
      <c r="T544" s="177">
        <f>S544*H544</f>
        <v>0</v>
      </c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R544" s="178" t="s">
        <v>142</v>
      </c>
      <c r="AT544" s="178" t="s">
        <v>144</v>
      </c>
      <c r="AU544" s="178" t="s">
        <v>88</v>
      </c>
      <c r="AY544" s="18" t="s">
        <v>143</v>
      </c>
      <c r="BE544" s="179">
        <f>IF(N544="základní",J544,0)</f>
        <v>0</v>
      </c>
      <c r="BF544" s="179">
        <f>IF(N544="snížená",J544,0)</f>
        <v>0</v>
      </c>
      <c r="BG544" s="179">
        <f>IF(N544="zákl. přenesená",J544,0)</f>
        <v>0</v>
      </c>
      <c r="BH544" s="179">
        <f>IF(N544="sníž. přenesená",J544,0)</f>
        <v>0</v>
      </c>
      <c r="BI544" s="179">
        <f>IF(N544="nulová",J544,0)</f>
        <v>0</v>
      </c>
      <c r="BJ544" s="18" t="s">
        <v>86</v>
      </c>
      <c r="BK544" s="179">
        <f>ROUND(I544*H544,2)</f>
        <v>0</v>
      </c>
      <c r="BL544" s="18" t="s">
        <v>142</v>
      </c>
      <c r="BM544" s="178" t="s">
        <v>789</v>
      </c>
    </row>
    <row r="545" spans="1:65" s="2" customFormat="1" ht="39">
      <c r="A545" s="36"/>
      <c r="B545" s="37"/>
      <c r="C545" s="38"/>
      <c r="D545" s="180" t="s">
        <v>149</v>
      </c>
      <c r="E545" s="38"/>
      <c r="F545" s="181" t="s">
        <v>790</v>
      </c>
      <c r="G545" s="38"/>
      <c r="H545" s="38"/>
      <c r="I545" s="182"/>
      <c r="J545" s="38"/>
      <c r="K545" s="38"/>
      <c r="L545" s="41"/>
      <c r="M545" s="183"/>
      <c r="N545" s="184"/>
      <c r="O545" s="66"/>
      <c r="P545" s="66"/>
      <c r="Q545" s="66"/>
      <c r="R545" s="66"/>
      <c r="S545" s="66"/>
      <c r="T545" s="67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T545" s="18" t="s">
        <v>149</v>
      </c>
      <c r="AU545" s="18" t="s">
        <v>88</v>
      </c>
    </row>
    <row r="546" spans="1:65" s="2" customFormat="1" ht="11.25">
      <c r="A546" s="36"/>
      <c r="B546" s="37"/>
      <c r="C546" s="38"/>
      <c r="D546" s="198" t="s">
        <v>194</v>
      </c>
      <c r="E546" s="38"/>
      <c r="F546" s="199" t="s">
        <v>791</v>
      </c>
      <c r="G546" s="38"/>
      <c r="H546" s="38"/>
      <c r="I546" s="182"/>
      <c r="J546" s="38"/>
      <c r="K546" s="38"/>
      <c r="L546" s="41"/>
      <c r="M546" s="183"/>
      <c r="N546" s="184"/>
      <c r="O546" s="66"/>
      <c r="P546" s="66"/>
      <c r="Q546" s="66"/>
      <c r="R546" s="66"/>
      <c r="S546" s="66"/>
      <c r="T546" s="67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T546" s="18" t="s">
        <v>194</v>
      </c>
      <c r="AU546" s="18" t="s">
        <v>88</v>
      </c>
    </row>
    <row r="547" spans="1:65" s="14" customFormat="1" ht="11.25">
      <c r="B547" s="210"/>
      <c r="C547" s="211"/>
      <c r="D547" s="180" t="s">
        <v>252</v>
      </c>
      <c r="E547" s="212" t="s">
        <v>32</v>
      </c>
      <c r="F547" s="213" t="s">
        <v>792</v>
      </c>
      <c r="G547" s="211"/>
      <c r="H547" s="214">
        <v>20.25</v>
      </c>
      <c r="I547" s="215"/>
      <c r="J547" s="211"/>
      <c r="K547" s="211"/>
      <c r="L547" s="216"/>
      <c r="M547" s="217"/>
      <c r="N547" s="218"/>
      <c r="O547" s="218"/>
      <c r="P547" s="218"/>
      <c r="Q547" s="218"/>
      <c r="R547" s="218"/>
      <c r="S547" s="218"/>
      <c r="T547" s="219"/>
      <c r="AT547" s="220" t="s">
        <v>252</v>
      </c>
      <c r="AU547" s="220" t="s">
        <v>88</v>
      </c>
      <c r="AV547" s="14" t="s">
        <v>88</v>
      </c>
      <c r="AW547" s="14" t="s">
        <v>39</v>
      </c>
      <c r="AX547" s="14" t="s">
        <v>78</v>
      </c>
      <c r="AY547" s="220" t="s">
        <v>143</v>
      </c>
    </row>
    <row r="548" spans="1:65" s="14" customFormat="1" ht="11.25">
      <c r="B548" s="210"/>
      <c r="C548" s="211"/>
      <c r="D548" s="180" t="s">
        <v>252</v>
      </c>
      <c r="E548" s="212" t="s">
        <v>32</v>
      </c>
      <c r="F548" s="213" t="s">
        <v>779</v>
      </c>
      <c r="G548" s="211"/>
      <c r="H548" s="214">
        <v>27.85</v>
      </c>
      <c r="I548" s="215"/>
      <c r="J548" s="211"/>
      <c r="K548" s="211"/>
      <c r="L548" s="216"/>
      <c r="M548" s="217"/>
      <c r="N548" s="218"/>
      <c r="O548" s="218"/>
      <c r="P548" s="218"/>
      <c r="Q548" s="218"/>
      <c r="R548" s="218"/>
      <c r="S548" s="218"/>
      <c r="T548" s="219"/>
      <c r="AT548" s="220" t="s">
        <v>252</v>
      </c>
      <c r="AU548" s="220" t="s">
        <v>88</v>
      </c>
      <c r="AV548" s="14" t="s">
        <v>88</v>
      </c>
      <c r="AW548" s="14" t="s">
        <v>39</v>
      </c>
      <c r="AX548" s="14" t="s">
        <v>78</v>
      </c>
      <c r="AY548" s="220" t="s">
        <v>143</v>
      </c>
    </row>
    <row r="549" spans="1:65" s="14" customFormat="1" ht="11.25">
      <c r="B549" s="210"/>
      <c r="C549" s="211"/>
      <c r="D549" s="180" t="s">
        <v>252</v>
      </c>
      <c r="E549" s="212" t="s">
        <v>32</v>
      </c>
      <c r="F549" s="213" t="s">
        <v>780</v>
      </c>
      <c r="G549" s="211"/>
      <c r="H549" s="214">
        <v>58.58</v>
      </c>
      <c r="I549" s="215"/>
      <c r="J549" s="211"/>
      <c r="K549" s="211"/>
      <c r="L549" s="216"/>
      <c r="M549" s="217"/>
      <c r="N549" s="218"/>
      <c r="O549" s="218"/>
      <c r="P549" s="218"/>
      <c r="Q549" s="218"/>
      <c r="R549" s="218"/>
      <c r="S549" s="218"/>
      <c r="T549" s="219"/>
      <c r="AT549" s="220" t="s">
        <v>252</v>
      </c>
      <c r="AU549" s="220" t="s">
        <v>88</v>
      </c>
      <c r="AV549" s="14" t="s">
        <v>88</v>
      </c>
      <c r="AW549" s="14" t="s">
        <v>39</v>
      </c>
      <c r="AX549" s="14" t="s">
        <v>78</v>
      </c>
      <c r="AY549" s="220" t="s">
        <v>143</v>
      </c>
    </row>
    <row r="550" spans="1:65" s="15" customFormat="1" ht="11.25">
      <c r="B550" s="221"/>
      <c r="C550" s="222"/>
      <c r="D550" s="180" t="s">
        <v>252</v>
      </c>
      <c r="E550" s="223" t="s">
        <v>32</v>
      </c>
      <c r="F550" s="224" t="s">
        <v>256</v>
      </c>
      <c r="G550" s="222"/>
      <c r="H550" s="225">
        <v>106.68</v>
      </c>
      <c r="I550" s="226"/>
      <c r="J550" s="222"/>
      <c r="K550" s="222"/>
      <c r="L550" s="227"/>
      <c r="M550" s="228"/>
      <c r="N550" s="229"/>
      <c r="O550" s="229"/>
      <c r="P550" s="229"/>
      <c r="Q550" s="229"/>
      <c r="R550" s="229"/>
      <c r="S550" s="229"/>
      <c r="T550" s="230"/>
      <c r="AT550" s="231" t="s">
        <v>252</v>
      </c>
      <c r="AU550" s="231" t="s">
        <v>88</v>
      </c>
      <c r="AV550" s="15" t="s">
        <v>142</v>
      </c>
      <c r="AW550" s="15" t="s">
        <v>39</v>
      </c>
      <c r="AX550" s="15" t="s">
        <v>86</v>
      </c>
      <c r="AY550" s="231" t="s">
        <v>143</v>
      </c>
    </row>
    <row r="551" spans="1:65" s="2" customFormat="1" ht="24.2" customHeight="1">
      <c r="A551" s="36"/>
      <c r="B551" s="37"/>
      <c r="C551" s="232" t="s">
        <v>793</v>
      </c>
      <c r="D551" s="232" t="s">
        <v>519</v>
      </c>
      <c r="E551" s="233" t="s">
        <v>794</v>
      </c>
      <c r="F551" s="234" t="s">
        <v>795</v>
      </c>
      <c r="G551" s="235" t="s">
        <v>462</v>
      </c>
      <c r="H551" s="236">
        <v>67.367000000000004</v>
      </c>
      <c r="I551" s="237"/>
      <c r="J551" s="238">
        <f>ROUND(I551*H551,2)</f>
        <v>0</v>
      </c>
      <c r="K551" s="234" t="s">
        <v>248</v>
      </c>
      <c r="L551" s="239"/>
      <c r="M551" s="240" t="s">
        <v>32</v>
      </c>
      <c r="N551" s="241" t="s">
        <v>49</v>
      </c>
      <c r="O551" s="66"/>
      <c r="P551" s="176">
        <f>O551*H551</f>
        <v>0</v>
      </c>
      <c r="Q551" s="176">
        <v>4.0000000000000003E-5</v>
      </c>
      <c r="R551" s="176">
        <f>Q551*H551</f>
        <v>2.6946800000000005E-3</v>
      </c>
      <c r="S551" s="176">
        <v>0</v>
      </c>
      <c r="T551" s="177">
        <f>S551*H551</f>
        <v>0</v>
      </c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R551" s="178" t="s">
        <v>176</v>
      </c>
      <c r="AT551" s="178" t="s">
        <v>519</v>
      </c>
      <c r="AU551" s="178" t="s">
        <v>88</v>
      </c>
      <c r="AY551" s="18" t="s">
        <v>143</v>
      </c>
      <c r="BE551" s="179">
        <f>IF(N551="základní",J551,0)</f>
        <v>0</v>
      </c>
      <c r="BF551" s="179">
        <f>IF(N551="snížená",J551,0)</f>
        <v>0</v>
      </c>
      <c r="BG551" s="179">
        <f>IF(N551="zákl. přenesená",J551,0)</f>
        <v>0</v>
      </c>
      <c r="BH551" s="179">
        <f>IF(N551="sníž. přenesená",J551,0)</f>
        <v>0</v>
      </c>
      <c r="BI551" s="179">
        <f>IF(N551="nulová",J551,0)</f>
        <v>0</v>
      </c>
      <c r="BJ551" s="18" t="s">
        <v>86</v>
      </c>
      <c r="BK551" s="179">
        <f>ROUND(I551*H551,2)</f>
        <v>0</v>
      </c>
      <c r="BL551" s="18" t="s">
        <v>142</v>
      </c>
      <c r="BM551" s="178" t="s">
        <v>796</v>
      </c>
    </row>
    <row r="552" spans="1:65" s="2" customFormat="1" ht="11.25">
      <c r="A552" s="36"/>
      <c r="B552" s="37"/>
      <c r="C552" s="38"/>
      <c r="D552" s="180" t="s">
        <v>149</v>
      </c>
      <c r="E552" s="38"/>
      <c r="F552" s="181" t="s">
        <v>795</v>
      </c>
      <c r="G552" s="38"/>
      <c r="H552" s="38"/>
      <c r="I552" s="182"/>
      <c r="J552" s="38"/>
      <c r="K552" s="38"/>
      <c r="L552" s="41"/>
      <c r="M552" s="183"/>
      <c r="N552" s="184"/>
      <c r="O552" s="66"/>
      <c r="P552" s="66"/>
      <c r="Q552" s="66"/>
      <c r="R552" s="66"/>
      <c r="S552" s="66"/>
      <c r="T552" s="67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T552" s="18" t="s">
        <v>149</v>
      </c>
      <c r="AU552" s="18" t="s">
        <v>88</v>
      </c>
    </row>
    <row r="553" spans="1:65" s="14" customFormat="1" ht="11.25">
      <c r="B553" s="210"/>
      <c r="C553" s="211"/>
      <c r="D553" s="180" t="s">
        <v>252</v>
      </c>
      <c r="E553" s="211"/>
      <c r="F553" s="213" t="s">
        <v>797</v>
      </c>
      <c r="G553" s="211"/>
      <c r="H553" s="214">
        <v>67.367000000000004</v>
      </c>
      <c r="I553" s="215"/>
      <c r="J553" s="211"/>
      <c r="K553" s="211"/>
      <c r="L553" s="216"/>
      <c r="M553" s="217"/>
      <c r="N553" s="218"/>
      <c r="O553" s="218"/>
      <c r="P553" s="218"/>
      <c r="Q553" s="218"/>
      <c r="R553" s="218"/>
      <c r="S553" s="218"/>
      <c r="T553" s="219"/>
      <c r="AT553" s="220" t="s">
        <v>252</v>
      </c>
      <c r="AU553" s="220" t="s">
        <v>88</v>
      </c>
      <c r="AV553" s="14" t="s">
        <v>88</v>
      </c>
      <c r="AW553" s="14" t="s">
        <v>4</v>
      </c>
      <c r="AX553" s="14" t="s">
        <v>86</v>
      </c>
      <c r="AY553" s="220" t="s">
        <v>143</v>
      </c>
    </row>
    <row r="554" spans="1:65" s="2" customFormat="1" ht="24.2" customHeight="1">
      <c r="A554" s="36"/>
      <c r="B554" s="37"/>
      <c r="C554" s="232" t="s">
        <v>798</v>
      </c>
      <c r="D554" s="232" t="s">
        <v>519</v>
      </c>
      <c r="E554" s="233" t="s">
        <v>799</v>
      </c>
      <c r="F554" s="234" t="s">
        <v>800</v>
      </c>
      <c r="G554" s="235" t="s">
        <v>462</v>
      </c>
      <c r="H554" s="236">
        <v>32.027999999999999</v>
      </c>
      <c r="I554" s="237"/>
      <c r="J554" s="238">
        <f>ROUND(I554*H554,2)</f>
        <v>0</v>
      </c>
      <c r="K554" s="234" t="s">
        <v>248</v>
      </c>
      <c r="L554" s="239"/>
      <c r="M554" s="240" t="s">
        <v>32</v>
      </c>
      <c r="N554" s="241" t="s">
        <v>49</v>
      </c>
      <c r="O554" s="66"/>
      <c r="P554" s="176">
        <f>O554*H554</f>
        <v>0</v>
      </c>
      <c r="Q554" s="176">
        <v>2.9999999999999997E-4</v>
      </c>
      <c r="R554" s="176">
        <f>Q554*H554</f>
        <v>9.6083999999999996E-3</v>
      </c>
      <c r="S554" s="176">
        <v>0</v>
      </c>
      <c r="T554" s="177">
        <f>S554*H554</f>
        <v>0</v>
      </c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R554" s="178" t="s">
        <v>176</v>
      </c>
      <c r="AT554" s="178" t="s">
        <v>519</v>
      </c>
      <c r="AU554" s="178" t="s">
        <v>88</v>
      </c>
      <c r="AY554" s="18" t="s">
        <v>143</v>
      </c>
      <c r="BE554" s="179">
        <f>IF(N554="základní",J554,0)</f>
        <v>0</v>
      </c>
      <c r="BF554" s="179">
        <f>IF(N554="snížená",J554,0)</f>
        <v>0</v>
      </c>
      <c r="BG554" s="179">
        <f>IF(N554="zákl. přenesená",J554,0)</f>
        <v>0</v>
      </c>
      <c r="BH554" s="179">
        <f>IF(N554="sníž. přenesená",J554,0)</f>
        <v>0</v>
      </c>
      <c r="BI554" s="179">
        <f>IF(N554="nulová",J554,0)</f>
        <v>0</v>
      </c>
      <c r="BJ554" s="18" t="s">
        <v>86</v>
      </c>
      <c r="BK554" s="179">
        <f>ROUND(I554*H554,2)</f>
        <v>0</v>
      </c>
      <c r="BL554" s="18" t="s">
        <v>142</v>
      </c>
      <c r="BM554" s="178" t="s">
        <v>801</v>
      </c>
    </row>
    <row r="555" spans="1:65" s="2" customFormat="1" ht="19.5">
      <c r="A555" s="36"/>
      <c r="B555" s="37"/>
      <c r="C555" s="38"/>
      <c r="D555" s="180" t="s">
        <v>149</v>
      </c>
      <c r="E555" s="38"/>
      <c r="F555" s="181" t="s">
        <v>800</v>
      </c>
      <c r="G555" s="38"/>
      <c r="H555" s="38"/>
      <c r="I555" s="182"/>
      <c r="J555" s="38"/>
      <c r="K555" s="38"/>
      <c r="L555" s="41"/>
      <c r="M555" s="183"/>
      <c r="N555" s="184"/>
      <c r="O555" s="66"/>
      <c r="P555" s="66"/>
      <c r="Q555" s="66"/>
      <c r="R555" s="66"/>
      <c r="S555" s="66"/>
      <c r="T555" s="67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T555" s="18" t="s">
        <v>149</v>
      </c>
      <c r="AU555" s="18" t="s">
        <v>88</v>
      </c>
    </row>
    <row r="556" spans="1:65" s="14" customFormat="1" ht="11.25">
      <c r="B556" s="210"/>
      <c r="C556" s="211"/>
      <c r="D556" s="180" t="s">
        <v>252</v>
      </c>
      <c r="E556" s="211"/>
      <c r="F556" s="213" t="s">
        <v>802</v>
      </c>
      <c r="G556" s="211"/>
      <c r="H556" s="214">
        <v>32.027999999999999</v>
      </c>
      <c r="I556" s="215"/>
      <c r="J556" s="211"/>
      <c r="K556" s="211"/>
      <c r="L556" s="216"/>
      <c r="M556" s="217"/>
      <c r="N556" s="218"/>
      <c r="O556" s="218"/>
      <c r="P556" s="218"/>
      <c r="Q556" s="218"/>
      <c r="R556" s="218"/>
      <c r="S556" s="218"/>
      <c r="T556" s="219"/>
      <c r="AT556" s="220" t="s">
        <v>252</v>
      </c>
      <c r="AU556" s="220" t="s">
        <v>88</v>
      </c>
      <c r="AV556" s="14" t="s">
        <v>88</v>
      </c>
      <c r="AW556" s="14" t="s">
        <v>4</v>
      </c>
      <c r="AX556" s="14" t="s">
        <v>86</v>
      </c>
      <c r="AY556" s="220" t="s">
        <v>143</v>
      </c>
    </row>
    <row r="557" spans="1:65" s="2" customFormat="1" ht="24.2" customHeight="1">
      <c r="A557" s="36"/>
      <c r="B557" s="37"/>
      <c r="C557" s="232" t="s">
        <v>803</v>
      </c>
      <c r="D557" s="232" t="s">
        <v>519</v>
      </c>
      <c r="E557" s="233" t="s">
        <v>804</v>
      </c>
      <c r="F557" s="234" t="s">
        <v>805</v>
      </c>
      <c r="G557" s="235" t="s">
        <v>462</v>
      </c>
      <c r="H557" s="236">
        <v>23.288</v>
      </c>
      <c r="I557" s="237"/>
      <c r="J557" s="238">
        <f>ROUND(I557*H557,2)</f>
        <v>0</v>
      </c>
      <c r="K557" s="234" t="s">
        <v>248</v>
      </c>
      <c r="L557" s="239"/>
      <c r="M557" s="240" t="s">
        <v>32</v>
      </c>
      <c r="N557" s="241" t="s">
        <v>49</v>
      </c>
      <c r="O557" s="66"/>
      <c r="P557" s="176">
        <f>O557*H557</f>
        <v>0</v>
      </c>
      <c r="Q557" s="176">
        <v>2.0000000000000001E-4</v>
      </c>
      <c r="R557" s="176">
        <f>Q557*H557</f>
        <v>4.6576000000000005E-3</v>
      </c>
      <c r="S557" s="176">
        <v>0</v>
      </c>
      <c r="T557" s="177">
        <f>S557*H557</f>
        <v>0</v>
      </c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R557" s="178" t="s">
        <v>176</v>
      </c>
      <c r="AT557" s="178" t="s">
        <v>519</v>
      </c>
      <c r="AU557" s="178" t="s">
        <v>88</v>
      </c>
      <c r="AY557" s="18" t="s">
        <v>143</v>
      </c>
      <c r="BE557" s="179">
        <f>IF(N557="základní",J557,0)</f>
        <v>0</v>
      </c>
      <c r="BF557" s="179">
        <f>IF(N557="snížená",J557,0)</f>
        <v>0</v>
      </c>
      <c r="BG557" s="179">
        <f>IF(N557="zákl. přenesená",J557,0)</f>
        <v>0</v>
      </c>
      <c r="BH557" s="179">
        <f>IF(N557="sníž. přenesená",J557,0)</f>
        <v>0</v>
      </c>
      <c r="BI557" s="179">
        <f>IF(N557="nulová",J557,0)</f>
        <v>0</v>
      </c>
      <c r="BJ557" s="18" t="s">
        <v>86</v>
      </c>
      <c r="BK557" s="179">
        <f>ROUND(I557*H557,2)</f>
        <v>0</v>
      </c>
      <c r="BL557" s="18" t="s">
        <v>142</v>
      </c>
      <c r="BM557" s="178" t="s">
        <v>806</v>
      </c>
    </row>
    <row r="558" spans="1:65" s="2" customFormat="1" ht="19.5">
      <c r="A558" s="36"/>
      <c r="B558" s="37"/>
      <c r="C558" s="38"/>
      <c r="D558" s="180" t="s">
        <v>149</v>
      </c>
      <c r="E558" s="38"/>
      <c r="F558" s="181" t="s">
        <v>805</v>
      </c>
      <c r="G558" s="38"/>
      <c r="H558" s="38"/>
      <c r="I558" s="182"/>
      <c r="J558" s="38"/>
      <c r="K558" s="38"/>
      <c r="L558" s="41"/>
      <c r="M558" s="183"/>
      <c r="N558" s="184"/>
      <c r="O558" s="66"/>
      <c r="P558" s="66"/>
      <c r="Q558" s="66"/>
      <c r="R558" s="66"/>
      <c r="S558" s="66"/>
      <c r="T558" s="67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T558" s="18" t="s">
        <v>149</v>
      </c>
      <c r="AU558" s="18" t="s">
        <v>88</v>
      </c>
    </row>
    <row r="559" spans="1:65" s="14" customFormat="1" ht="11.25">
      <c r="B559" s="210"/>
      <c r="C559" s="211"/>
      <c r="D559" s="180" t="s">
        <v>252</v>
      </c>
      <c r="E559" s="211"/>
      <c r="F559" s="213" t="s">
        <v>807</v>
      </c>
      <c r="G559" s="211"/>
      <c r="H559" s="214">
        <v>23.288</v>
      </c>
      <c r="I559" s="215"/>
      <c r="J559" s="211"/>
      <c r="K559" s="211"/>
      <c r="L559" s="216"/>
      <c r="M559" s="217"/>
      <c r="N559" s="218"/>
      <c r="O559" s="218"/>
      <c r="P559" s="218"/>
      <c r="Q559" s="218"/>
      <c r="R559" s="218"/>
      <c r="S559" s="218"/>
      <c r="T559" s="219"/>
      <c r="AT559" s="220" t="s">
        <v>252</v>
      </c>
      <c r="AU559" s="220" t="s">
        <v>88</v>
      </c>
      <c r="AV559" s="14" t="s">
        <v>88</v>
      </c>
      <c r="AW559" s="14" t="s">
        <v>4</v>
      </c>
      <c r="AX559" s="14" t="s">
        <v>86</v>
      </c>
      <c r="AY559" s="220" t="s">
        <v>143</v>
      </c>
    </row>
    <row r="560" spans="1:65" s="2" customFormat="1" ht="24.2" customHeight="1">
      <c r="A560" s="36"/>
      <c r="B560" s="37"/>
      <c r="C560" s="167" t="s">
        <v>808</v>
      </c>
      <c r="D560" s="167" t="s">
        <v>144</v>
      </c>
      <c r="E560" s="168" t="s">
        <v>809</v>
      </c>
      <c r="F560" s="169" t="s">
        <v>810</v>
      </c>
      <c r="G560" s="170" t="s">
        <v>312</v>
      </c>
      <c r="H560" s="171">
        <v>233.14</v>
      </c>
      <c r="I560" s="172"/>
      <c r="J560" s="173">
        <f>ROUND(I560*H560,2)</f>
        <v>0</v>
      </c>
      <c r="K560" s="169" t="s">
        <v>248</v>
      </c>
      <c r="L560" s="41"/>
      <c r="M560" s="174" t="s">
        <v>32</v>
      </c>
      <c r="N560" s="175" t="s">
        <v>49</v>
      </c>
      <c r="O560" s="66"/>
      <c r="P560" s="176">
        <f>O560*H560</f>
        <v>0</v>
      </c>
      <c r="Q560" s="176">
        <v>2.9999999999999997E-4</v>
      </c>
      <c r="R560" s="176">
        <f>Q560*H560</f>
        <v>6.994199999999999E-2</v>
      </c>
      <c r="S560" s="176">
        <v>0</v>
      </c>
      <c r="T560" s="177">
        <f>S560*H560</f>
        <v>0</v>
      </c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R560" s="178" t="s">
        <v>142</v>
      </c>
      <c r="AT560" s="178" t="s">
        <v>144</v>
      </c>
      <c r="AU560" s="178" t="s">
        <v>88</v>
      </c>
      <c r="AY560" s="18" t="s">
        <v>143</v>
      </c>
      <c r="BE560" s="179">
        <f>IF(N560="základní",J560,0)</f>
        <v>0</v>
      </c>
      <c r="BF560" s="179">
        <f>IF(N560="snížená",J560,0)</f>
        <v>0</v>
      </c>
      <c r="BG560" s="179">
        <f>IF(N560="zákl. přenesená",J560,0)</f>
        <v>0</v>
      </c>
      <c r="BH560" s="179">
        <f>IF(N560="sníž. přenesená",J560,0)</f>
        <v>0</v>
      </c>
      <c r="BI560" s="179">
        <f>IF(N560="nulová",J560,0)</f>
        <v>0</v>
      </c>
      <c r="BJ560" s="18" t="s">
        <v>86</v>
      </c>
      <c r="BK560" s="179">
        <f>ROUND(I560*H560,2)</f>
        <v>0</v>
      </c>
      <c r="BL560" s="18" t="s">
        <v>142</v>
      </c>
      <c r="BM560" s="178" t="s">
        <v>811</v>
      </c>
    </row>
    <row r="561" spans="1:65" s="2" customFormat="1" ht="19.5">
      <c r="A561" s="36"/>
      <c r="B561" s="37"/>
      <c r="C561" s="38"/>
      <c r="D561" s="180" t="s">
        <v>149</v>
      </c>
      <c r="E561" s="38"/>
      <c r="F561" s="181" t="s">
        <v>812</v>
      </c>
      <c r="G561" s="38"/>
      <c r="H561" s="38"/>
      <c r="I561" s="182"/>
      <c r="J561" s="38"/>
      <c r="K561" s="38"/>
      <c r="L561" s="41"/>
      <c r="M561" s="183"/>
      <c r="N561" s="184"/>
      <c r="O561" s="66"/>
      <c r="P561" s="66"/>
      <c r="Q561" s="66"/>
      <c r="R561" s="66"/>
      <c r="S561" s="66"/>
      <c r="T561" s="67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T561" s="18" t="s">
        <v>149</v>
      </c>
      <c r="AU561" s="18" t="s">
        <v>88</v>
      </c>
    </row>
    <row r="562" spans="1:65" s="2" customFormat="1" ht="11.25">
      <c r="A562" s="36"/>
      <c r="B562" s="37"/>
      <c r="C562" s="38"/>
      <c r="D562" s="198" t="s">
        <v>194</v>
      </c>
      <c r="E562" s="38"/>
      <c r="F562" s="199" t="s">
        <v>813</v>
      </c>
      <c r="G562" s="38"/>
      <c r="H562" s="38"/>
      <c r="I562" s="182"/>
      <c r="J562" s="38"/>
      <c r="K562" s="38"/>
      <c r="L562" s="41"/>
      <c r="M562" s="183"/>
      <c r="N562" s="184"/>
      <c r="O562" s="66"/>
      <c r="P562" s="66"/>
      <c r="Q562" s="66"/>
      <c r="R562" s="66"/>
      <c r="S562" s="66"/>
      <c r="T562" s="67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T562" s="18" t="s">
        <v>194</v>
      </c>
      <c r="AU562" s="18" t="s">
        <v>88</v>
      </c>
    </row>
    <row r="563" spans="1:65" s="13" customFormat="1" ht="11.25">
      <c r="B563" s="200"/>
      <c r="C563" s="201"/>
      <c r="D563" s="180" t="s">
        <v>252</v>
      </c>
      <c r="E563" s="202" t="s">
        <v>32</v>
      </c>
      <c r="F563" s="203" t="s">
        <v>770</v>
      </c>
      <c r="G563" s="201"/>
      <c r="H563" s="202" t="s">
        <v>32</v>
      </c>
      <c r="I563" s="204"/>
      <c r="J563" s="201"/>
      <c r="K563" s="201"/>
      <c r="L563" s="205"/>
      <c r="M563" s="206"/>
      <c r="N563" s="207"/>
      <c r="O563" s="207"/>
      <c r="P563" s="207"/>
      <c r="Q563" s="207"/>
      <c r="R563" s="207"/>
      <c r="S563" s="207"/>
      <c r="T563" s="208"/>
      <c r="AT563" s="209" t="s">
        <v>252</v>
      </c>
      <c r="AU563" s="209" t="s">
        <v>88</v>
      </c>
      <c r="AV563" s="13" t="s">
        <v>86</v>
      </c>
      <c r="AW563" s="13" t="s">
        <v>39</v>
      </c>
      <c r="AX563" s="13" t="s">
        <v>78</v>
      </c>
      <c r="AY563" s="209" t="s">
        <v>143</v>
      </c>
    </row>
    <row r="564" spans="1:65" s="14" customFormat="1" ht="11.25">
      <c r="B564" s="210"/>
      <c r="C564" s="211"/>
      <c r="D564" s="180" t="s">
        <v>252</v>
      </c>
      <c r="E564" s="212" t="s">
        <v>32</v>
      </c>
      <c r="F564" s="213" t="s">
        <v>771</v>
      </c>
      <c r="G564" s="211"/>
      <c r="H564" s="214">
        <v>224.5</v>
      </c>
      <c r="I564" s="215"/>
      <c r="J564" s="211"/>
      <c r="K564" s="211"/>
      <c r="L564" s="216"/>
      <c r="M564" s="217"/>
      <c r="N564" s="218"/>
      <c r="O564" s="218"/>
      <c r="P564" s="218"/>
      <c r="Q564" s="218"/>
      <c r="R564" s="218"/>
      <c r="S564" s="218"/>
      <c r="T564" s="219"/>
      <c r="AT564" s="220" t="s">
        <v>252</v>
      </c>
      <c r="AU564" s="220" t="s">
        <v>88</v>
      </c>
      <c r="AV564" s="14" t="s">
        <v>88</v>
      </c>
      <c r="AW564" s="14" t="s">
        <v>39</v>
      </c>
      <c r="AX564" s="14" t="s">
        <v>78</v>
      </c>
      <c r="AY564" s="220" t="s">
        <v>143</v>
      </c>
    </row>
    <row r="565" spans="1:65" s="13" customFormat="1" ht="11.25">
      <c r="B565" s="200"/>
      <c r="C565" s="201"/>
      <c r="D565" s="180" t="s">
        <v>252</v>
      </c>
      <c r="E565" s="202" t="s">
        <v>32</v>
      </c>
      <c r="F565" s="203" t="s">
        <v>723</v>
      </c>
      <c r="G565" s="201"/>
      <c r="H565" s="202" t="s">
        <v>32</v>
      </c>
      <c r="I565" s="204"/>
      <c r="J565" s="201"/>
      <c r="K565" s="201"/>
      <c r="L565" s="205"/>
      <c r="M565" s="206"/>
      <c r="N565" s="207"/>
      <c r="O565" s="207"/>
      <c r="P565" s="207"/>
      <c r="Q565" s="207"/>
      <c r="R565" s="207"/>
      <c r="S565" s="207"/>
      <c r="T565" s="208"/>
      <c r="AT565" s="209" t="s">
        <v>252</v>
      </c>
      <c r="AU565" s="209" t="s">
        <v>88</v>
      </c>
      <c r="AV565" s="13" t="s">
        <v>86</v>
      </c>
      <c r="AW565" s="13" t="s">
        <v>39</v>
      </c>
      <c r="AX565" s="13" t="s">
        <v>78</v>
      </c>
      <c r="AY565" s="209" t="s">
        <v>143</v>
      </c>
    </row>
    <row r="566" spans="1:65" s="14" customFormat="1" ht="11.25">
      <c r="B566" s="210"/>
      <c r="C566" s="211"/>
      <c r="D566" s="180" t="s">
        <v>252</v>
      </c>
      <c r="E566" s="212" t="s">
        <v>32</v>
      </c>
      <c r="F566" s="213" t="s">
        <v>772</v>
      </c>
      <c r="G566" s="211"/>
      <c r="H566" s="214">
        <v>8.64</v>
      </c>
      <c r="I566" s="215"/>
      <c r="J566" s="211"/>
      <c r="K566" s="211"/>
      <c r="L566" s="216"/>
      <c r="M566" s="217"/>
      <c r="N566" s="218"/>
      <c r="O566" s="218"/>
      <c r="P566" s="218"/>
      <c r="Q566" s="218"/>
      <c r="R566" s="218"/>
      <c r="S566" s="218"/>
      <c r="T566" s="219"/>
      <c r="AT566" s="220" t="s">
        <v>252</v>
      </c>
      <c r="AU566" s="220" t="s">
        <v>88</v>
      </c>
      <c r="AV566" s="14" t="s">
        <v>88</v>
      </c>
      <c r="AW566" s="14" t="s">
        <v>39</v>
      </c>
      <c r="AX566" s="14" t="s">
        <v>78</v>
      </c>
      <c r="AY566" s="220" t="s">
        <v>143</v>
      </c>
    </row>
    <row r="567" spans="1:65" s="15" customFormat="1" ht="11.25">
      <c r="B567" s="221"/>
      <c r="C567" s="222"/>
      <c r="D567" s="180" t="s">
        <v>252</v>
      </c>
      <c r="E567" s="223" t="s">
        <v>32</v>
      </c>
      <c r="F567" s="224" t="s">
        <v>256</v>
      </c>
      <c r="G567" s="222"/>
      <c r="H567" s="225">
        <v>233.14</v>
      </c>
      <c r="I567" s="226"/>
      <c r="J567" s="222"/>
      <c r="K567" s="222"/>
      <c r="L567" s="227"/>
      <c r="M567" s="228"/>
      <c r="N567" s="229"/>
      <c r="O567" s="229"/>
      <c r="P567" s="229"/>
      <c r="Q567" s="229"/>
      <c r="R567" s="229"/>
      <c r="S567" s="229"/>
      <c r="T567" s="230"/>
      <c r="AT567" s="231" t="s">
        <v>252</v>
      </c>
      <c r="AU567" s="231" t="s">
        <v>88</v>
      </c>
      <c r="AV567" s="15" t="s">
        <v>142</v>
      </c>
      <c r="AW567" s="15" t="s">
        <v>39</v>
      </c>
      <c r="AX567" s="15" t="s">
        <v>86</v>
      </c>
      <c r="AY567" s="231" t="s">
        <v>143</v>
      </c>
    </row>
    <row r="568" spans="1:65" s="2" customFormat="1" ht="24.2" customHeight="1">
      <c r="A568" s="36"/>
      <c r="B568" s="37"/>
      <c r="C568" s="167" t="s">
        <v>814</v>
      </c>
      <c r="D568" s="167" t="s">
        <v>144</v>
      </c>
      <c r="E568" s="168" t="s">
        <v>815</v>
      </c>
      <c r="F568" s="169" t="s">
        <v>816</v>
      </c>
      <c r="G568" s="170" t="s">
        <v>312</v>
      </c>
      <c r="H568" s="171">
        <v>21.5</v>
      </c>
      <c r="I568" s="172"/>
      <c r="J568" s="173">
        <f>ROUND(I568*H568,2)</f>
        <v>0</v>
      </c>
      <c r="K568" s="169" t="s">
        <v>248</v>
      </c>
      <c r="L568" s="41"/>
      <c r="M568" s="174" t="s">
        <v>32</v>
      </c>
      <c r="N568" s="175" t="s">
        <v>49</v>
      </c>
      <c r="O568" s="66"/>
      <c r="P568" s="176">
        <f>O568*H568</f>
        <v>0</v>
      </c>
      <c r="Q568" s="176">
        <v>2.0000000000000001E-4</v>
      </c>
      <c r="R568" s="176">
        <f>Q568*H568</f>
        <v>4.3E-3</v>
      </c>
      <c r="S568" s="176">
        <v>0</v>
      </c>
      <c r="T568" s="177">
        <f>S568*H568</f>
        <v>0</v>
      </c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R568" s="178" t="s">
        <v>142</v>
      </c>
      <c r="AT568" s="178" t="s">
        <v>144</v>
      </c>
      <c r="AU568" s="178" t="s">
        <v>88</v>
      </c>
      <c r="AY568" s="18" t="s">
        <v>143</v>
      </c>
      <c r="BE568" s="179">
        <f>IF(N568="základní",J568,0)</f>
        <v>0</v>
      </c>
      <c r="BF568" s="179">
        <f>IF(N568="snížená",J568,0)</f>
        <v>0</v>
      </c>
      <c r="BG568" s="179">
        <f>IF(N568="zákl. přenesená",J568,0)</f>
        <v>0</v>
      </c>
      <c r="BH568" s="179">
        <f>IF(N568="sníž. přenesená",J568,0)</f>
        <v>0</v>
      </c>
      <c r="BI568" s="179">
        <f>IF(N568="nulová",J568,0)</f>
        <v>0</v>
      </c>
      <c r="BJ568" s="18" t="s">
        <v>86</v>
      </c>
      <c r="BK568" s="179">
        <f>ROUND(I568*H568,2)</f>
        <v>0</v>
      </c>
      <c r="BL568" s="18" t="s">
        <v>142</v>
      </c>
      <c r="BM568" s="178" t="s">
        <v>817</v>
      </c>
    </row>
    <row r="569" spans="1:65" s="2" customFormat="1" ht="19.5">
      <c r="A569" s="36"/>
      <c r="B569" s="37"/>
      <c r="C569" s="38"/>
      <c r="D569" s="180" t="s">
        <v>149</v>
      </c>
      <c r="E569" s="38"/>
      <c r="F569" s="181" t="s">
        <v>818</v>
      </c>
      <c r="G569" s="38"/>
      <c r="H569" s="38"/>
      <c r="I569" s="182"/>
      <c r="J569" s="38"/>
      <c r="K569" s="38"/>
      <c r="L569" s="41"/>
      <c r="M569" s="183"/>
      <c r="N569" s="184"/>
      <c r="O569" s="66"/>
      <c r="P569" s="66"/>
      <c r="Q569" s="66"/>
      <c r="R569" s="66"/>
      <c r="S569" s="66"/>
      <c r="T569" s="67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T569" s="18" t="s">
        <v>149</v>
      </c>
      <c r="AU569" s="18" t="s">
        <v>88</v>
      </c>
    </row>
    <row r="570" spans="1:65" s="2" customFormat="1" ht="11.25">
      <c r="A570" s="36"/>
      <c r="B570" s="37"/>
      <c r="C570" s="38"/>
      <c r="D570" s="198" t="s">
        <v>194</v>
      </c>
      <c r="E570" s="38"/>
      <c r="F570" s="199" t="s">
        <v>819</v>
      </c>
      <c r="G570" s="38"/>
      <c r="H570" s="38"/>
      <c r="I570" s="182"/>
      <c r="J570" s="38"/>
      <c r="K570" s="38"/>
      <c r="L570" s="41"/>
      <c r="M570" s="183"/>
      <c r="N570" s="184"/>
      <c r="O570" s="66"/>
      <c r="P570" s="66"/>
      <c r="Q570" s="66"/>
      <c r="R570" s="66"/>
      <c r="S570" s="66"/>
      <c r="T570" s="67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T570" s="18" t="s">
        <v>194</v>
      </c>
      <c r="AU570" s="18" t="s">
        <v>88</v>
      </c>
    </row>
    <row r="571" spans="1:65" s="13" customFormat="1" ht="11.25">
      <c r="B571" s="200"/>
      <c r="C571" s="201"/>
      <c r="D571" s="180" t="s">
        <v>252</v>
      </c>
      <c r="E571" s="202" t="s">
        <v>32</v>
      </c>
      <c r="F571" s="203" t="s">
        <v>768</v>
      </c>
      <c r="G571" s="201"/>
      <c r="H571" s="202" t="s">
        <v>32</v>
      </c>
      <c r="I571" s="204"/>
      <c r="J571" s="201"/>
      <c r="K571" s="201"/>
      <c r="L571" s="205"/>
      <c r="M571" s="206"/>
      <c r="N571" s="207"/>
      <c r="O571" s="207"/>
      <c r="P571" s="207"/>
      <c r="Q571" s="207"/>
      <c r="R571" s="207"/>
      <c r="S571" s="207"/>
      <c r="T571" s="208"/>
      <c r="AT571" s="209" t="s">
        <v>252</v>
      </c>
      <c r="AU571" s="209" t="s">
        <v>88</v>
      </c>
      <c r="AV571" s="13" t="s">
        <v>86</v>
      </c>
      <c r="AW571" s="13" t="s">
        <v>39</v>
      </c>
      <c r="AX571" s="13" t="s">
        <v>78</v>
      </c>
      <c r="AY571" s="209" t="s">
        <v>143</v>
      </c>
    </row>
    <row r="572" spans="1:65" s="14" customFormat="1" ht="11.25">
      <c r="B572" s="210"/>
      <c r="C572" s="211"/>
      <c r="D572" s="180" t="s">
        <v>252</v>
      </c>
      <c r="E572" s="212" t="s">
        <v>32</v>
      </c>
      <c r="F572" s="213" t="s">
        <v>820</v>
      </c>
      <c r="G572" s="211"/>
      <c r="H572" s="214">
        <v>21.5</v>
      </c>
      <c r="I572" s="215"/>
      <c r="J572" s="211"/>
      <c r="K572" s="211"/>
      <c r="L572" s="216"/>
      <c r="M572" s="217"/>
      <c r="N572" s="218"/>
      <c r="O572" s="218"/>
      <c r="P572" s="218"/>
      <c r="Q572" s="218"/>
      <c r="R572" s="218"/>
      <c r="S572" s="218"/>
      <c r="T572" s="219"/>
      <c r="AT572" s="220" t="s">
        <v>252</v>
      </c>
      <c r="AU572" s="220" t="s">
        <v>88</v>
      </c>
      <c r="AV572" s="14" t="s">
        <v>88</v>
      </c>
      <c r="AW572" s="14" t="s">
        <v>39</v>
      </c>
      <c r="AX572" s="14" t="s">
        <v>86</v>
      </c>
      <c r="AY572" s="220" t="s">
        <v>143</v>
      </c>
    </row>
    <row r="573" spans="1:65" s="2" customFormat="1" ht="44.25" customHeight="1">
      <c r="A573" s="36"/>
      <c r="B573" s="37"/>
      <c r="C573" s="167" t="s">
        <v>821</v>
      </c>
      <c r="D573" s="167" t="s">
        <v>144</v>
      </c>
      <c r="E573" s="168" t="s">
        <v>822</v>
      </c>
      <c r="F573" s="169" t="s">
        <v>823</v>
      </c>
      <c r="G573" s="170" t="s">
        <v>312</v>
      </c>
      <c r="H573" s="171">
        <v>224.5</v>
      </c>
      <c r="I573" s="172"/>
      <c r="J573" s="173">
        <f>ROUND(I573*H573,2)</f>
        <v>0</v>
      </c>
      <c r="K573" s="169" t="s">
        <v>248</v>
      </c>
      <c r="L573" s="41"/>
      <c r="M573" s="174" t="s">
        <v>32</v>
      </c>
      <c r="N573" s="175" t="s">
        <v>49</v>
      </c>
      <c r="O573" s="66"/>
      <c r="P573" s="176">
        <f>O573*H573</f>
        <v>0</v>
      </c>
      <c r="Q573" s="176">
        <v>8.5199999999999998E-3</v>
      </c>
      <c r="R573" s="176">
        <f>Q573*H573</f>
        <v>1.9127399999999999</v>
      </c>
      <c r="S573" s="176">
        <v>0</v>
      </c>
      <c r="T573" s="177">
        <f>S573*H573</f>
        <v>0</v>
      </c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R573" s="178" t="s">
        <v>142</v>
      </c>
      <c r="AT573" s="178" t="s">
        <v>144</v>
      </c>
      <c r="AU573" s="178" t="s">
        <v>88</v>
      </c>
      <c r="AY573" s="18" t="s">
        <v>143</v>
      </c>
      <c r="BE573" s="179">
        <f>IF(N573="základní",J573,0)</f>
        <v>0</v>
      </c>
      <c r="BF573" s="179">
        <f>IF(N573="snížená",J573,0)</f>
        <v>0</v>
      </c>
      <c r="BG573" s="179">
        <f>IF(N573="zákl. přenesená",J573,0)</f>
        <v>0</v>
      </c>
      <c r="BH573" s="179">
        <f>IF(N573="sníž. přenesená",J573,0)</f>
        <v>0</v>
      </c>
      <c r="BI573" s="179">
        <f>IF(N573="nulová",J573,0)</f>
        <v>0</v>
      </c>
      <c r="BJ573" s="18" t="s">
        <v>86</v>
      </c>
      <c r="BK573" s="179">
        <f>ROUND(I573*H573,2)</f>
        <v>0</v>
      </c>
      <c r="BL573" s="18" t="s">
        <v>142</v>
      </c>
      <c r="BM573" s="178" t="s">
        <v>824</v>
      </c>
    </row>
    <row r="574" spans="1:65" s="2" customFormat="1" ht="39">
      <c r="A574" s="36"/>
      <c r="B574" s="37"/>
      <c r="C574" s="38"/>
      <c r="D574" s="180" t="s">
        <v>149</v>
      </c>
      <c r="E574" s="38"/>
      <c r="F574" s="181" t="s">
        <v>825</v>
      </c>
      <c r="G574" s="38"/>
      <c r="H574" s="38"/>
      <c r="I574" s="182"/>
      <c r="J574" s="38"/>
      <c r="K574" s="38"/>
      <c r="L574" s="41"/>
      <c r="M574" s="183"/>
      <c r="N574" s="184"/>
      <c r="O574" s="66"/>
      <c r="P574" s="66"/>
      <c r="Q574" s="66"/>
      <c r="R574" s="66"/>
      <c r="S574" s="66"/>
      <c r="T574" s="67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T574" s="18" t="s">
        <v>149</v>
      </c>
      <c r="AU574" s="18" t="s">
        <v>88</v>
      </c>
    </row>
    <row r="575" spans="1:65" s="2" customFormat="1" ht="11.25">
      <c r="A575" s="36"/>
      <c r="B575" s="37"/>
      <c r="C575" s="38"/>
      <c r="D575" s="198" t="s">
        <v>194</v>
      </c>
      <c r="E575" s="38"/>
      <c r="F575" s="199" t="s">
        <v>826</v>
      </c>
      <c r="G575" s="38"/>
      <c r="H575" s="38"/>
      <c r="I575" s="182"/>
      <c r="J575" s="38"/>
      <c r="K575" s="38"/>
      <c r="L575" s="41"/>
      <c r="M575" s="183"/>
      <c r="N575" s="184"/>
      <c r="O575" s="66"/>
      <c r="P575" s="66"/>
      <c r="Q575" s="66"/>
      <c r="R575" s="66"/>
      <c r="S575" s="66"/>
      <c r="T575" s="67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T575" s="18" t="s">
        <v>194</v>
      </c>
      <c r="AU575" s="18" t="s">
        <v>88</v>
      </c>
    </row>
    <row r="576" spans="1:65" s="13" customFormat="1" ht="11.25">
      <c r="B576" s="200"/>
      <c r="C576" s="201"/>
      <c r="D576" s="180" t="s">
        <v>252</v>
      </c>
      <c r="E576" s="202" t="s">
        <v>32</v>
      </c>
      <c r="F576" s="203" t="s">
        <v>770</v>
      </c>
      <c r="G576" s="201"/>
      <c r="H576" s="202" t="s">
        <v>32</v>
      </c>
      <c r="I576" s="204"/>
      <c r="J576" s="201"/>
      <c r="K576" s="201"/>
      <c r="L576" s="205"/>
      <c r="M576" s="206"/>
      <c r="N576" s="207"/>
      <c r="O576" s="207"/>
      <c r="P576" s="207"/>
      <c r="Q576" s="207"/>
      <c r="R576" s="207"/>
      <c r="S576" s="207"/>
      <c r="T576" s="208"/>
      <c r="AT576" s="209" t="s">
        <v>252</v>
      </c>
      <c r="AU576" s="209" t="s">
        <v>88</v>
      </c>
      <c r="AV576" s="13" t="s">
        <v>86</v>
      </c>
      <c r="AW576" s="13" t="s">
        <v>39</v>
      </c>
      <c r="AX576" s="13" t="s">
        <v>78</v>
      </c>
      <c r="AY576" s="209" t="s">
        <v>143</v>
      </c>
    </row>
    <row r="577" spans="1:65" s="14" customFormat="1" ht="11.25">
      <c r="B577" s="210"/>
      <c r="C577" s="211"/>
      <c r="D577" s="180" t="s">
        <v>252</v>
      </c>
      <c r="E577" s="212" t="s">
        <v>32</v>
      </c>
      <c r="F577" s="213" t="s">
        <v>771</v>
      </c>
      <c r="G577" s="211"/>
      <c r="H577" s="214">
        <v>224.5</v>
      </c>
      <c r="I577" s="215"/>
      <c r="J577" s="211"/>
      <c r="K577" s="211"/>
      <c r="L577" s="216"/>
      <c r="M577" s="217"/>
      <c r="N577" s="218"/>
      <c r="O577" s="218"/>
      <c r="P577" s="218"/>
      <c r="Q577" s="218"/>
      <c r="R577" s="218"/>
      <c r="S577" s="218"/>
      <c r="T577" s="219"/>
      <c r="AT577" s="220" t="s">
        <v>252</v>
      </c>
      <c r="AU577" s="220" t="s">
        <v>88</v>
      </c>
      <c r="AV577" s="14" t="s">
        <v>88</v>
      </c>
      <c r="AW577" s="14" t="s">
        <v>39</v>
      </c>
      <c r="AX577" s="14" t="s">
        <v>86</v>
      </c>
      <c r="AY577" s="220" t="s">
        <v>143</v>
      </c>
    </row>
    <row r="578" spans="1:65" s="2" customFormat="1" ht="21.75" customHeight="1">
      <c r="A578" s="36"/>
      <c r="B578" s="37"/>
      <c r="C578" s="232" t="s">
        <v>827</v>
      </c>
      <c r="D578" s="232" t="s">
        <v>519</v>
      </c>
      <c r="E578" s="233" t="s">
        <v>828</v>
      </c>
      <c r="F578" s="234" t="s">
        <v>829</v>
      </c>
      <c r="G578" s="235" t="s">
        <v>312</v>
      </c>
      <c r="H578" s="236">
        <v>235.72499999999999</v>
      </c>
      <c r="I578" s="237"/>
      <c r="J578" s="238">
        <f>ROUND(I578*H578,2)</f>
        <v>0</v>
      </c>
      <c r="K578" s="234" t="s">
        <v>248</v>
      </c>
      <c r="L578" s="239"/>
      <c r="M578" s="240" t="s">
        <v>32</v>
      </c>
      <c r="N578" s="241" t="s">
        <v>49</v>
      </c>
      <c r="O578" s="66"/>
      <c r="P578" s="176">
        <f>O578*H578</f>
        <v>0</v>
      </c>
      <c r="Q578" s="176">
        <v>1.5E-3</v>
      </c>
      <c r="R578" s="176">
        <f>Q578*H578</f>
        <v>0.3535875</v>
      </c>
      <c r="S578" s="176">
        <v>0</v>
      </c>
      <c r="T578" s="177">
        <f>S578*H578</f>
        <v>0</v>
      </c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R578" s="178" t="s">
        <v>176</v>
      </c>
      <c r="AT578" s="178" t="s">
        <v>519</v>
      </c>
      <c r="AU578" s="178" t="s">
        <v>88</v>
      </c>
      <c r="AY578" s="18" t="s">
        <v>143</v>
      </c>
      <c r="BE578" s="179">
        <f>IF(N578="základní",J578,0)</f>
        <v>0</v>
      </c>
      <c r="BF578" s="179">
        <f>IF(N578="snížená",J578,0)</f>
        <v>0</v>
      </c>
      <c r="BG578" s="179">
        <f>IF(N578="zákl. přenesená",J578,0)</f>
        <v>0</v>
      </c>
      <c r="BH578" s="179">
        <f>IF(N578="sníž. přenesená",J578,0)</f>
        <v>0</v>
      </c>
      <c r="BI578" s="179">
        <f>IF(N578="nulová",J578,0)</f>
        <v>0</v>
      </c>
      <c r="BJ578" s="18" t="s">
        <v>86</v>
      </c>
      <c r="BK578" s="179">
        <f>ROUND(I578*H578,2)</f>
        <v>0</v>
      </c>
      <c r="BL578" s="18" t="s">
        <v>142</v>
      </c>
      <c r="BM578" s="178" t="s">
        <v>830</v>
      </c>
    </row>
    <row r="579" spans="1:65" s="2" customFormat="1" ht="11.25">
      <c r="A579" s="36"/>
      <c r="B579" s="37"/>
      <c r="C579" s="38"/>
      <c r="D579" s="180" t="s">
        <v>149</v>
      </c>
      <c r="E579" s="38"/>
      <c r="F579" s="181" t="s">
        <v>829</v>
      </c>
      <c r="G579" s="38"/>
      <c r="H579" s="38"/>
      <c r="I579" s="182"/>
      <c r="J579" s="38"/>
      <c r="K579" s="38"/>
      <c r="L579" s="41"/>
      <c r="M579" s="183"/>
      <c r="N579" s="184"/>
      <c r="O579" s="66"/>
      <c r="P579" s="66"/>
      <c r="Q579" s="66"/>
      <c r="R579" s="66"/>
      <c r="S579" s="66"/>
      <c r="T579" s="67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T579" s="18" t="s">
        <v>149</v>
      </c>
      <c r="AU579" s="18" t="s">
        <v>88</v>
      </c>
    </row>
    <row r="580" spans="1:65" s="14" customFormat="1" ht="11.25">
      <c r="B580" s="210"/>
      <c r="C580" s="211"/>
      <c r="D580" s="180" t="s">
        <v>252</v>
      </c>
      <c r="E580" s="211"/>
      <c r="F580" s="213" t="s">
        <v>831</v>
      </c>
      <c r="G580" s="211"/>
      <c r="H580" s="214">
        <v>235.72499999999999</v>
      </c>
      <c r="I580" s="215"/>
      <c r="J580" s="211"/>
      <c r="K580" s="211"/>
      <c r="L580" s="216"/>
      <c r="M580" s="217"/>
      <c r="N580" s="218"/>
      <c r="O580" s="218"/>
      <c r="P580" s="218"/>
      <c r="Q580" s="218"/>
      <c r="R580" s="218"/>
      <c r="S580" s="218"/>
      <c r="T580" s="219"/>
      <c r="AT580" s="220" t="s">
        <v>252</v>
      </c>
      <c r="AU580" s="220" t="s">
        <v>88</v>
      </c>
      <c r="AV580" s="14" t="s">
        <v>88</v>
      </c>
      <c r="AW580" s="14" t="s">
        <v>4</v>
      </c>
      <c r="AX580" s="14" t="s">
        <v>86</v>
      </c>
      <c r="AY580" s="220" t="s">
        <v>143</v>
      </c>
    </row>
    <row r="581" spans="1:65" s="2" customFormat="1" ht="44.25" customHeight="1">
      <c r="A581" s="36"/>
      <c r="B581" s="37"/>
      <c r="C581" s="167" t="s">
        <v>832</v>
      </c>
      <c r="D581" s="167" t="s">
        <v>144</v>
      </c>
      <c r="E581" s="168" t="s">
        <v>822</v>
      </c>
      <c r="F581" s="169" t="s">
        <v>823</v>
      </c>
      <c r="G581" s="170" t="s">
        <v>312</v>
      </c>
      <c r="H581" s="171">
        <v>26.32</v>
      </c>
      <c r="I581" s="172"/>
      <c r="J581" s="173">
        <f>ROUND(I581*H581,2)</f>
        <v>0</v>
      </c>
      <c r="K581" s="169" t="s">
        <v>248</v>
      </c>
      <c r="L581" s="41"/>
      <c r="M581" s="174" t="s">
        <v>32</v>
      </c>
      <c r="N581" s="175" t="s">
        <v>49</v>
      </c>
      <c r="O581" s="66"/>
      <c r="P581" s="176">
        <f>O581*H581</f>
        <v>0</v>
      </c>
      <c r="Q581" s="176">
        <v>8.5199999999999998E-3</v>
      </c>
      <c r="R581" s="176">
        <f>Q581*H581</f>
        <v>0.22424639999999998</v>
      </c>
      <c r="S581" s="176">
        <v>0</v>
      </c>
      <c r="T581" s="177">
        <f>S581*H581</f>
        <v>0</v>
      </c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R581" s="178" t="s">
        <v>142</v>
      </c>
      <c r="AT581" s="178" t="s">
        <v>144</v>
      </c>
      <c r="AU581" s="178" t="s">
        <v>88</v>
      </c>
      <c r="AY581" s="18" t="s">
        <v>143</v>
      </c>
      <c r="BE581" s="179">
        <f>IF(N581="základní",J581,0)</f>
        <v>0</v>
      </c>
      <c r="BF581" s="179">
        <f>IF(N581="snížená",J581,0)</f>
        <v>0</v>
      </c>
      <c r="BG581" s="179">
        <f>IF(N581="zákl. přenesená",J581,0)</f>
        <v>0</v>
      </c>
      <c r="BH581" s="179">
        <f>IF(N581="sníž. přenesená",J581,0)</f>
        <v>0</v>
      </c>
      <c r="BI581" s="179">
        <f>IF(N581="nulová",J581,0)</f>
        <v>0</v>
      </c>
      <c r="BJ581" s="18" t="s">
        <v>86</v>
      </c>
      <c r="BK581" s="179">
        <f>ROUND(I581*H581,2)</f>
        <v>0</v>
      </c>
      <c r="BL581" s="18" t="s">
        <v>142</v>
      </c>
      <c r="BM581" s="178" t="s">
        <v>833</v>
      </c>
    </row>
    <row r="582" spans="1:65" s="2" customFormat="1" ht="39">
      <c r="A582" s="36"/>
      <c r="B582" s="37"/>
      <c r="C582" s="38"/>
      <c r="D582" s="180" t="s">
        <v>149</v>
      </c>
      <c r="E582" s="38"/>
      <c r="F582" s="181" t="s">
        <v>825</v>
      </c>
      <c r="G582" s="38"/>
      <c r="H582" s="38"/>
      <c r="I582" s="182"/>
      <c r="J582" s="38"/>
      <c r="K582" s="38"/>
      <c r="L582" s="41"/>
      <c r="M582" s="183"/>
      <c r="N582" s="184"/>
      <c r="O582" s="66"/>
      <c r="P582" s="66"/>
      <c r="Q582" s="66"/>
      <c r="R582" s="66"/>
      <c r="S582" s="66"/>
      <c r="T582" s="67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T582" s="18" t="s">
        <v>149</v>
      </c>
      <c r="AU582" s="18" t="s">
        <v>88</v>
      </c>
    </row>
    <row r="583" spans="1:65" s="2" customFormat="1" ht="11.25">
      <c r="A583" s="36"/>
      <c r="B583" s="37"/>
      <c r="C583" s="38"/>
      <c r="D583" s="198" t="s">
        <v>194</v>
      </c>
      <c r="E583" s="38"/>
      <c r="F583" s="199" t="s">
        <v>826</v>
      </c>
      <c r="G583" s="38"/>
      <c r="H583" s="38"/>
      <c r="I583" s="182"/>
      <c r="J583" s="38"/>
      <c r="K583" s="38"/>
      <c r="L583" s="41"/>
      <c r="M583" s="183"/>
      <c r="N583" s="184"/>
      <c r="O583" s="66"/>
      <c r="P583" s="66"/>
      <c r="Q583" s="66"/>
      <c r="R583" s="66"/>
      <c r="S583" s="66"/>
      <c r="T583" s="67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T583" s="18" t="s">
        <v>194</v>
      </c>
      <c r="AU583" s="18" t="s">
        <v>88</v>
      </c>
    </row>
    <row r="584" spans="1:65" s="13" customFormat="1" ht="11.25">
      <c r="B584" s="200"/>
      <c r="C584" s="201"/>
      <c r="D584" s="180" t="s">
        <v>252</v>
      </c>
      <c r="E584" s="202" t="s">
        <v>32</v>
      </c>
      <c r="F584" s="203" t="s">
        <v>834</v>
      </c>
      <c r="G584" s="201"/>
      <c r="H584" s="202" t="s">
        <v>32</v>
      </c>
      <c r="I584" s="204"/>
      <c r="J584" s="201"/>
      <c r="K584" s="201"/>
      <c r="L584" s="205"/>
      <c r="M584" s="206"/>
      <c r="N584" s="207"/>
      <c r="O584" s="207"/>
      <c r="P584" s="207"/>
      <c r="Q584" s="207"/>
      <c r="R584" s="207"/>
      <c r="S584" s="207"/>
      <c r="T584" s="208"/>
      <c r="AT584" s="209" t="s">
        <v>252</v>
      </c>
      <c r="AU584" s="209" t="s">
        <v>88</v>
      </c>
      <c r="AV584" s="13" t="s">
        <v>86</v>
      </c>
      <c r="AW584" s="13" t="s">
        <v>39</v>
      </c>
      <c r="AX584" s="13" t="s">
        <v>78</v>
      </c>
      <c r="AY584" s="209" t="s">
        <v>143</v>
      </c>
    </row>
    <row r="585" spans="1:65" s="14" customFormat="1" ht="11.25">
      <c r="B585" s="210"/>
      <c r="C585" s="211"/>
      <c r="D585" s="180" t="s">
        <v>252</v>
      </c>
      <c r="E585" s="212" t="s">
        <v>32</v>
      </c>
      <c r="F585" s="213" t="s">
        <v>835</v>
      </c>
      <c r="G585" s="211"/>
      <c r="H585" s="214">
        <v>26.32</v>
      </c>
      <c r="I585" s="215"/>
      <c r="J585" s="211"/>
      <c r="K585" s="211"/>
      <c r="L585" s="216"/>
      <c r="M585" s="217"/>
      <c r="N585" s="218"/>
      <c r="O585" s="218"/>
      <c r="P585" s="218"/>
      <c r="Q585" s="218"/>
      <c r="R585" s="218"/>
      <c r="S585" s="218"/>
      <c r="T585" s="219"/>
      <c r="AT585" s="220" t="s">
        <v>252</v>
      </c>
      <c r="AU585" s="220" t="s">
        <v>88</v>
      </c>
      <c r="AV585" s="14" t="s">
        <v>88</v>
      </c>
      <c r="AW585" s="14" t="s">
        <v>39</v>
      </c>
      <c r="AX585" s="14" t="s">
        <v>86</v>
      </c>
      <c r="AY585" s="220" t="s">
        <v>143</v>
      </c>
    </row>
    <row r="586" spans="1:65" s="2" customFormat="1" ht="16.5" customHeight="1">
      <c r="A586" s="36"/>
      <c r="B586" s="37"/>
      <c r="C586" s="232" t="s">
        <v>836</v>
      </c>
      <c r="D586" s="232" t="s">
        <v>519</v>
      </c>
      <c r="E586" s="233" t="s">
        <v>837</v>
      </c>
      <c r="F586" s="234" t="s">
        <v>838</v>
      </c>
      <c r="G586" s="235" t="s">
        <v>312</v>
      </c>
      <c r="H586" s="236">
        <v>27.635999999999999</v>
      </c>
      <c r="I586" s="237"/>
      <c r="J586" s="238">
        <f>ROUND(I586*H586,2)</f>
        <v>0</v>
      </c>
      <c r="K586" s="234" t="s">
        <v>248</v>
      </c>
      <c r="L586" s="239"/>
      <c r="M586" s="240" t="s">
        <v>32</v>
      </c>
      <c r="N586" s="241" t="s">
        <v>49</v>
      </c>
      <c r="O586" s="66"/>
      <c r="P586" s="176">
        <f>O586*H586</f>
        <v>0</v>
      </c>
      <c r="Q586" s="176">
        <v>1.3600000000000001E-3</v>
      </c>
      <c r="R586" s="176">
        <f>Q586*H586</f>
        <v>3.7584960000000001E-2</v>
      </c>
      <c r="S586" s="176">
        <v>0</v>
      </c>
      <c r="T586" s="177">
        <f>S586*H586</f>
        <v>0</v>
      </c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R586" s="178" t="s">
        <v>176</v>
      </c>
      <c r="AT586" s="178" t="s">
        <v>519</v>
      </c>
      <c r="AU586" s="178" t="s">
        <v>88</v>
      </c>
      <c r="AY586" s="18" t="s">
        <v>143</v>
      </c>
      <c r="BE586" s="179">
        <f>IF(N586="základní",J586,0)</f>
        <v>0</v>
      </c>
      <c r="BF586" s="179">
        <f>IF(N586="snížená",J586,0)</f>
        <v>0</v>
      </c>
      <c r="BG586" s="179">
        <f>IF(N586="zákl. přenesená",J586,0)</f>
        <v>0</v>
      </c>
      <c r="BH586" s="179">
        <f>IF(N586="sníž. přenesená",J586,0)</f>
        <v>0</v>
      </c>
      <c r="BI586" s="179">
        <f>IF(N586="nulová",J586,0)</f>
        <v>0</v>
      </c>
      <c r="BJ586" s="18" t="s">
        <v>86</v>
      </c>
      <c r="BK586" s="179">
        <f>ROUND(I586*H586,2)</f>
        <v>0</v>
      </c>
      <c r="BL586" s="18" t="s">
        <v>142</v>
      </c>
      <c r="BM586" s="178" t="s">
        <v>839</v>
      </c>
    </row>
    <row r="587" spans="1:65" s="2" customFormat="1" ht="11.25">
      <c r="A587" s="36"/>
      <c r="B587" s="37"/>
      <c r="C587" s="38"/>
      <c r="D587" s="180" t="s">
        <v>149</v>
      </c>
      <c r="E587" s="38"/>
      <c r="F587" s="181" t="s">
        <v>838</v>
      </c>
      <c r="G587" s="38"/>
      <c r="H587" s="38"/>
      <c r="I587" s="182"/>
      <c r="J587" s="38"/>
      <c r="K587" s="38"/>
      <c r="L587" s="41"/>
      <c r="M587" s="183"/>
      <c r="N587" s="184"/>
      <c r="O587" s="66"/>
      <c r="P587" s="66"/>
      <c r="Q587" s="66"/>
      <c r="R587" s="66"/>
      <c r="S587" s="66"/>
      <c r="T587" s="67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T587" s="18" t="s">
        <v>149</v>
      </c>
      <c r="AU587" s="18" t="s">
        <v>88</v>
      </c>
    </row>
    <row r="588" spans="1:65" s="14" customFormat="1" ht="11.25">
      <c r="B588" s="210"/>
      <c r="C588" s="211"/>
      <c r="D588" s="180" t="s">
        <v>252</v>
      </c>
      <c r="E588" s="211"/>
      <c r="F588" s="213" t="s">
        <v>840</v>
      </c>
      <c r="G588" s="211"/>
      <c r="H588" s="214">
        <v>27.635999999999999</v>
      </c>
      <c r="I588" s="215"/>
      <c r="J588" s="211"/>
      <c r="K588" s="211"/>
      <c r="L588" s="216"/>
      <c r="M588" s="217"/>
      <c r="N588" s="218"/>
      <c r="O588" s="218"/>
      <c r="P588" s="218"/>
      <c r="Q588" s="218"/>
      <c r="R588" s="218"/>
      <c r="S588" s="218"/>
      <c r="T588" s="219"/>
      <c r="AT588" s="220" t="s">
        <v>252</v>
      </c>
      <c r="AU588" s="220" t="s">
        <v>88</v>
      </c>
      <c r="AV588" s="14" t="s">
        <v>88</v>
      </c>
      <c r="AW588" s="14" t="s">
        <v>4</v>
      </c>
      <c r="AX588" s="14" t="s">
        <v>86</v>
      </c>
      <c r="AY588" s="220" t="s">
        <v>143</v>
      </c>
    </row>
    <row r="589" spans="1:65" s="2" customFormat="1" ht="24.2" customHeight="1">
      <c r="A589" s="36"/>
      <c r="B589" s="37"/>
      <c r="C589" s="167" t="s">
        <v>841</v>
      </c>
      <c r="D589" s="167" t="s">
        <v>144</v>
      </c>
      <c r="E589" s="168" t="s">
        <v>842</v>
      </c>
      <c r="F589" s="169" t="s">
        <v>843</v>
      </c>
      <c r="G589" s="170" t="s">
        <v>312</v>
      </c>
      <c r="H589" s="171">
        <v>21.5</v>
      </c>
      <c r="I589" s="172"/>
      <c r="J589" s="173">
        <f>ROUND(I589*H589,2)</f>
        <v>0</v>
      </c>
      <c r="K589" s="169" t="s">
        <v>248</v>
      </c>
      <c r="L589" s="41"/>
      <c r="M589" s="174" t="s">
        <v>32</v>
      </c>
      <c r="N589" s="175" t="s">
        <v>49</v>
      </c>
      <c r="O589" s="66"/>
      <c r="P589" s="176">
        <f>O589*H589</f>
        <v>0</v>
      </c>
      <c r="Q589" s="176">
        <v>5.7000000000000002E-3</v>
      </c>
      <c r="R589" s="176">
        <f>Q589*H589</f>
        <v>0.12255000000000001</v>
      </c>
      <c r="S589" s="176">
        <v>0</v>
      </c>
      <c r="T589" s="177">
        <f>S589*H589</f>
        <v>0</v>
      </c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R589" s="178" t="s">
        <v>142</v>
      </c>
      <c r="AT589" s="178" t="s">
        <v>144</v>
      </c>
      <c r="AU589" s="178" t="s">
        <v>88</v>
      </c>
      <c r="AY589" s="18" t="s">
        <v>143</v>
      </c>
      <c r="BE589" s="179">
        <f>IF(N589="základní",J589,0)</f>
        <v>0</v>
      </c>
      <c r="BF589" s="179">
        <f>IF(N589="snížená",J589,0)</f>
        <v>0</v>
      </c>
      <c r="BG589" s="179">
        <f>IF(N589="zákl. přenesená",J589,0)</f>
        <v>0</v>
      </c>
      <c r="BH589" s="179">
        <f>IF(N589="sníž. přenesená",J589,0)</f>
        <v>0</v>
      </c>
      <c r="BI589" s="179">
        <f>IF(N589="nulová",J589,0)</f>
        <v>0</v>
      </c>
      <c r="BJ589" s="18" t="s">
        <v>86</v>
      </c>
      <c r="BK589" s="179">
        <f>ROUND(I589*H589,2)</f>
        <v>0</v>
      </c>
      <c r="BL589" s="18" t="s">
        <v>142</v>
      </c>
      <c r="BM589" s="178" t="s">
        <v>844</v>
      </c>
    </row>
    <row r="590" spans="1:65" s="2" customFormat="1" ht="19.5">
      <c r="A590" s="36"/>
      <c r="B590" s="37"/>
      <c r="C590" s="38"/>
      <c r="D590" s="180" t="s">
        <v>149</v>
      </c>
      <c r="E590" s="38"/>
      <c r="F590" s="181" t="s">
        <v>845</v>
      </c>
      <c r="G590" s="38"/>
      <c r="H590" s="38"/>
      <c r="I590" s="182"/>
      <c r="J590" s="38"/>
      <c r="K590" s="38"/>
      <c r="L590" s="41"/>
      <c r="M590" s="183"/>
      <c r="N590" s="184"/>
      <c r="O590" s="66"/>
      <c r="P590" s="66"/>
      <c r="Q590" s="66"/>
      <c r="R590" s="66"/>
      <c r="S590" s="66"/>
      <c r="T590" s="67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T590" s="18" t="s">
        <v>149</v>
      </c>
      <c r="AU590" s="18" t="s">
        <v>88</v>
      </c>
    </row>
    <row r="591" spans="1:65" s="2" customFormat="1" ht="11.25">
      <c r="A591" s="36"/>
      <c r="B591" s="37"/>
      <c r="C591" s="38"/>
      <c r="D591" s="198" t="s">
        <v>194</v>
      </c>
      <c r="E591" s="38"/>
      <c r="F591" s="199" t="s">
        <v>846</v>
      </c>
      <c r="G591" s="38"/>
      <c r="H591" s="38"/>
      <c r="I591" s="182"/>
      <c r="J591" s="38"/>
      <c r="K591" s="38"/>
      <c r="L591" s="41"/>
      <c r="M591" s="183"/>
      <c r="N591" s="184"/>
      <c r="O591" s="66"/>
      <c r="P591" s="66"/>
      <c r="Q591" s="66"/>
      <c r="R591" s="66"/>
      <c r="S591" s="66"/>
      <c r="T591" s="67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T591" s="18" t="s">
        <v>194</v>
      </c>
      <c r="AU591" s="18" t="s">
        <v>88</v>
      </c>
    </row>
    <row r="592" spans="1:65" s="13" customFormat="1" ht="11.25">
      <c r="B592" s="200"/>
      <c r="C592" s="201"/>
      <c r="D592" s="180" t="s">
        <v>252</v>
      </c>
      <c r="E592" s="202" t="s">
        <v>32</v>
      </c>
      <c r="F592" s="203" t="s">
        <v>768</v>
      </c>
      <c r="G592" s="201"/>
      <c r="H592" s="202" t="s">
        <v>32</v>
      </c>
      <c r="I592" s="204"/>
      <c r="J592" s="201"/>
      <c r="K592" s="201"/>
      <c r="L592" s="205"/>
      <c r="M592" s="206"/>
      <c r="N592" s="207"/>
      <c r="O592" s="207"/>
      <c r="P592" s="207"/>
      <c r="Q592" s="207"/>
      <c r="R592" s="207"/>
      <c r="S592" s="207"/>
      <c r="T592" s="208"/>
      <c r="AT592" s="209" t="s">
        <v>252</v>
      </c>
      <c r="AU592" s="209" t="s">
        <v>88</v>
      </c>
      <c r="AV592" s="13" t="s">
        <v>86</v>
      </c>
      <c r="AW592" s="13" t="s">
        <v>39</v>
      </c>
      <c r="AX592" s="13" t="s">
        <v>78</v>
      </c>
      <c r="AY592" s="209" t="s">
        <v>143</v>
      </c>
    </row>
    <row r="593" spans="1:65" s="14" customFormat="1" ht="11.25">
      <c r="B593" s="210"/>
      <c r="C593" s="211"/>
      <c r="D593" s="180" t="s">
        <v>252</v>
      </c>
      <c r="E593" s="212" t="s">
        <v>32</v>
      </c>
      <c r="F593" s="213" t="s">
        <v>820</v>
      </c>
      <c r="G593" s="211"/>
      <c r="H593" s="214">
        <v>21.5</v>
      </c>
      <c r="I593" s="215"/>
      <c r="J593" s="211"/>
      <c r="K593" s="211"/>
      <c r="L593" s="216"/>
      <c r="M593" s="217"/>
      <c r="N593" s="218"/>
      <c r="O593" s="218"/>
      <c r="P593" s="218"/>
      <c r="Q593" s="218"/>
      <c r="R593" s="218"/>
      <c r="S593" s="218"/>
      <c r="T593" s="219"/>
      <c r="AT593" s="220" t="s">
        <v>252</v>
      </c>
      <c r="AU593" s="220" t="s">
        <v>88</v>
      </c>
      <c r="AV593" s="14" t="s">
        <v>88</v>
      </c>
      <c r="AW593" s="14" t="s">
        <v>39</v>
      </c>
      <c r="AX593" s="14" t="s">
        <v>86</v>
      </c>
      <c r="AY593" s="220" t="s">
        <v>143</v>
      </c>
    </row>
    <row r="594" spans="1:65" s="2" customFormat="1" ht="24.2" customHeight="1">
      <c r="A594" s="36"/>
      <c r="B594" s="37"/>
      <c r="C594" s="167" t="s">
        <v>847</v>
      </c>
      <c r="D594" s="167" t="s">
        <v>144</v>
      </c>
      <c r="E594" s="168" t="s">
        <v>848</v>
      </c>
      <c r="F594" s="169" t="s">
        <v>849</v>
      </c>
      <c r="G594" s="170" t="s">
        <v>312</v>
      </c>
      <c r="H594" s="171">
        <v>233.14</v>
      </c>
      <c r="I594" s="172"/>
      <c r="J594" s="173">
        <f>ROUND(I594*H594,2)</f>
        <v>0</v>
      </c>
      <c r="K594" s="169" t="s">
        <v>248</v>
      </c>
      <c r="L594" s="41"/>
      <c r="M594" s="174" t="s">
        <v>32</v>
      </c>
      <c r="N594" s="175" t="s">
        <v>49</v>
      </c>
      <c r="O594" s="66"/>
      <c r="P594" s="176">
        <f>O594*H594</f>
        <v>0</v>
      </c>
      <c r="Q594" s="176">
        <v>2.7000000000000001E-3</v>
      </c>
      <c r="R594" s="176">
        <f>Q594*H594</f>
        <v>0.62947799999999998</v>
      </c>
      <c r="S594" s="176">
        <v>0</v>
      </c>
      <c r="T594" s="177">
        <f>S594*H594</f>
        <v>0</v>
      </c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R594" s="178" t="s">
        <v>142</v>
      </c>
      <c r="AT594" s="178" t="s">
        <v>144</v>
      </c>
      <c r="AU594" s="178" t="s">
        <v>88</v>
      </c>
      <c r="AY594" s="18" t="s">
        <v>143</v>
      </c>
      <c r="BE594" s="179">
        <f>IF(N594="základní",J594,0)</f>
        <v>0</v>
      </c>
      <c r="BF594" s="179">
        <f>IF(N594="snížená",J594,0)</f>
        <v>0</v>
      </c>
      <c r="BG594" s="179">
        <f>IF(N594="zákl. přenesená",J594,0)</f>
        <v>0</v>
      </c>
      <c r="BH594" s="179">
        <f>IF(N594="sníž. přenesená",J594,0)</f>
        <v>0</v>
      </c>
      <c r="BI594" s="179">
        <f>IF(N594="nulová",J594,0)</f>
        <v>0</v>
      </c>
      <c r="BJ594" s="18" t="s">
        <v>86</v>
      </c>
      <c r="BK594" s="179">
        <f>ROUND(I594*H594,2)</f>
        <v>0</v>
      </c>
      <c r="BL594" s="18" t="s">
        <v>142</v>
      </c>
      <c r="BM594" s="178" t="s">
        <v>850</v>
      </c>
    </row>
    <row r="595" spans="1:65" s="2" customFormat="1" ht="19.5">
      <c r="A595" s="36"/>
      <c r="B595" s="37"/>
      <c r="C595" s="38"/>
      <c r="D595" s="180" t="s">
        <v>149</v>
      </c>
      <c r="E595" s="38"/>
      <c r="F595" s="181" t="s">
        <v>851</v>
      </c>
      <c r="G595" s="38"/>
      <c r="H595" s="38"/>
      <c r="I595" s="182"/>
      <c r="J595" s="38"/>
      <c r="K595" s="38"/>
      <c r="L595" s="41"/>
      <c r="M595" s="183"/>
      <c r="N595" s="184"/>
      <c r="O595" s="66"/>
      <c r="P595" s="66"/>
      <c r="Q595" s="66"/>
      <c r="R595" s="66"/>
      <c r="S595" s="66"/>
      <c r="T595" s="67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T595" s="18" t="s">
        <v>149</v>
      </c>
      <c r="AU595" s="18" t="s">
        <v>88</v>
      </c>
    </row>
    <row r="596" spans="1:65" s="2" customFormat="1" ht="11.25">
      <c r="A596" s="36"/>
      <c r="B596" s="37"/>
      <c r="C596" s="38"/>
      <c r="D596" s="198" t="s">
        <v>194</v>
      </c>
      <c r="E596" s="38"/>
      <c r="F596" s="199" t="s">
        <v>852</v>
      </c>
      <c r="G596" s="38"/>
      <c r="H596" s="38"/>
      <c r="I596" s="182"/>
      <c r="J596" s="38"/>
      <c r="K596" s="38"/>
      <c r="L596" s="41"/>
      <c r="M596" s="183"/>
      <c r="N596" s="184"/>
      <c r="O596" s="66"/>
      <c r="P596" s="66"/>
      <c r="Q596" s="66"/>
      <c r="R596" s="66"/>
      <c r="S596" s="66"/>
      <c r="T596" s="67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T596" s="18" t="s">
        <v>194</v>
      </c>
      <c r="AU596" s="18" t="s">
        <v>88</v>
      </c>
    </row>
    <row r="597" spans="1:65" s="13" customFormat="1" ht="11.25">
      <c r="B597" s="200"/>
      <c r="C597" s="201"/>
      <c r="D597" s="180" t="s">
        <v>252</v>
      </c>
      <c r="E597" s="202" t="s">
        <v>32</v>
      </c>
      <c r="F597" s="203" t="s">
        <v>770</v>
      </c>
      <c r="G597" s="201"/>
      <c r="H597" s="202" t="s">
        <v>32</v>
      </c>
      <c r="I597" s="204"/>
      <c r="J597" s="201"/>
      <c r="K597" s="201"/>
      <c r="L597" s="205"/>
      <c r="M597" s="206"/>
      <c r="N597" s="207"/>
      <c r="O597" s="207"/>
      <c r="P597" s="207"/>
      <c r="Q597" s="207"/>
      <c r="R597" s="207"/>
      <c r="S597" s="207"/>
      <c r="T597" s="208"/>
      <c r="AT597" s="209" t="s">
        <v>252</v>
      </c>
      <c r="AU597" s="209" t="s">
        <v>88</v>
      </c>
      <c r="AV597" s="13" t="s">
        <v>86</v>
      </c>
      <c r="AW597" s="13" t="s">
        <v>39</v>
      </c>
      <c r="AX597" s="13" t="s">
        <v>78</v>
      </c>
      <c r="AY597" s="209" t="s">
        <v>143</v>
      </c>
    </row>
    <row r="598" spans="1:65" s="14" customFormat="1" ht="11.25">
      <c r="B598" s="210"/>
      <c r="C598" s="211"/>
      <c r="D598" s="180" t="s">
        <v>252</v>
      </c>
      <c r="E598" s="212" t="s">
        <v>32</v>
      </c>
      <c r="F598" s="213" t="s">
        <v>771</v>
      </c>
      <c r="G598" s="211"/>
      <c r="H598" s="214">
        <v>224.5</v>
      </c>
      <c r="I598" s="215"/>
      <c r="J598" s="211"/>
      <c r="K598" s="211"/>
      <c r="L598" s="216"/>
      <c r="M598" s="217"/>
      <c r="N598" s="218"/>
      <c r="O598" s="218"/>
      <c r="P598" s="218"/>
      <c r="Q598" s="218"/>
      <c r="R598" s="218"/>
      <c r="S598" s="218"/>
      <c r="T598" s="219"/>
      <c r="AT598" s="220" t="s">
        <v>252</v>
      </c>
      <c r="AU598" s="220" t="s">
        <v>88</v>
      </c>
      <c r="AV598" s="14" t="s">
        <v>88</v>
      </c>
      <c r="AW598" s="14" t="s">
        <v>39</v>
      </c>
      <c r="AX598" s="14" t="s">
        <v>78</v>
      </c>
      <c r="AY598" s="220" t="s">
        <v>143</v>
      </c>
    </row>
    <row r="599" spans="1:65" s="13" customFormat="1" ht="11.25">
      <c r="B599" s="200"/>
      <c r="C599" s="201"/>
      <c r="D599" s="180" t="s">
        <v>252</v>
      </c>
      <c r="E599" s="202" t="s">
        <v>32</v>
      </c>
      <c r="F599" s="203" t="s">
        <v>723</v>
      </c>
      <c r="G599" s="201"/>
      <c r="H599" s="202" t="s">
        <v>32</v>
      </c>
      <c r="I599" s="204"/>
      <c r="J599" s="201"/>
      <c r="K599" s="201"/>
      <c r="L599" s="205"/>
      <c r="M599" s="206"/>
      <c r="N599" s="207"/>
      <c r="O599" s="207"/>
      <c r="P599" s="207"/>
      <c r="Q599" s="207"/>
      <c r="R599" s="207"/>
      <c r="S599" s="207"/>
      <c r="T599" s="208"/>
      <c r="AT599" s="209" t="s">
        <v>252</v>
      </c>
      <c r="AU599" s="209" t="s">
        <v>88</v>
      </c>
      <c r="AV599" s="13" t="s">
        <v>86</v>
      </c>
      <c r="AW599" s="13" t="s">
        <v>39</v>
      </c>
      <c r="AX599" s="13" t="s">
        <v>78</v>
      </c>
      <c r="AY599" s="209" t="s">
        <v>143</v>
      </c>
    </row>
    <row r="600" spans="1:65" s="14" customFormat="1" ht="11.25">
      <c r="B600" s="210"/>
      <c r="C600" s="211"/>
      <c r="D600" s="180" t="s">
        <v>252</v>
      </c>
      <c r="E600" s="212" t="s">
        <v>32</v>
      </c>
      <c r="F600" s="213" t="s">
        <v>772</v>
      </c>
      <c r="G600" s="211"/>
      <c r="H600" s="214">
        <v>8.64</v>
      </c>
      <c r="I600" s="215"/>
      <c r="J600" s="211"/>
      <c r="K600" s="211"/>
      <c r="L600" s="216"/>
      <c r="M600" s="217"/>
      <c r="N600" s="218"/>
      <c r="O600" s="218"/>
      <c r="P600" s="218"/>
      <c r="Q600" s="218"/>
      <c r="R600" s="218"/>
      <c r="S600" s="218"/>
      <c r="T600" s="219"/>
      <c r="AT600" s="220" t="s">
        <v>252</v>
      </c>
      <c r="AU600" s="220" t="s">
        <v>88</v>
      </c>
      <c r="AV600" s="14" t="s">
        <v>88</v>
      </c>
      <c r="AW600" s="14" t="s">
        <v>39</v>
      </c>
      <c r="AX600" s="14" t="s">
        <v>78</v>
      </c>
      <c r="AY600" s="220" t="s">
        <v>143</v>
      </c>
    </row>
    <row r="601" spans="1:65" s="15" customFormat="1" ht="11.25">
      <c r="B601" s="221"/>
      <c r="C601" s="222"/>
      <c r="D601" s="180" t="s">
        <v>252</v>
      </c>
      <c r="E601" s="223" t="s">
        <v>32</v>
      </c>
      <c r="F601" s="224" t="s">
        <v>256</v>
      </c>
      <c r="G601" s="222"/>
      <c r="H601" s="225">
        <v>233.14</v>
      </c>
      <c r="I601" s="226"/>
      <c r="J601" s="222"/>
      <c r="K601" s="222"/>
      <c r="L601" s="227"/>
      <c r="M601" s="228"/>
      <c r="N601" s="229"/>
      <c r="O601" s="229"/>
      <c r="P601" s="229"/>
      <c r="Q601" s="229"/>
      <c r="R601" s="229"/>
      <c r="S601" s="229"/>
      <c r="T601" s="230"/>
      <c r="AT601" s="231" t="s">
        <v>252</v>
      </c>
      <c r="AU601" s="231" t="s">
        <v>88</v>
      </c>
      <c r="AV601" s="15" t="s">
        <v>142</v>
      </c>
      <c r="AW601" s="15" t="s">
        <v>39</v>
      </c>
      <c r="AX601" s="15" t="s">
        <v>86</v>
      </c>
      <c r="AY601" s="231" t="s">
        <v>143</v>
      </c>
    </row>
    <row r="602" spans="1:65" s="2" customFormat="1" ht="33" customHeight="1">
      <c r="A602" s="36"/>
      <c r="B602" s="37"/>
      <c r="C602" s="167" t="s">
        <v>853</v>
      </c>
      <c r="D602" s="167" t="s">
        <v>144</v>
      </c>
      <c r="E602" s="168" t="s">
        <v>854</v>
      </c>
      <c r="F602" s="169" t="s">
        <v>855</v>
      </c>
      <c r="G602" s="170" t="s">
        <v>247</v>
      </c>
      <c r="H602" s="171">
        <v>11.52</v>
      </c>
      <c r="I602" s="172"/>
      <c r="J602" s="173">
        <f>ROUND(I602*H602,2)</f>
        <v>0</v>
      </c>
      <c r="K602" s="169" t="s">
        <v>248</v>
      </c>
      <c r="L602" s="41"/>
      <c r="M602" s="174" t="s">
        <v>32</v>
      </c>
      <c r="N602" s="175" t="s">
        <v>49</v>
      </c>
      <c r="O602" s="66"/>
      <c r="P602" s="176">
        <f>O602*H602</f>
        <v>0</v>
      </c>
      <c r="Q602" s="176">
        <v>2.5018699999999998</v>
      </c>
      <c r="R602" s="176">
        <f>Q602*H602</f>
        <v>28.821542399999998</v>
      </c>
      <c r="S602" s="176">
        <v>0</v>
      </c>
      <c r="T602" s="177">
        <f>S602*H602</f>
        <v>0</v>
      </c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R602" s="178" t="s">
        <v>142</v>
      </c>
      <c r="AT602" s="178" t="s">
        <v>144</v>
      </c>
      <c r="AU602" s="178" t="s">
        <v>88</v>
      </c>
      <c r="AY602" s="18" t="s">
        <v>143</v>
      </c>
      <c r="BE602" s="179">
        <f>IF(N602="základní",J602,0)</f>
        <v>0</v>
      </c>
      <c r="BF602" s="179">
        <f>IF(N602="snížená",J602,0)</f>
        <v>0</v>
      </c>
      <c r="BG602" s="179">
        <f>IF(N602="zákl. přenesená",J602,0)</f>
        <v>0</v>
      </c>
      <c r="BH602" s="179">
        <f>IF(N602="sníž. přenesená",J602,0)</f>
        <v>0</v>
      </c>
      <c r="BI602" s="179">
        <f>IF(N602="nulová",J602,0)</f>
        <v>0</v>
      </c>
      <c r="BJ602" s="18" t="s">
        <v>86</v>
      </c>
      <c r="BK602" s="179">
        <f>ROUND(I602*H602,2)</f>
        <v>0</v>
      </c>
      <c r="BL602" s="18" t="s">
        <v>142</v>
      </c>
      <c r="BM602" s="178" t="s">
        <v>856</v>
      </c>
    </row>
    <row r="603" spans="1:65" s="2" customFormat="1" ht="19.5">
      <c r="A603" s="36"/>
      <c r="B603" s="37"/>
      <c r="C603" s="38"/>
      <c r="D603" s="180" t="s">
        <v>149</v>
      </c>
      <c r="E603" s="38"/>
      <c r="F603" s="181" t="s">
        <v>857</v>
      </c>
      <c r="G603" s="38"/>
      <c r="H603" s="38"/>
      <c r="I603" s="182"/>
      <c r="J603" s="38"/>
      <c r="K603" s="38"/>
      <c r="L603" s="41"/>
      <c r="M603" s="183"/>
      <c r="N603" s="184"/>
      <c r="O603" s="66"/>
      <c r="P603" s="66"/>
      <c r="Q603" s="66"/>
      <c r="R603" s="66"/>
      <c r="S603" s="66"/>
      <c r="T603" s="67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T603" s="18" t="s">
        <v>149</v>
      </c>
      <c r="AU603" s="18" t="s">
        <v>88</v>
      </c>
    </row>
    <row r="604" spans="1:65" s="2" customFormat="1" ht="11.25">
      <c r="A604" s="36"/>
      <c r="B604" s="37"/>
      <c r="C604" s="38"/>
      <c r="D604" s="198" t="s">
        <v>194</v>
      </c>
      <c r="E604" s="38"/>
      <c r="F604" s="199" t="s">
        <v>858</v>
      </c>
      <c r="G604" s="38"/>
      <c r="H604" s="38"/>
      <c r="I604" s="182"/>
      <c r="J604" s="38"/>
      <c r="K604" s="38"/>
      <c r="L604" s="41"/>
      <c r="M604" s="183"/>
      <c r="N604" s="184"/>
      <c r="O604" s="66"/>
      <c r="P604" s="66"/>
      <c r="Q604" s="66"/>
      <c r="R604" s="66"/>
      <c r="S604" s="66"/>
      <c r="T604" s="67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T604" s="18" t="s">
        <v>194</v>
      </c>
      <c r="AU604" s="18" t="s">
        <v>88</v>
      </c>
    </row>
    <row r="605" spans="1:65" s="13" customFormat="1" ht="11.25">
      <c r="B605" s="200"/>
      <c r="C605" s="201"/>
      <c r="D605" s="180" t="s">
        <v>252</v>
      </c>
      <c r="E605" s="202" t="s">
        <v>32</v>
      </c>
      <c r="F605" s="203" t="s">
        <v>859</v>
      </c>
      <c r="G605" s="201"/>
      <c r="H605" s="202" t="s">
        <v>32</v>
      </c>
      <c r="I605" s="204"/>
      <c r="J605" s="201"/>
      <c r="K605" s="201"/>
      <c r="L605" s="205"/>
      <c r="M605" s="206"/>
      <c r="N605" s="207"/>
      <c r="O605" s="207"/>
      <c r="P605" s="207"/>
      <c r="Q605" s="207"/>
      <c r="R605" s="207"/>
      <c r="S605" s="207"/>
      <c r="T605" s="208"/>
      <c r="AT605" s="209" t="s">
        <v>252</v>
      </c>
      <c r="AU605" s="209" t="s">
        <v>88</v>
      </c>
      <c r="AV605" s="13" t="s">
        <v>86</v>
      </c>
      <c r="AW605" s="13" t="s">
        <v>39</v>
      </c>
      <c r="AX605" s="13" t="s">
        <v>78</v>
      </c>
      <c r="AY605" s="209" t="s">
        <v>143</v>
      </c>
    </row>
    <row r="606" spans="1:65" s="14" customFormat="1" ht="11.25">
      <c r="B606" s="210"/>
      <c r="C606" s="211"/>
      <c r="D606" s="180" t="s">
        <v>252</v>
      </c>
      <c r="E606" s="212" t="s">
        <v>32</v>
      </c>
      <c r="F606" s="213" t="s">
        <v>860</v>
      </c>
      <c r="G606" s="211"/>
      <c r="H606" s="214">
        <v>11.52</v>
      </c>
      <c r="I606" s="215"/>
      <c r="J606" s="211"/>
      <c r="K606" s="211"/>
      <c r="L606" s="216"/>
      <c r="M606" s="217"/>
      <c r="N606" s="218"/>
      <c r="O606" s="218"/>
      <c r="P606" s="218"/>
      <c r="Q606" s="218"/>
      <c r="R606" s="218"/>
      <c r="S606" s="218"/>
      <c r="T606" s="219"/>
      <c r="AT606" s="220" t="s">
        <v>252</v>
      </c>
      <c r="AU606" s="220" t="s">
        <v>88</v>
      </c>
      <c r="AV606" s="14" t="s">
        <v>88</v>
      </c>
      <c r="AW606" s="14" t="s">
        <v>39</v>
      </c>
      <c r="AX606" s="14" t="s">
        <v>86</v>
      </c>
      <c r="AY606" s="220" t="s">
        <v>143</v>
      </c>
    </row>
    <row r="607" spans="1:65" s="2" customFormat="1" ht="24.2" customHeight="1">
      <c r="A607" s="36"/>
      <c r="B607" s="37"/>
      <c r="C607" s="167" t="s">
        <v>861</v>
      </c>
      <c r="D607" s="167" t="s">
        <v>144</v>
      </c>
      <c r="E607" s="168" t="s">
        <v>862</v>
      </c>
      <c r="F607" s="169" t="s">
        <v>863</v>
      </c>
      <c r="G607" s="170" t="s">
        <v>247</v>
      </c>
      <c r="H607" s="171">
        <v>11.52</v>
      </c>
      <c r="I607" s="172"/>
      <c r="J607" s="173">
        <f>ROUND(I607*H607,2)</f>
        <v>0</v>
      </c>
      <c r="K607" s="169" t="s">
        <v>248</v>
      </c>
      <c r="L607" s="41"/>
      <c r="M607" s="174" t="s">
        <v>32</v>
      </c>
      <c r="N607" s="175" t="s">
        <v>49</v>
      </c>
      <c r="O607" s="66"/>
      <c r="P607" s="176">
        <f>O607*H607</f>
        <v>0</v>
      </c>
      <c r="Q607" s="176">
        <v>0</v>
      </c>
      <c r="R607" s="176">
        <f>Q607*H607</f>
        <v>0</v>
      </c>
      <c r="S607" s="176">
        <v>0</v>
      </c>
      <c r="T607" s="177">
        <f>S607*H607</f>
        <v>0</v>
      </c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R607" s="178" t="s">
        <v>142</v>
      </c>
      <c r="AT607" s="178" t="s">
        <v>144</v>
      </c>
      <c r="AU607" s="178" t="s">
        <v>88</v>
      </c>
      <c r="AY607" s="18" t="s">
        <v>143</v>
      </c>
      <c r="BE607" s="179">
        <f>IF(N607="základní",J607,0)</f>
        <v>0</v>
      </c>
      <c r="BF607" s="179">
        <f>IF(N607="snížená",J607,0)</f>
        <v>0</v>
      </c>
      <c r="BG607" s="179">
        <f>IF(N607="zákl. přenesená",J607,0)</f>
        <v>0</v>
      </c>
      <c r="BH607" s="179">
        <f>IF(N607="sníž. přenesená",J607,0)</f>
        <v>0</v>
      </c>
      <c r="BI607" s="179">
        <f>IF(N607="nulová",J607,0)</f>
        <v>0</v>
      </c>
      <c r="BJ607" s="18" t="s">
        <v>86</v>
      </c>
      <c r="BK607" s="179">
        <f>ROUND(I607*H607,2)</f>
        <v>0</v>
      </c>
      <c r="BL607" s="18" t="s">
        <v>142</v>
      </c>
      <c r="BM607" s="178" t="s">
        <v>864</v>
      </c>
    </row>
    <row r="608" spans="1:65" s="2" customFormat="1" ht="19.5">
      <c r="A608" s="36"/>
      <c r="B608" s="37"/>
      <c r="C608" s="38"/>
      <c r="D608" s="180" t="s">
        <v>149</v>
      </c>
      <c r="E608" s="38"/>
      <c r="F608" s="181" t="s">
        <v>865</v>
      </c>
      <c r="G608" s="38"/>
      <c r="H608" s="38"/>
      <c r="I608" s="182"/>
      <c r="J608" s="38"/>
      <c r="K608" s="38"/>
      <c r="L608" s="41"/>
      <c r="M608" s="183"/>
      <c r="N608" s="184"/>
      <c r="O608" s="66"/>
      <c r="P608" s="66"/>
      <c r="Q608" s="66"/>
      <c r="R608" s="66"/>
      <c r="S608" s="66"/>
      <c r="T608" s="67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T608" s="18" t="s">
        <v>149</v>
      </c>
      <c r="AU608" s="18" t="s">
        <v>88</v>
      </c>
    </row>
    <row r="609" spans="1:65" s="2" customFormat="1" ht="11.25">
      <c r="A609" s="36"/>
      <c r="B609" s="37"/>
      <c r="C609" s="38"/>
      <c r="D609" s="198" t="s">
        <v>194</v>
      </c>
      <c r="E609" s="38"/>
      <c r="F609" s="199" t="s">
        <v>866</v>
      </c>
      <c r="G609" s="38"/>
      <c r="H609" s="38"/>
      <c r="I609" s="182"/>
      <c r="J609" s="38"/>
      <c r="K609" s="38"/>
      <c r="L609" s="41"/>
      <c r="M609" s="183"/>
      <c r="N609" s="184"/>
      <c r="O609" s="66"/>
      <c r="P609" s="66"/>
      <c r="Q609" s="66"/>
      <c r="R609" s="66"/>
      <c r="S609" s="66"/>
      <c r="T609" s="67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T609" s="18" t="s">
        <v>194</v>
      </c>
      <c r="AU609" s="18" t="s">
        <v>88</v>
      </c>
    </row>
    <row r="610" spans="1:65" s="13" customFormat="1" ht="11.25">
      <c r="B610" s="200"/>
      <c r="C610" s="201"/>
      <c r="D610" s="180" t="s">
        <v>252</v>
      </c>
      <c r="E610" s="202" t="s">
        <v>32</v>
      </c>
      <c r="F610" s="203" t="s">
        <v>859</v>
      </c>
      <c r="G610" s="201"/>
      <c r="H610" s="202" t="s">
        <v>32</v>
      </c>
      <c r="I610" s="204"/>
      <c r="J610" s="201"/>
      <c r="K610" s="201"/>
      <c r="L610" s="205"/>
      <c r="M610" s="206"/>
      <c r="N610" s="207"/>
      <c r="O610" s="207"/>
      <c r="P610" s="207"/>
      <c r="Q610" s="207"/>
      <c r="R610" s="207"/>
      <c r="S610" s="207"/>
      <c r="T610" s="208"/>
      <c r="AT610" s="209" t="s">
        <v>252</v>
      </c>
      <c r="AU610" s="209" t="s">
        <v>88</v>
      </c>
      <c r="AV610" s="13" t="s">
        <v>86</v>
      </c>
      <c r="AW610" s="13" t="s">
        <v>39</v>
      </c>
      <c r="AX610" s="13" t="s">
        <v>78</v>
      </c>
      <c r="AY610" s="209" t="s">
        <v>143</v>
      </c>
    </row>
    <row r="611" spans="1:65" s="14" customFormat="1" ht="11.25">
      <c r="B611" s="210"/>
      <c r="C611" s="211"/>
      <c r="D611" s="180" t="s">
        <v>252</v>
      </c>
      <c r="E611" s="212" t="s">
        <v>32</v>
      </c>
      <c r="F611" s="213" t="s">
        <v>860</v>
      </c>
      <c r="G611" s="211"/>
      <c r="H611" s="214">
        <v>11.52</v>
      </c>
      <c r="I611" s="215"/>
      <c r="J611" s="211"/>
      <c r="K611" s="211"/>
      <c r="L611" s="216"/>
      <c r="M611" s="217"/>
      <c r="N611" s="218"/>
      <c r="O611" s="218"/>
      <c r="P611" s="218"/>
      <c r="Q611" s="218"/>
      <c r="R611" s="218"/>
      <c r="S611" s="218"/>
      <c r="T611" s="219"/>
      <c r="AT611" s="220" t="s">
        <v>252</v>
      </c>
      <c r="AU611" s="220" t="s">
        <v>88</v>
      </c>
      <c r="AV611" s="14" t="s">
        <v>88</v>
      </c>
      <c r="AW611" s="14" t="s">
        <v>39</v>
      </c>
      <c r="AX611" s="14" t="s">
        <v>86</v>
      </c>
      <c r="AY611" s="220" t="s">
        <v>143</v>
      </c>
    </row>
    <row r="612" spans="1:65" s="2" customFormat="1" ht="33" customHeight="1">
      <c r="A612" s="36"/>
      <c r="B612" s="37"/>
      <c r="C612" s="167" t="s">
        <v>867</v>
      </c>
      <c r="D612" s="167" t="s">
        <v>144</v>
      </c>
      <c r="E612" s="168" t="s">
        <v>868</v>
      </c>
      <c r="F612" s="169" t="s">
        <v>869</v>
      </c>
      <c r="G612" s="170" t="s">
        <v>247</v>
      </c>
      <c r="H612" s="171">
        <v>11.52</v>
      </c>
      <c r="I612" s="172"/>
      <c r="J612" s="173">
        <f>ROUND(I612*H612,2)</f>
        <v>0</v>
      </c>
      <c r="K612" s="169" t="s">
        <v>248</v>
      </c>
      <c r="L612" s="41"/>
      <c r="M612" s="174" t="s">
        <v>32</v>
      </c>
      <c r="N612" s="175" t="s">
        <v>49</v>
      </c>
      <c r="O612" s="66"/>
      <c r="P612" s="176">
        <f>O612*H612</f>
        <v>0</v>
      </c>
      <c r="Q612" s="176">
        <v>0</v>
      </c>
      <c r="R612" s="176">
        <f>Q612*H612</f>
        <v>0</v>
      </c>
      <c r="S612" s="176">
        <v>0</v>
      </c>
      <c r="T612" s="177">
        <f>S612*H612</f>
        <v>0</v>
      </c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R612" s="178" t="s">
        <v>142</v>
      </c>
      <c r="AT612" s="178" t="s">
        <v>144</v>
      </c>
      <c r="AU612" s="178" t="s">
        <v>88</v>
      </c>
      <c r="AY612" s="18" t="s">
        <v>143</v>
      </c>
      <c r="BE612" s="179">
        <f>IF(N612="základní",J612,0)</f>
        <v>0</v>
      </c>
      <c r="BF612" s="179">
        <f>IF(N612="snížená",J612,0)</f>
        <v>0</v>
      </c>
      <c r="BG612" s="179">
        <f>IF(N612="zákl. přenesená",J612,0)</f>
        <v>0</v>
      </c>
      <c r="BH612" s="179">
        <f>IF(N612="sníž. přenesená",J612,0)</f>
        <v>0</v>
      </c>
      <c r="BI612" s="179">
        <f>IF(N612="nulová",J612,0)</f>
        <v>0</v>
      </c>
      <c r="BJ612" s="18" t="s">
        <v>86</v>
      </c>
      <c r="BK612" s="179">
        <f>ROUND(I612*H612,2)</f>
        <v>0</v>
      </c>
      <c r="BL612" s="18" t="s">
        <v>142</v>
      </c>
      <c r="BM612" s="178" t="s">
        <v>870</v>
      </c>
    </row>
    <row r="613" spans="1:65" s="2" customFormat="1" ht="29.25">
      <c r="A613" s="36"/>
      <c r="B613" s="37"/>
      <c r="C613" s="38"/>
      <c r="D613" s="180" t="s">
        <v>149</v>
      </c>
      <c r="E613" s="38"/>
      <c r="F613" s="181" t="s">
        <v>871</v>
      </c>
      <c r="G613" s="38"/>
      <c r="H613" s="38"/>
      <c r="I613" s="182"/>
      <c r="J613" s="38"/>
      <c r="K613" s="38"/>
      <c r="L613" s="41"/>
      <c r="M613" s="183"/>
      <c r="N613" s="184"/>
      <c r="O613" s="66"/>
      <c r="P613" s="66"/>
      <c r="Q613" s="66"/>
      <c r="R613" s="66"/>
      <c r="S613" s="66"/>
      <c r="T613" s="67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T613" s="18" t="s">
        <v>149</v>
      </c>
      <c r="AU613" s="18" t="s">
        <v>88</v>
      </c>
    </row>
    <row r="614" spans="1:65" s="2" customFormat="1" ht="11.25">
      <c r="A614" s="36"/>
      <c r="B614" s="37"/>
      <c r="C614" s="38"/>
      <c r="D614" s="198" t="s">
        <v>194</v>
      </c>
      <c r="E614" s="38"/>
      <c r="F614" s="199" t="s">
        <v>872</v>
      </c>
      <c r="G614" s="38"/>
      <c r="H614" s="38"/>
      <c r="I614" s="182"/>
      <c r="J614" s="38"/>
      <c r="K614" s="38"/>
      <c r="L614" s="41"/>
      <c r="M614" s="183"/>
      <c r="N614" s="184"/>
      <c r="O614" s="66"/>
      <c r="P614" s="66"/>
      <c r="Q614" s="66"/>
      <c r="R614" s="66"/>
      <c r="S614" s="66"/>
      <c r="T614" s="67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T614" s="18" t="s">
        <v>194</v>
      </c>
      <c r="AU614" s="18" t="s">
        <v>88</v>
      </c>
    </row>
    <row r="615" spans="1:65" s="13" customFormat="1" ht="11.25">
      <c r="B615" s="200"/>
      <c r="C615" s="201"/>
      <c r="D615" s="180" t="s">
        <v>252</v>
      </c>
      <c r="E615" s="202" t="s">
        <v>32</v>
      </c>
      <c r="F615" s="203" t="s">
        <v>859</v>
      </c>
      <c r="G615" s="201"/>
      <c r="H615" s="202" t="s">
        <v>32</v>
      </c>
      <c r="I615" s="204"/>
      <c r="J615" s="201"/>
      <c r="K615" s="201"/>
      <c r="L615" s="205"/>
      <c r="M615" s="206"/>
      <c r="N615" s="207"/>
      <c r="O615" s="207"/>
      <c r="P615" s="207"/>
      <c r="Q615" s="207"/>
      <c r="R615" s="207"/>
      <c r="S615" s="207"/>
      <c r="T615" s="208"/>
      <c r="AT615" s="209" t="s">
        <v>252</v>
      </c>
      <c r="AU615" s="209" t="s">
        <v>88</v>
      </c>
      <c r="AV615" s="13" t="s">
        <v>86</v>
      </c>
      <c r="AW615" s="13" t="s">
        <v>39</v>
      </c>
      <c r="AX615" s="13" t="s">
        <v>78</v>
      </c>
      <c r="AY615" s="209" t="s">
        <v>143</v>
      </c>
    </row>
    <row r="616" spans="1:65" s="14" customFormat="1" ht="11.25">
      <c r="B616" s="210"/>
      <c r="C616" s="211"/>
      <c r="D616" s="180" t="s">
        <v>252</v>
      </c>
      <c r="E616" s="212" t="s">
        <v>32</v>
      </c>
      <c r="F616" s="213" t="s">
        <v>860</v>
      </c>
      <c r="G616" s="211"/>
      <c r="H616" s="214">
        <v>11.52</v>
      </c>
      <c r="I616" s="215"/>
      <c r="J616" s="211"/>
      <c r="K616" s="211"/>
      <c r="L616" s="216"/>
      <c r="M616" s="217"/>
      <c r="N616" s="218"/>
      <c r="O616" s="218"/>
      <c r="P616" s="218"/>
      <c r="Q616" s="218"/>
      <c r="R616" s="218"/>
      <c r="S616" s="218"/>
      <c r="T616" s="219"/>
      <c r="AT616" s="220" t="s">
        <v>252</v>
      </c>
      <c r="AU616" s="220" t="s">
        <v>88</v>
      </c>
      <c r="AV616" s="14" t="s">
        <v>88</v>
      </c>
      <c r="AW616" s="14" t="s">
        <v>39</v>
      </c>
      <c r="AX616" s="14" t="s">
        <v>86</v>
      </c>
      <c r="AY616" s="220" t="s">
        <v>143</v>
      </c>
    </row>
    <row r="617" spans="1:65" s="2" customFormat="1" ht="16.5" customHeight="1">
      <c r="A617" s="36"/>
      <c r="B617" s="37"/>
      <c r="C617" s="167" t="s">
        <v>873</v>
      </c>
      <c r="D617" s="167" t="s">
        <v>144</v>
      </c>
      <c r="E617" s="168" t="s">
        <v>874</v>
      </c>
      <c r="F617" s="169" t="s">
        <v>875</v>
      </c>
      <c r="G617" s="170" t="s">
        <v>296</v>
      </c>
      <c r="H617" s="171">
        <v>0.52</v>
      </c>
      <c r="I617" s="172"/>
      <c r="J617" s="173">
        <f>ROUND(I617*H617,2)</f>
        <v>0</v>
      </c>
      <c r="K617" s="169" t="s">
        <v>248</v>
      </c>
      <c r="L617" s="41"/>
      <c r="M617" s="174" t="s">
        <v>32</v>
      </c>
      <c r="N617" s="175" t="s">
        <v>49</v>
      </c>
      <c r="O617" s="66"/>
      <c r="P617" s="176">
        <f>O617*H617</f>
        <v>0</v>
      </c>
      <c r="Q617" s="176">
        <v>1.06277</v>
      </c>
      <c r="R617" s="176">
        <f>Q617*H617</f>
        <v>0.55264040000000003</v>
      </c>
      <c r="S617" s="176">
        <v>0</v>
      </c>
      <c r="T617" s="177">
        <f>S617*H617</f>
        <v>0</v>
      </c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R617" s="178" t="s">
        <v>142</v>
      </c>
      <c r="AT617" s="178" t="s">
        <v>144</v>
      </c>
      <c r="AU617" s="178" t="s">
        <v>88</v>
      </c>
      <c r="AY617" s="18" t="s">
        <v>143</v>
      </c>
      <c r="BE617" s="179">
        <f>IF(N617="základní",J617,0)</f>
        <v>0</v>
      </c>
      <c r="BF617" s="179">
        <f>IF(N617="snížená",J617,0)</f>
        <v>0</v>
      </c>
      <c r="BG617" s="179">
        <f>IF(N617="zákl. přenesená",J617,0)</f>
        <v>0</v>
      </c>
      <c r="BH617" s="179">
        <f>IF(N617="sníž. přenesená",J617,0)</f>
        <v>0</v>
      </c>
      <c r="BI617" s="179">
        <f>IF(N617="nulová",J617,0)</f>
        <v>0</v>
      </c>
      <c r="BJ617" s="18" t="s">
        <v>86</v>
      </c>
      <c r="BK617" s="179">
        <f>ROUND(I617*H617,2)</f>
        <v>0</v>
      </c>
      <c r="BL617" s="18" t="s">
        <v>142</v>
      </c>
      <c r="BM617" s="178" t="s">
        <v>876</v>
      </c>
    </row>
    <row r="618" spans="1:65" s="2" customFormat="1" ht="11.25">
      <c r="A618" s="36"/>
      <c r="B618" s="37"/>
      <c r="C618" s="38"/>
      <c r="D618" s="180" t="s">
        <v>149</v>
      </c>
      <c r="E618" s="38"/>
      <c r="F618" s="181" t="s">
        <v>877</v>
      </c>
      <c r="G618" s="38"/>
      <c r="H618" s="38"/>
      <c r="I618" s="182"/>
      <c r="J618" s="38"/>
      <c r="K618" s="38"/>
      <c r="L618" s="41"/>
      <c r="M618" s="183"/>
      <c r="N618" s="184"/>
      <c r="O618" s="66"/>
      <c r="P618" s="66"/>
      <c r="Q618" s="66"/>
      <c r="R618" s="66"/>
      <c r="S618" s="66"/>
      <c r="T618" s="67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T618" s="18" t="s">
        <v>149</v>
      </c>
      <c r="AU618" s="18" t="s">
        <v>88</v>
      </c>
    </row>
    <row r="619" spans="1:65" s="2" customFormat="1" ht="11.25">
      <c r="A619" s="36"/>
      <c r="B619" s="37"/>
      <c r="C619" s="38"/>
      <c r="D619" s="198" t="s">
        <v>194</v>
      </c>
      <c r="E619" s="38"/>
      <c r="F619" s="199" t="s">
        <v>878</v>
      </c>
      <c r="G619" s="38"/>
      <c r="H619" s="38"/>
      <c r="I619" s="182"/>
      <c r="J619" s="38"/>
      <c r="K619" s="38"/>
      <c r="L619" s="41"/>
      <c r="M619" s="183"/>
      <c r="N619" s="184"/>
      <c r="O619" s="66"/>
      <c r="P619" s="66"/>
      <c r="Q619" s="66"/>
      <c r="R619" s="66"/>
      <c r="S619" s="66"/>
      <c r="T619" s="67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T619" s="18" t="s">
        <v>194</v>
      </c>
      <c r="AU619" s="18" t="s">
        <v>88</v>
      </c>
    </row>
    <row r="620" spans="1:65" s="13" customFormat="1" ht="11.25">
      <c r="B620" s="200"/>
      <c r="C620" s="201"/>
      <c r="D620" s="180" t="s">
        <v>252</v>
      </c>
      <c r="E620" s="202" t="s">
        <v>32</v>
      </c>
      <c r="F620" s="203" t="s">
        <v>879</v>
      </c>
      <c r="G620" s="201"/>
      <c r="H620" s="202" t="s">
        <v>32</v>
      </c>
      <c r="I620" s="204"/>
      <c r="J620" s="201"/>
      <c r="K620" s="201"/>
      <c r="L620" s="205"/>
      <c r="M620" s="206"/>
      <c r="N620" s="207"/>
      <c r="O620" s="207"/>
      <c r="P620" s="207"/>
      <c r="Q620" s="207"/>
      <c r="R620" s="207"/>
      <c r="S620" s="207"/>
      <c r="T620" s="208"/>
      <c r="AT620" s="209" t="s">
        <v>252</v>
      </c>
      <c r="AU620" s="209" t="s">
        <v>88</v>
      </c>
      <c r="AV620" s="13" t="s">
        <v>86</v>
      </c>
      <c r="AW620" s="13" t="s">
        <v>39</v>
      </c>
      <c r="AX620" s="13" t="s">
        <v>78</v>
      </c>
      <c r="AY620" s="209" t="s">
        <v>143</v>
      </c>
    </row>
    <row r="621" spans="1:65" s="14" customFormat="1" ht="11.25">
      <c r="B621" s="210"/>
      <c r="C621" s="211"/>
      <c r="D621" s="180" t="s">
        <v>252</v>
      </c>
      <c r="E621" s="212" t="s">
        <v>32</v>
      </c>
      <c r="F621" s="213" t="s">
        <v>880</v>
      </c>
      <c r="G621" s="211"/>
      <c r="H621" s="214">
        <v>0.52</v>
      </c>
      <c r="I621" s="215"/>
      <c r="J621" s="211"/>
      <c r="K621" s="211"/>
      <c r="L621" s="216"/>
      <c r="M621" s="217"/>
      <c r="N621" s="218"/>
      <c r="O621" s="218"/>
      <c r="P621" s="218"/>
      <c r="Q621" s="218"/>
      <c r="R621" s="218"/>
      <c r="S621" s="218"/>
      <c r="T621" s="219"/>
      <c r="AT621" s="220" t="s">
        <v>252</v>
      </c>
      <c r="AU621" s="220" t="s">
        <v>88</v>
      </c>
      <c r="AV621" s="14" t="s">
        <v>88</v>
      </c>
      <c r="AW621" s="14" t="s">
        <v>39</v>
      </c>
      <c r="AX621" s="14" t="s">
        <v>86</v>
      </c>
      <c r="AY621" s="220" t="s">
        <v>143</v>
      </c>
    </row>
    <row r="622" spans="1:65" s="2" customFormat="1" ht="33" customHeight="1">
      <c r="A622" s="36"/>
      <c r="B622" s="37"/>
      <c r="C622" s="167" t="s">
        <v>881</v>
      </c>
      <c r="D622" s="167" t="s">
        <v>144</v>
      </c>
      <c r="E622" s="168" t="s">
        <v>882</v>
      </c>
      <c r="F622" s="169" t="s">
        <v>883</v>
      </c>
      <c r="G622" s="170" t="s">
        <v>462</v>
      </c>
      <c r="H622" s="171">
        <v>354.75</v>
      </c>
      <c r="I622" s="172"/>
      <c r="J622" s="173">
        <f>ROUND(I622*H622,2)</f>
        <v>0</v>
      </c>
      <c r="K622" s="169" t="s">
        <v>248</v>
      </c>
      <c r="L622" s="41"/>
      <c r="M622" s="174" t="s">
        <v>32</v>
      </c>
      <c r="N622" s="175" t="s">
        <v>49</v>
      </c>
      <c r="O622" s="66"/>
      <c r="P622" s="176">
        <f>O622*H622</f>
        <v>0</v>
      </c>
      <c r="Q622" s="176">
        <v>2.0000000000000002E-5</v>
      </c>
      <c r="R622" s="176">
        <f>Q622*H622</f>
        <v>7.0950000000000006E-3</v>
      </c>
      <c r="S622" s="176">
        <v>0</v>
      </c>
      <c r="T622" s="177">
        <f>S622*H622</f>
        <v>0</v>
      </c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R622" s="178" t="s">
        <v>142</v>
      </c>
      <c r="AT622" s="178" t="s">
        <v>144</v>
      </c>
      <c r="AU622" s="178" t="s">
        <v>88</v>
      </c>
      <c r="AY622" s="18" t="s">
        <v>143</v>
      </c>
      <c r="BE622" s="179">
        <f>IF(N622="základní",J622,0)</f>
        <v>0</v>
      </c>
      <c r="BF622" s="179">
        <f>IF(N622="snížená",J622,0)</f>
        <v>0</v>
      </c>
      <c r="BG622" s="179">
        <f>IF(N622="zákl. přenesená",J622,0)</f>
        <v>0</v>
      </c>
      <c r="BH622" s="179">
        <f>IF(N622="sníž. přenesená",J622,0)</f>
        <v>0</v>
      </c>
      <c r="BI622" s="179">
        <f>IF(N622="nulová",J622,0)</f>
        <v>0</v>
      </c>
      <c r="BJ622" s="18" t="s">
        <v>86</v>
      </c>
      <c r="BK622" s="179">
        <f>ROUND(I622*H622,2)</f>
        <v>0</v>
      </c>
      <c r="BL622" s="18" t="s">
        <v>142</v>
      </c>
      <c r="BM622" s="178" t="s">
        <v>884</v>
      </c>
    </row>
    <row r="623" spans="1:65" s="2" customFormat="1" ht="19.5">
      <c r="A623" s="36"/>
      <c r="B623" s="37"/>
      <c r="C623" s="38"/>
      <c r="D623" s="180" t="s">
        <v>149</v>
      </c>
      <c r="E623" s="38"/>
      <c r="F623" s="181" t="s">
        <v>885</v>
      </c>
      <c r="G623" s="38"/>
      <c r="H623" s="38"/>
      <c r="I623" s="182"/>
      <c r="J623" s="38"/>
      <c r="K623" s="38"/>
      <c r="L623" s="41"/>
      <c r="M623" s="183"/>
      <c r="N623" s="184"/>
      <c r="O623" s="66"/>
      <c r="P623" s="66"/>
      <c r="Q623" s="66"/>
      <c r="R623" s="66"/>
      <c r="S623" s="66"/>
      <c r="T623" s="67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T623" s="18" t="s">
        <v>149</v>
      </c>
      <c r="AU623" s="18" t="s">
        <v>88</v>
      </c>
    </row>
    <row r="624" spans="1:65" s="2" customFormat="1" ht="11.25">
      <c r="A624" s="36"/>
      <c r="B624" s="37"/>
      <c r="C624" s="38"/>
      <c r="D624" s="198" t="s">
        <v>194</v>
      </c>
      <c r="E624" s="38"/>
      <c r="F624" s="199" t="s">
        <v>886</v>
      </c>
      <c r="G624" s="38"/>
      <c r="H624" s="38"/>
      <c r="I624" s="182"/>
      <c r="J624" s="38"/>
      <c r="K624" s="38"/>
      <c r="L624" s="41"/>
      <c r="M624" s="183"/>
      <c r="N624" s="184"/>
      <c r="O624" s="66"/>
      <c r="P624" s="66"/>
      <c r="Q624" s="66"/>
      <c r="R624" s="66"/>
      <c r="S624" s="66"/>
      <c r="T624" s="67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T624" s="18" t="s">
        <v>194</v>
      </c>
      <c r="AU624" s="18" t="s">
        <v>88</v>
      </c>
    </row>
    <row r="625" spans="2:51" s="14" customFormat="1" ht="11.25">
      <c r="B625" s="210"/>
      <c r="C625" s="211"/>
      <c r="D625" s="180" t="s">
        <v>252</v>
      </c>
      <c r="E625" s="212" t="s">
        <v>32</v>
      </c>
      <c r="F625" s="213" t="s">
        <v>887</v>
      </c>
      <c r="G625" s="211"/>
      <c r="H625" s="214">
        <v>35.15</v>
      </c>
      <c r="I625" s="215"/>
      <c r="J625" s="211"/>
      <c r="K625" s="211"/>
      <c r="L625" s="216"/>
      <c r="M625" s="217"/>
      <c r="N625" s="218"/>
      <c r="O625" s="218"/>
      <c r="P625" s="218"/>
      <c r="Q625" s="218"/>
      <c r="R625" s="218"/>
      <c r="S625" s="218"/>
      <c r="T625" s="219"/>
      <c r="AT625" s="220" t="s">
        <v>252</v>
      </c>
      <c r="AU625" s="220" t="s">
        <v>88</v>
      </c>
      <c r="AV625" s="14" t="s">
        <v>88</v>
      </c>
      <c r="AW625" s="14" t="s">
        <v>39</v>
      </c>
      <c r="AX625" s="14" t="s">
        <v>78</v>
      </c>
      <c r="AY625" s="220" t="s">
        <v>143</v>
      </c>
    </row>
    <row r="626" spans="2:51" s="14" customFormat="1" ht="11.25">
      <c r="B626" s="210"/>
      <c r="C626" s="211"/>
      <c r="D626" s="180" t="s">
        <v>252</v>
      </c>
      <c r="E626" s="212" t="s">
        <v>32</v>
      </c>
      <c r="F626" s="213" t="s">
        <v>888</v>
      </c>
      <c r="G626" s="211"/>
      <c r="H626" s="214">
        <v>30.9</v>
      </c>
      <c r="I626" s="215"/>
      <c r="J626" s="211"/>
      <c r="K626" s="211"/>
      <c r="L626" s="216"/>
      <c r="M626" s="217"/>
      <c r="N626" s="218"/>
      <c r="O626" s="218"/>
      <c r="P626" s="218"/>
      <c r="Q626" s="218"/>
      <c r="R626" s="218"/>
      <c r="S626" s="218"/>
      <c r="T626" s="219"/>
      <c r="AT626" s="220" t="s">
        <v>252</v>
      </c>
      <c r="AU626" s="220" t="s">
        <v>88</v>
      </c>
      <c r="AV626" s="14" t="s">
        <v>88</v>
      </c>
      <c r="AW626" s="14" t="s">
        <v>39</v>
      </c>
      <c r="AX626" s="14" t="s">
        <v>78</v>
      </c>
      <c r="AY626" s="220" t="s">
        <v>143</v>
      </c>
    </row>
    <row r="627" spans="2:51" s="14" customFormat="1" ht="11.25">
      <c r="B627" s="210"/>
      <c r="C627" s="211"/>
      <c r="D627" s="180" t="s">
        <v>252</v>
      </c>
      <c r="E627" s="212" t="s">
        <v>32</v>
      </c>
      <c r="F627" s="213" t="s">
        <v>889</v>
      </c>
      <c r="G627" s="211"/>
      <c r="H627" s="214">
        <v>14.6</v>
      </c>
      <c r="I627" s="215"/>
      <c r="J627" s="211"/>
      <c r="K627" s="211"/>
      <c r="L627" s="216"/>
      <c r="M627" s="217"/>
      <c r="N627" s="218"/>
      <c r="O627" s="218"/>
      <c r="P627" s="218"/>
      <c r="Q627" s="218"/>
      <c r="R627" s="218"/>
      <c r="S627" s="218"/>
      <c r="T627" s="219"/>
      <c r="AT627" s="220" t="s">
        <v>252</v>
      </c>
      <c r="AU627" s="220" t="s">
        <v>88</v>
      </c>
      <c r="AV627" s="14" t="s">
        <v>88</v>
      </c>
      <c r="AW627" s="14" t="s">
        <v>39</v>
      </c>
      <c r="AX627" s="14" t="s">
        <v>78</v>
      </c>
      <c r="AY627" s="220" t="s">
        <v>143</v>
      </c>
    </row>
    <row r="628" spans="2:51" s="14" customFormat="1" ht="11.25">
      <c r="B628" s="210"/>
      <c r="C628" s="211"/>
      <c r="D628" s="180" t="s">
        <v>252</v>
      </c>
      <c r="E628" s="212" t="s">
        <v>32</v>
      </c>
      <c r="F628" s="213" t="s">
        <v>890</v>
      </c>
      <c r="G628" s="211"/>
      <c r="H628" s="214">
        <v>7</v>
      </c>
      <c r="I628" s="215"/>
      <c r="J628" s="211"/>
      <c r="K628" s="211"/>
      <c r="L628" s="216"/>
      <c r="M628" s="217"/>
      <c r="N628" s="218"/>
      <c r="O628" s="218"/>
      <c r="P628" s="218"/>
      <c r="Q628" s="218"/>
      <c r="R628" s="218"/>
      <c r="S628" s="218"/>
      <c r="T628" s="219"/>
      <c r="AT628" s="220" t="s">
        <v>252</v>
      </c>
      <c r="AU628" s="220" t="s">
        <v>88</v>
      </c>
      <c r="AV628" s="14" t="s">
        <v>88</v>
      </c>
      <c r="AW628" s="14" t="s">
        <v>39</v>
      </c>
      <c r="AX628" s="14" t="s">
        <v>78</v>
      </c>
      <c r="AY628" s="220" t="s">
        <v>143</v>
      </c>
    </row>
    <row r="629" spans="2:51" s="14" customFormat="1" ht="11.25">
      <c r="B629" s="210"/>
      <c r="C629" s="211"/>
      <c r="D629" s="180" t="s">
        <v>252</v>
      </c>
      <c r="E629" s="212" t="s">
        <v>32</v>
      </c>
      <c r="F629" s="213" t="s">
        <v>891</v>
      </c>
      <c r="G629" s="211"/>
      <c r="H629" s="214">
        <v>8.4</v>
      </c>
      <c r="I629" s="215"/>
      <c r="J629" s="211"/>
      <c r="K629" s="211"/>
      <c r="L629" s="216"/>
      <c r="M629" s="217"/>
      <c r="N629" s="218"/>
      <c r="O629" s="218"/>
      <c r="P629" s="218"/>
      <c r="Q629" s="218"/>
      <c r="R629" s="218"/>
      <c r="S629" s="218"/>
      <c r="T629" s="219"/>
      <c r="AT629" s="220" t="s">
        <v>252</v>
      </c>
      <c r="AU629" s="220" t="s">
        <v>88</v>
      </c>
      <c r="AV629" s="14" t="s">
        <v>88</v>
      </c>
      <c r="AW629" s="14" t="s">
        <v>39</v>
      </c>
      <c r="AX629" s="14" t="s">
        <v>78</v>
      </c>
      <c r="AY629" s="220" t="s">
        <v>143</v>
      </c>
    </row>
    <row r="630" spans="2:51" s="14" customFormat="1" ht="11.25">
      <c r="B630" s="210"/>
      <c r="C630" s="211"/>
      <c r="D630" s="180" t="s">
        <v>252</v>
      </c>
      <c r="E630" s="212" t="s">
        <v>32</v>
      </c>
      <c r="F630" s="213" t="s">
        <v>892</v>
      </c>
      <c r="G630" s="211"/>
      <c r="H630" s="214">
        <v>10.199999999999999</v>
      </c>
      <c r="I630" s="215"/>
      <c r="J630" s="211"/>
      <c r="K630" s="211"/>
      <c r="L630" s="216"/>
      <c r="M630" s="217"/>
      <c r="N630" s="218"/>
      <c r="O630" s="218"/>
      <c r="P630" s="218"/>
      <c r="Q630" s="218"/>
      <c r="R630" s="218"/>
      <c r="S630" s="218"/>
      <c r="T630" s="219"/>
      <c r="AT630" s="220" t="s">
        <v>252</v>
      </c>
      <c r="AU630" s="220" t="s">
        <v>88</v>
      </c>
      <c r="AV630" s="14" t="s">
        <v>88</v>
      </c>
      <c r="AW630" s="14" t="s">
        <v>39</v>
      </c>
      <c r="AX630" s="14" t="s">
        <v>78</v>
      </c>
      <c r="AY630" s="220" t="s">
        <v>143</v>
      </c>
    </row>
    <row r="631" spans="2:51" s="14" customFormat="1" ht="11.25">
      <c r="B631" s="210"/>
      <c r="C631" s="211"/>
      <c r="D631" s="180" t="s">
        <v>252</v>
      </c>
      <c r="E631" s="212" t="s">
        <v>32</v>
      </c>
      <c r="F631" s="213" t="s">
        <v>893</v>
      </c>
      <c r="G631" s="211"/>
      <c r="H631" s="214">
        <v>8.4</v>
      </c>
      <c r="I631" s="215"/>
      <c r="J631" s="211"/>
      <c r="K631" s="211"/>
      <c r="L631" s="216"/>
      <c r="M631" s="217"/>
      <c r="N631" s="218"/>
      <c r="O631" s="218"/>
      <c r="P631" s="218"/>
      <c r="Q631" s="218"/>
      <c r="R631" s="218"/>
      <c r="S631" s="218"/>
      <c r="T631" s="219"/>
      <c r="AT631" s="220" t="s">
        <v>252</v>
      </c>
      <c r="AU631" s="220" t="s">
        <v>88</v>
      </c>
      <c r="AV631" s="14" t="s">
        <v>88</v>
      </c>
      <c r="AW631" s="14" t="s">
        <v>39</v>
      </c>
      <c r="AX631" s="14" t="s">
        <v>78</v>
      </c>
      <c r="AY631" s="220" t="s">
        <v>143</v>
      </c>
    </row>
    <row r="632" spans="2:51" s="14" customFormat="1" ht="11.25">
      <c r="B632" s="210"/>
      <c r="C632" s="211"/>
      <c r="D632" s="180" t="s">
        <v>252</v>
      </c>
      <c r="E632" s="212" t="s">
        <v>32</v>
      </c>
      <c r="F632" s="213" t="s">
        <v>894</v>
      </c>
      <c r="G632" s="211"/>
      <c r="H632" s="214">
        <v>8.6999999999999993</v>
      </c>
      <c r="I632" s="215"/>
      <c r="J632" s="211"/>
      <c r="K632" s="211"/>
      <c r="L632" s="216"/>
      <c r="M632" s="217"/>
      <c r="N632" s="218"/>
      <c r="O632" s="218"/>
      <c r="P632" s="218"/>
      <c r="Q632" s="218"/>
      <c r="R632" s="218"/>
      <c r="S632" s="218"/>
      <c r="T632" s="219"/>
      <c r="AT632" s="220" t="s">
        <v>252</v>
      </c>
      <c r="AU632" s="220" t="s">
        <v>88</v>
      </c>
      <c r="AV632" s="14" t="s">
        <v>88</v>
      </c>
      <c r="AW632" s="14" t="s">
        <v>39</v>
      </c>
      <c r="AX632" s="14" t="s">
        <v>78</v>
      </c>
      <c r="AY632" s="220" t="s">
        <v>143</v>
      </c>
    </row>
    <row r="633" spans="2:51" s="14" customFormat="1" ht="11.25">
      <c r="B633" s="210"/>
      <c r="C633" s="211"/>
      <c r="D633" s="180" t="s">
        <v>252</v>
      </c>
      <c r="E633" s="212" t="s">
        <v>32</v>
      </c>
      <c r="F633" s="213" t="s">
        <v>895</v>
      </c>
      <c r="G633" s="211"/>
      <c r="H633" s="214">
        <v>8.1999999999999993</v>
      </c>
      <c r="I633" s="215"/>
      <c r="J633" s="211"/>
      <c r="K633" s="211"/>
      <c r="L633" s="216"/>
      <c r="M633" s="217"/>
      <c r="N633" s="218"/>
      <c r="O633" s="218"/>
      <c r="P633" s="218"/>
      <c r="Q633" s="218"/>
      <c r="R633" s="218"/>
      <c r="S633" s="218"/>
      <c r="T633" s="219"/>
      <c r="AT633" s="220" t="s">
        <v>252</v>
      </c>
      <c r="AU633" s="220" t="s">
        <v>88</v>
      </c>
      <c r="AV633" s="14" t="s">
        <v>88</v>
      </c>
      <c r="AW633" s="14" t="s">
        <v>39</v>
      </c>
      <c r="AX633" s="14" t="s">
        <v>78</v>
      </c>
      <c r="AY633" s="220" t="s">
        <v>143</v>
      </c>
    </row>
    <row r="634" spans="2:51" s="14" customFormat="1" ht="11.25">
      <c r="B634" s="210"/>
      <c r="C634" s="211"/>
      <c r="D634" s="180" t="s">
        <v>252</v>
      </c>
      <c r="E634" s="212" t="s">
        <v>32</v>
      </c>
      <c r="F634" s="213" t="s">
        <v>896</v>
      </c>
      <c r="G634" s="211"/>
      <c r="H634" s="214">
        <v>7.2</v>
      </c>
      <c r="I634" s="215"/>
      <c r="J634" s="211"/>
      <c r="K634" s="211"/>
      <c r="L634" s="216"/>
      <c r="M634" s="217"/>
      <c r="N634" s="218"/>
      <c r="O634" s="218"/>
      <c r="P634" s="218"/>
      <c r="Q634" s="218"/>
      <c r="R634" s="218"/>
      <c r="S634" s="218"/>
      <c r="T634" s="219"/>
      <c r="AT634" s="220" t="s">
        <v>252</v>
      </c>
      <c r="AU634" s="220" t="s">
        <v>88</v>
      </c>
      <c r="AV634" s="14" t="s">
        <v>88</v>
      </c>
      <c r="AW634" s="14" t="s">
        <v>39</v>
      </c>
      <c r="AX634" s="14" t="s">
        <v>78</v>
      </c>
      <c r="AY634" s="220" t="s">
        <v>143</v>
      </c>
    </row>
    <row r="635" spans="2:51" s="14" customFormat="1" ht="11.25">
      <c r="B635" s="210"/>
      <c r="C635" s="211"/>
      <c r="D635" s="180" t="s">
        <v>252</v>
      </c>
      <c r="E635" s="212" t="s">
        <v>32</v>
      </c>
      <c r="F635" s="213" t="s">
        <v>897</v>
      </c>
      <c r="G635" s="211"/>
      <c r="H635" s="214">
        <v>17.899999999999999</v>
      </c>
      <c r="I635" s="215"/>
      <c r="J635" s="211"/>
      <c r="K635" s="211"/>
      <c r="L635" s="216"/>
      <c r="M635" s="217"/>
      <c r="N635" s="218"/>
      <c r="O635" s="218"/>
      <c r="P635" s="218"/>
      <c r="Q635" s="218"/>
      <c r="R635" s="218"/>
      <c r="S635" s="218"/>
      <c r="T635" s="219"/>
      <c r="AT635" s="220" t="s">
        <v>252</v>
      </c>
      <c r="AU635" s="220" t="s">
        <v>88</v>
      </c>
      <c r="AV635" s="14" t="s">
        <v>88</v>
      </c>
      <c r="AW635" s="14" t="s">
        <v>39</v>
      </c>
      <c r="AX635" s="14" t="s">
        <v>78</v>
      </c>
      <c r="AY635" s="220" t="s">
        <v>143</v>
      </c>
    </row>
    <row r="636" spans="2:51" s="14" customFormat="1" ht="11.25">
      <c r="B636" s="210"/>
      <c r="C636" s="211"/>
      <c r="D636" s="180" t="s">
        <v>252</v>
      </c>
      <c r="E636" s="212" t="s">
        <v>32</v>
      </c>
      <c r="F636" s="213" t="s">
        <v>898</v>
      </c>
      <c r="G636" s="211"/>
      <c r="H636" s="214">
        <v>6.6</v>
      </c>
      <c r="I636" s="215"/>
      <c r="J636" s="211"/>
      <c r="K636" s="211"/>
      <c r="L636" s="216"/>
      <c r="M636" s="217"/>
      <c r="N636" s="218"/>
      <c r="O636" s="218"/>
      <c r="P636" s="218"/>
      <c r="Q636" s="218"/>
      <c r="R636" s="218"/>
      <c r="S636" s="218"/>
      <c r="T636" s="219"/>
      <c r="AT636" s="220" t="s">
        <v>252</v>
      </c>
      <c r="AU636" s="220" t="s">
        <v>88</v>
      </c>
      <c r="AV636" s="14" t="s">
        <v>88</v>
      </c>
      <c r="AW636" s="14" t="s">
        <v>39</v>
      </c>
      <c r="AX636" s="14" t="s">
        <v>78</v>
      </c>
      <c r="AY636" s="220" t="s">
        <v>143</v>
      </c>
    </row>
    <row r="637" spans="2:51" s="14" customFormat="1" ht="11.25">
      <c r="B637" s="210"/>
      <c r="C637" s="211"/>
      <c r="D637" s="180" t="s">
        <v>252</v>
      </c>
      <c r="E637" s="212" t="s">
        <v>32</v>
      </c>
      <c r="F637" s="213" t="s">
        <v>899</v>
      </c>
      <c r="G637" s="211"/>
      <c r="H637" s="214">
        <v>9.6999999999999993</v>
      </c>
      <c r="I637" s="215"/>
      <c r="J637" s="211"/>
      <c r="K637" s="211"/>
      <c r="L637" s="216"/>
      <c r="M637" s="217"/>
      <c r="N637" s="218"/>
      <c r="O637" s="218"/>
      <c r="P637" s="218"/>
      <c r="Q637" s="218"/>
      <c r="R637" s="218"/>
      <c r="S637" s="218"/>
      <c r="T637" s="219"/>
      <c r="AT637" s="220" t="s">
        <v>252</v>
      </c>
      <c r="AU637" s="220" t="s">
        <v>88</v>
      </c>
      <c r="AV637" s="14" t="s">
        <v>88</v>
      </c>
      <c r="AW637" s="14" t="s">
        <v>39</v>
      </c>
      <c r="AX637" s="14" t="s">
        <v>78</v>
      </c>
      <c r="AY637" s="220" t="s">
        <v>143</v>
      </c>
    </row>
    <row r="638" spans="2:51" s="14" customFormat="1" ht="11.25">
      <c r="B638" s="210"/>
      <c r="C638" s="211"/>
      <c r="D638" s="180" t="s">
        <v>252</v>
      </c>
      <c r="E638" s="212" t="s">
        <v>32</v>
      </c>
      <c r="F638" s="213" t="s">
        <v>900</v>
      </c>
      <c r="G638" s="211"/>
      <c r="H638" s="214">
        <v>25</v>
      </c>
      <c r="I638" s="215"/>
      <c r="J638" s="211"/>
      <c r="K638" s="211"/>
      <c r="L638" s="216"/>
      <c r="M638" s="217"/>
      <c r="N638" s="218"/>
      <c r="O638" s="218"/>
      <c r="P638" s="218"/>
      <c r="Q638" s="218"/>
      <c r="R638" s="218"/>
      <c r="S638" s="218"/>
      <c r="T638" s="219"/>
      <c r="AT638" s="220" t="s">
        <v>252</v>
      </c>
      <c r="AU638" s="220" t="s">
        <v>88</v>
      </c>
      <c r="AV638" s="14" t="s">
        <v>88</v>
      </c>
      <c r="AW638" s="14" t="s">
        <v>39</v>
      </c>
      <c r="AX638" s="14" t="s">
        <v>78</v>
      </c>
      <c r="AY638" s="220" t="s">
        <v>143</v>
      </c>
    </row>
    <row r="639" spans="2:51" s="14" customFormat="1" ht="11.25">
      <c r="B639" s="210"/>
      <c r="C639" s="211"/>
      <c r="D639" s="180" t="s">
        <v>252</v>
      </c>
      <c r="E639" s="212" t="s">
        <v>32</v>
      </c>
      <c r="F639" s="213" t="s">
        <v>901</v>
      </c>
      <c r="G639" s="211"/>
      <c r="H639" s="214">
        <v>7.8</v>
      </c>
      <c r="I639" s="215"/>
      <c r="J639" s="211"/>
      <c r="K639" s="211"/>
      <c r="L639" s="216"/>
      <c r="M639" s="217"/>
      <c r="N639" s="218"/>
      <c r="O639" s="218"/>
      <c r="P639" s="218"/>
      <c r="Q639" s="218"/>
      <c r="R639" s="218"/>
      <c r="S639" s="218"/>
      <c r="T639" s="219"/>
      <c r="AT639" s="220" t="s">
        <v>252</v>
      </c>
      <c r="AU639" s="220" t="s">
        <v>88</v>
      </c>
      <c r="AV639" s="14" t="s">
        <v>88</v>
      </c>
      <c r="AW639" s="14" t="s">
        <v>39</v>
      </c>
      <c r="AX639" s="14" t="s">
        <v>78</v>
      </c>
      <c r="AY639" s="220" t="s">
        <v>143</v>
      </c>
    </row>
    <row r="640" spans="2:51" s="14" customFormat="1" ht="11.25">
      <c r="B640" s="210"/>
      <c r="C640" s="211"/>
      <c r="D640" s="180" t="s">
        <v>252</v>
      </c>
      <c r="E640" s="212" t="s">
        <v>32</v>
      </c>
      <c r="F640" s="213" t="s">
        <v>902</v>
      </c>
      <c r="G640" s="211"/>
      <c r="H640" s="214">
        <v>11.3</v>
      </c>
      <c r="I640" s="215"/>
      <c r="J640" s="211"/>
      <c r="K640" s="211"/>
      <c r="L640" s="216"/>
      <c r="M640" s="217"/>
      <c r="N640" s="218"/>
      <c r="O640" s="218"/>
      <c r="P640" s="218"/>
      <c r="Q640" s="218"/>
      <c r="R640" s="218"/>
      <c r="S640" s="218"/>
      <c r="T640" s="219"/>
      <c r="AT640" s="220" t="s">
        <v>252</v>
      </c>
      <c r="AU640" s="220" t="s">
        <v>88</v>
      </c>
      <c r="AV640" s="14" t="s">
        <v>88</v>
      </c>
      <c r="AW640" s="14" t="s">
        <v>39</v>
      </c>
      <c r="AX640" s="14" t="s">
        <v>78</v>
      </c>
      <c r="AY640" s="220" t="s">
        <v>143</v>
      </c>
    </row>
    <row r="641" spans="1:65" s="14" customFormat="1" ht="11.25">
      <c r="B641" s="210"/>
      <c r="C641" s="211"/>
      <c r="D641" s="180" t="s">
        <v>252</v>
      </c>
      <c r="E641" s="212" t="s">
        <v>32</v>
      </c>
      <c r="F641" s="213" t="s">
        <v>903</v>
      </c>
      <c r="G641" s="211"/>
      <c r="H641" s="214">
        <v>19.5</v>
      </c>
      <c r="I641" s="215"/>
      <c r="J641" s="211"/>
      <c r="K641" s="211"/>
      <c r="L641" s="216"/>
      <c r="M641" s="217"/>
      <c r="N641" s="218"/>
      <c r="O641" s="218"/>
      <c r="P641" s="218"/>
      <c r="Q641" s="218"/>
      <c r="R641" s="218"/>
      <c r="S641" s="218"/>
      <c r="T641" s="219"/>
      <c r="AT641" s="220" t="s">
        <v>252</v>
      </c>
      <c r="AU641" s="220" t="s">
        <v>88</v>
      </c>
      <c r="AV641" s="14" t="s">
        <v>88</v>
      </c>
      <c r="AW641" s="14" t="s">
        <v>39</v>
      </c>
      <c r="AX641" s="14" t="s">
        <v>78</v>
      </c>
      <c r="AY641" s="220" t="s">
        <v>143</v>
      </c>
    </row>
    <row r="642" spans="1:65" s="14" customFormat="1" ht="11.25">
      <c r="B642" s="210"/>
      <c r="C642" s="211"/>
      <c r="D642" s="180" t="s">
        <v>252</v>
      </c>
      <c r="E642" s="212" t="s">
        <v>32</v>
      </c>
      <c r="F642" s="213" t="s">
        <v>904</v>
      </c>
      <c r="G642" s="211"/>
      <c r="H642" s="214">
        <v>15.4</v>
      </c>
      <c r="I642" s="215"/>
      <c r="J642" s="211"/>
      <c r="K642" s="211"/>
      <c r="L642" s="216"/>
      <c r="M642" s="217"/>
      <c r="N642" s="218"/>
      <c r="O642" s="218"/>
      <c r="P642" s="218"/>
      <c r="Q642" s="218"/>
      <c r="R642" s="218"/>
      <c r="S642" s="218"/>
      <c r="T642" s="219"/>
      <c r="AT642" s="220" t="s">
        <v>252</v>
      </c>
      <c r="AU642" s="220" t="s">
        <v>88</v>
      </c>
      <c r="AV642" s="14" t="s">
        <v>88</v>
      </c>
      <c r="AW642" s="14" t="s">
        <v>39</v>
      </c>
      <c r="AX642" s="14" t="s">
        <v>78</v>
      </c>
      <c r="AY642" s="220" t="s">
        <v>143</v>
      </c>
    </row>
    <row r="643" spans="1:65" s="14" customFormat="1" ht="11.25">
      <c r="B643" s="210"/>
      <c r="C643" s="211"/>
      <c r="D643" s="180" t="s">
        <v>252</v>
      </c>
      <c r="E643" s="212" t="s">
        <v>32</v>
      </c>
      <c r="F643" s="213" t="s">
        <v>905</v>
      </c>
      <c r="G643" s="211"/>
      <c r="H643" s="214">
        <v>10.3</v>
      </c>
      <c r="I643" s="215"/>
      <c r="J643" s="211"/>
      <c r="K643" s="211"/>
      <c r="L643" s="216"/>
      <c r="M643" s="217"/>
      <c r="N643" s="218"/>
      <c r="O643" s="218"/>
      <c r="P643" s="218"/>
      <c r="Q643" s="218"/>
      <c r="R643" s="218"/>
      <c r="S643" s="218"/>
      <c r="T643" s="219"/>
      <c r="AT643" s="220" t="s">
        <v>252</v>
      </c>
      <c r="AU643" s="220" t="s">
        <v>88</v>
      </c>
      <c r="AV643" s="14" t="s">
        <v>88</v>
      </c>
      <c r="AW643" s="14" t="s">
        <v>39</v>
      </c>
      <c r="AX643" s="14" t="s">
        <v>78</v>
      </c>
      <c r="AY643" s="220" t="s">
        <v>143</v>
      </c>
    </row>
    <row r="644" spans="1:65" s="14" customFormat="1" ht="11.25">
      <c r="B644" s="210"/>
      <c r="C644" s="211"/>
      <c r="D644" s="180" t="s">
        <v>252</v>
      </c>
      <c r="E644" s="212" t="s">
        <v>32</v>
      </c>
      <c r="F644" s="213" t="s">
        <v>906</v>
      </c>
      <c r="G644" s="211"/>
      <c r="H644" s="214">
        <v>10.6</v>
      </c>
      <c r="I644" s="215"/>
      <c r="J644" s="211"/>
      <c r="K644" s="211"/>
      <c r="L644" s="216"/>
      <c r="M644" s="217"/>
      <c r="N644" s="218"/>
      <c r="O644" s="218"/>
      <c r="P644" s="218"/>
      <c r="Q644" s="218"/>
      <c r="R644" s="218"/>
      <c r="S644" s="218"/>
      <c r="T644" s="219"/>
      <c r="AT644" s="220" t="s">
        <v>252</v>
      </c>
      <c r="AU644" s="220" t="s">
        <v>88</v>
      </c>
      <c r="AV644" s="14" t="s">
        <v>88</v>
      </c>
      <c r="AW644" s="14" t="s">
        <v>39</v>
      </c>
      <c r="AX644" s="14" t="s">
        <v>78</v>
      </c>
      <c r="AY644" s="220" t="s">
        <v>143</v>
      </c>
    </row>
    <row r="645" spans="1:65" s="14" customFormat="1" ht="11.25">
      <c r="B645" s="210"/>
      <c r="C645" s="211"/>
      <c r="D645" s="180" t="s">
        <v>252</v>
      </c>
      <c r="E645" s="212" t="s">
        <v>32</v>
      </c>
      <c r="F645" s="213" t="s">
        <v>907</v>
      </c>
      <c r="G645" s="211"/>
      <c r="H645" s="214">
        <v>15.2</v>
      </c>
      <c r="I645" s="215"/>
      <c r="J645" s="211"/>
      <c r="K645" s="211"/>
      <c r="L645" s="216"/>
      <c r="M645" s="217"/>
      <c r="N645" s="218"/>
      <c r="O645" s="218"/>
      <c r="P645" s="218"/>
      <c r="Q645" s="218"/>
      <c r="R645" s="218"/>
      <c r="S645" s="218"/>
      <c r="T645" s="219"/>
      <c r="AT645" s="220" t="s">
        <v>252</v>
      </c>
      <c r="AU645" s="220" t="s">
        <v>88</v>
      </c>
      <c r="AV645" s="14" t="s">
        <v>88</v>
      </c>
      <c r="AW645" s="14" t="s">
        <v>39</v>
      </c>
      <c r="AX645" s="14" t="s">
        <v>78</v>
      </c>
      <c r="AY645" s="220" t="s">
        <v>143</v>
      </c>
    </row>
    <row r="646" spans="1:65" s="14" customFormat="1" ht="11.25">
      <c r="B646" s="210"/>
      <c r="C646" s="211"/>
      <c r="D646" s="180" t="s">
        <v>252</v>
      </c>
      <c r="E646" s="212" t="s">
        <v>32</v>
      </c>
      <c r="F646" s="213" t="s">
        <v>908</v>
      </c>
      <c r="G646" s="211"/>
      <c r="H646" s="214">
        <v>14.4</v>
      </c>
      <c r="I646" s="215"/>
      <c r="J646" s="211"/>
      <c r="K646" s="211"/>
      <c r="L646" s="216"/>
      <c r="M646" s="217"/>
      <c r="N646" s="218"/>
      <c r="O646" s="218"/>
      <c r="P646" s="218"/>
      <c r="Q646" s="218"/>
      <c r="R646" s="218"/>
      <c r="S646" s="218"/>
      <c r="T646" s="219"/>
      <c r="AT646" s="220" t="s">
        <v>252</v>
      </c>
      <c r="AU646" s="220" t="s">
        <v>88</v>
      </c>
      <c r="AV646" s="14" t="s">
        <v>88</v>
      </c>
      <c r="AW646" s="14" t="s">
        <v>39</v>
      </c>
      <c r="AX646" s="14" t="s">
        <v>78</v>
      </c>
      <c r="AY646" s="220" t="s">
        <v>143</v>
      </c>
    </row>
    <row r="647" spans="1:65" s="14" customFormat="1" ht="11.25">
      <c r="B647" s="210"/>
      <c r="C647" s="211"/>
      <c r="D647" s="180" t="s">
        <v>252</v>
      </c>
      <c r="E647" s="212" t="s">
        <v>32</v>
      </c>
      <c r="F647" s="213" t="s">
        <v>909</v>
      </c>
      <c r="G647" s="211"/>
      <c r="H647" s="214">
        <v>52.3</v>
      </c>
      <c r="I647" s="215"/>
      <c r="J647" s="211"/>
      <c r="K647" s="211"/>
      <c r="L647" s="216"/>
      <c r="M647" s="217"/>
      <c r="N647" s="218"/>
      <c r="O647" s="218"/>
      <c r="P647" s="218"/>
      <c r="Q647" s="218"/>
      <c r="R647" s="218"/>
      <c r="S647" s="218"/>
      <c r="T647" s="219"/>
      <c r="AT647" s="220" t="s">
        <v>252</v>
      </c>
      <c r="AU647" s="220" t="s">
        <v>88</v>
      </c>
      <c r="AV647" s="14" t="s">
        <v>88</v>
      </c>
      <c r="AW647" s="14" t="s">
        <v>39</v>
      </c>
      <c r="AX647" s="14" t="s">
        <v>78</v>
      </c>
      <c r="AY647" s="220" t="s">
        <v>143</v>
      </c>
    </row>
    <row r="648" spans="1:65" s="15" customFormat="1" ht="11.25">
      <c r="B648" s="221"/>
      <c r="C648" s="222"/>
      <c r="D648" s="180" t="s">
        <v>252</v>
      </c>
      <c r="E648" s="223" t="s">
        <v>32</v>
      </c>
      <c r="F648" s="224" t="s">
        <v>256</v>
      </c>
      <c r="G648" s="222"/>
      <c r="H648" s="225">
        <v>354.75</v>
      </c>
      <c r="I648" s="226"/>
      <c r="J648" s="222"/>
      <c r="K648" s="222"/>
      <c r="L648" s="227"/>
      <c r="M648" s="228"/>
      <c r="N648" s="229"/>
      <c r="O648" s="229"/>
      <c r="P648" s="229"/>
      <c r="Q648" s="229"/>
      <c r="R648" s="229"/>
      <c r="S648" s="229"/>
      <c r="T648" s="230"/>
      <c r="AT648" s="231" t="s">
        <v>252</v>
      </c>
      <c r="AU648" s="231" t="s">
        <v>88</v>
      </c>
      <c r="AV648" s="15" t="s">
        <v>142</v>
      </c>
      <c r="AW648" s="15" t="s">
        <v>39</v>
      </c>
      <c r="AX648" s="15" t="s">
        <v>86</v>
      </c>
      <c r="AY648" s="231" t="s">
        <v>143</v>
      </c>
    </row>
    <row r="649" spans="1:65" s="2" customFormat="1" ht="24.2" customHeight="1">
      <c r="A649" s="36"/>
      <c r="B649" s="37"/>
      <c r="C649" s="167" t="s">
        <v>910</v>
      </c>
      <c r="D649" s="167" t="s">
        <v>144</v>
      </c>
      <c r="E649" s="168" t="s">
        <v>911</v>
      </c>
      <c r="F649" s="169" t="s">
        <v>912</v>
      </c>
      <c r="G649" s="170" t="s">
        <v>470</v>
      </c>
      <c r="H649" s="171">
        <v>23</v>
      </c>
      <c r="I649" s="172"/>
      <c r="J649" s="173">
        <f>ROUND(I649*H649,2)</f>
        <v>0</v>
      </c>
      <c r="K649" s="169" t="s">
        <v>248</v>
      </c>
      <c r="L649" s="41"/>
      <c r="M649" s="174" t="s">
        <v>32</v>
      </c>
      <c r="N649" s="175" t="s">
        <v>49</v>
      </c>
      <c r="O649" s="66"/>
      <c r="P649" s="176">
        <f>O649*H649</f>
        <v>0</v>
      </c>
      <c r="Q649" s="176">
        <v>1.7770000000000001E-2</v>
      </c>
      <c r="R649" s="176">
        <f>Q649*H649</f>
        <v>0.40871000000000002</v>
      </c>
      <c r="S649" s="176">
        <v>0</v>
      </c>
      <c r="T649" s="177">
        <f>S649*H649</f>
        <v>0</v>
      </c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R649" s="178" t="s">
        <v>142</v>
      </c>
      <c r="AT649" s="178" t="s">
        <v>144</v>
      </c>
      <c r="AU649" s="178" t="s">
        <v>88</v>
      </c>
      <c r="AY649" s="18" t="s">
        <v>143</v>
      </c>
      <c r="BE649" s="179">
        <f>IF(N649="základní",J649,0)</f>
        <v>0</v>
      </c>
      <c r="BF649" s="179">
        <f>IF(N649="snížená",J649,0)</f>
        <v>0</v>
      </c>
      <c r="BG649" s="179">
        <f>IF(N649="zákl. přenesená",J649,0)</f>
        <v>0</v>
      </c>
      <c r="BH649" s="179">
        <f>IF(N649="sníž. přenesená",J649,0)</f>
        <v>0</v>
      </c>
      <c r="BI649" s="179">
        <f>IF(N649="nulová",J649,0)</f>
        <v>0</v>
      </c>
      <c r="BJ649" s="18" t="s">
        <v>86</v>
      </c>
      <c r="BK649" s="179">
        <f>ROUND(I649*H649,2)</f>
        <v>0</v>
      </c>
      <c r="BL649" s="18" t="s">
        <v>142</v>
      </c>
      <c r="BM649" s="178" t="s">
        <v>913</v>
      </c>
    </row>
    <row r="650" spans="1:65" s="2" customFormat="1" ht="29.25">
      <c r="A650" s="36"/>
      <c r="B650" s="37"/>
      <c r="C650" s="38"/>
      <c r="D650" s="180" t="s">
        <v>149</v>
      </c>
      <c r="E650" s="38"/>
      <c r="F650" s="181" t="s">
        <v>914</v>
      </c>
      <c r="G650" s="38"/>
      <c r="H650" s="38"/>
      <c r="I650" s="182"/>
      <c r="J650" s="38"/>
      <c r="K650" s="38"/>
      <c r="L650" s="41"/>
      <c r="M650" s="183"/>
      <c r="N650" s="184"/>
      <c r="O650" s="66"/>
      <c r="P650" s="66"/>
      <c r="Q650" s="66"/>
      <c r="R650" s="66"/>
      <c r="S650" s="66"/>
      <c r="T650" s="67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T650" s="18" t="s">
        <v>149</v>
      </c>
      <c r="AU650" s="18" t="s">
        <v>88</v>
      </c>
    </row>
    <row r="651" spans="1:65" s="2" customFormat="1" ht="11.25">
      <c r="A651" s="36"/>
      <c r="B651" s="37"/>
      <c r="C651" s="38"/>
      <c r="D651" s="198" t="s">
        <v>194</v>
      </c>
      <c r="E651" s="38"/>
      <c r="F651" s="199" t="s">
        <v>915</v>
      </c>
      <c r="G651" s="38"/>
      <c r="H651" s="38"/>
      <c r="I651" s="182"/>
      <c r="J651" s="38"/>
      <c r="K651" s="38"/>
      <c r="L651" s="41"/>
      <c r="M651" s="183"/>
      <c r="N651" s="184"/>
      <c r="O651" s="66"/>
      <c r="P651" s="66"/>
      <c r="Q651" s="66"/>
      <c r="R651" s="66"/>
      <c r="S651" s="66"/>
      <c r="T651" s="67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T651" s="18" t="s">
        <v>194</v>
      </c>
      <c r="AU651" s="18" t="s">
        <v>88</v>
      </c>
    </row>
    <row r="652" spans="1:65" s="13" customFormat="1" ht="11.25">
      <c r="B652" s="200"/>
      <c r="C652" s="201"/>
      <c r="D652" s="180" t="s">
        <v>252</v>
      </c>
      <c r="E652" s="202" t="s">
        <v>32</v>
      </c>
      <c r="F652" s="203" t="s">
        <v>916</v>
      </c>
      <c r="G652" s="201"/>
      <c r="H652" s="202" t="s">
        <v>32</v>
      </c>
      <c r="I652" s="204"/>
      <c r="J652" s="201"/>
      <c r="K652" s="201"/>
      <c r="L652" s="205"/>
      <c r="M652" s="206"/>
      <c r="N652" s="207"/>
      <c r="O652" s="207"/>
      <c r="P652" s="207"/>
      <c r="Q652" s="207"/>
      <c r="R652" s="207"/>
      <c r="S652" s="207"/>
      <c r="T652" s="208"/>
      <c r="AT652" s="209" t="s">
        <v>252</v>
      </c>
      <c r="AU652" s="209" t="s">
        <v>88</v>
      </c>
      <c r="AV652" s="13" t="s">
        <v>86</v>
      </c>
      <c r="AW652" s="13" t="s">
        <v>39</v>
      </c>
      <c r="AX652" s="13" t="s">
        <v>78</v>
      </c>
      <c r="AY652" s="209" t="s">
        <v>143</v>
      </c>
    </row>
    <row r="653" spans="1:65" s="14" customFormat="1" ht="11.25">
      <c r="B653" s="210"/>
      <c r="C653" s="211"/>
      <c r="D653" s="180" t="s">
        <v>252</v>
      </c>
      <c r="E653" s="212" t="s">
        <v>32</v>
      </c>
      <c r="F653" s="213" t="s">
        <v>459</v>
      </c>
      <c r="G653" s="211"/>
      <c r="H653" s="214">
        <v>17</v>
      </c>
      <c r="I653" s="215"/>
      <c r="J653" s="211"/>
      <c r="K653" s="211"/>
      <c r="L653" s="216"/>
      <c r="M653" s="217"/>
      <c r="N653" s="218"/>
      <c r="O653" s="218"/>
      <c r="P653" s="218"/>
      <c r="Q653" s="218"/>
      <c r="R653" s="218"/>
      <c r="S653" s="218"/>
      <c r="T653" s="219"/>
      <c r="AT653" s="220" t="s">
        <v>252</v>
      </c>
      <c r="AU653" s="220" t="s">
        <v>88</v>
      </c>
      <c r="AV653" s="14" t="s">
        <v>88</v>
      </c>
      <c r="AW653" s="14" t="s">
        <v>39</v>
      </c>
      <c r="AX653" s="14" t="s">
        <v>78</v>
      </c>
      <c r="AY653" s="220" t="s">
        <v>143</v>
      </c>
    </row>
    <row r="654" spans="1:65" s="13" customFormat="1" ht="11.25">
      <c r="B654" s="200"/>
      <c r="C654" s="201"/>
      <c r="D654" s="180" t="s">
        <v>252</v>
      </c>
      <c r="E654" s="202" t="s">
        <v>32</v>
      </c>
      <c r="F654" s="203" t="s">
        <v>917</v>
      </c>
      <c r="G654" s="201"/>
      <c r="H654" s="202" t="s">
        <v>32</v>
      </c>
      <c r="I654" s="204"/>
      <c r="J654" s="201"/>
      <c r="K654" s="201"/>
      <c r="L654" s="205"/>
      <c r="M654" s="206"/>
      <c r="N654" s="207"/>
      <c r="O654" s="207"/>
      <c r="P654" s="207"/>
      <c r="Q654" s="207"/>
      <c r="R654" s="207"/>
      <c r="S654" s="207"/>
      <c r="T654" s="208"/>
      <c r="AT654" s="209" t="s">
        <v>252</v>
      </c>
      <c r="AU654" s="209" t="s">
        <v>88</v>
      </c>
      <c r="AV654" s="13" t="s">
        <v>86</v>
      </c>
      <c r="AW654" s="13" t="s">
        <v>39</v>
      </c>
      <c r="AX654" s="13" t="s">
        <v>78</v>
      </c>
      <c r="AY654" s="209" t="s">
        <v>143</v>
      </c>
    </row>
    <row r="655" spans="1:65" s="14" customFormat="1" ht="11.25">
      <c r="B655" s="210"/>
      <c r="C655" s="211"/>
      <c r="D655" s="180" t="s">
        <v>252</v>
      </c>
      <c r="E655" s="212" t="s">
        <v>32</v>
      </c>
      <c r="F655" s="213" t="s">
        <v>168</v>
      </c>
      <c r="G655" s="211"/>
      <c r="H655" s="214">
        <v>6</v>
      </c>
      <c r="I655" s="215"/>
      <c r="J655" s="211"/>
      <c r="K655" s="211"/>
      <c r="L655" s="216"/>
      <c r="M655" s="217"/>
      <c r="N655" s="218"/>
      <c r="O655" s="218"/>
      <c r="P655" s="218"/>
      <c r="Q655" s="218"/>
      <c r="R655" s="218"/>
      <c r="S655" s="218"/>
      <c r="T655" s="219"/>
      <c r="AT655" s="220" t="s">
        <v>252</v>
      </c>
      <c r="AU655" s="220" t="s">
        <v>88</v>
      </c>
      <c r="AV655" s="14" t="s">
        <v>88</v>
      </c>
      <c r="AW655" s="14" t="s">
        <v>39</v>
      </c>
      <c r="AX655" s="14" t="s">
        <v>78</v>
      </c>
      <c r="AY655" s="220" t="s">
        <v>143</v>
      </c>
    </row>
    <row r="656" spans="1:65" s="15" customFormat="1" ht="11.25">
      <c r="B656" s="221"/>
      <c r="C656" s="222"/>
      <c r="D656" s="180" t="s">
        <v>252</v>
      </c>
      <c r="E656" s="223" t="s">
        <v>32</v>
      </c>
      <c r="F656" s="224" t="s">
        <v>256</v>
      </c>
      <c r="G656" s="222"/>
      <c r="H656" s="225">
        <v>23</v>
      </c>
      <c r="I656" s="226"/>
      <c r="J656" s="222"/>
      <c r="K656" s="222"/>
      <c r="L656" s="227"/>
      <c r="M656" s="228"/>
      <c r="N656" s="229"/>
      <c r="O656" s="229"/>
      <c r="P656" s="229"/>
      <c r="Q656" s="229"/>
      <c r="R656" s="229"/>
      <c r="S656" s="229"/>
      <c r="T656" s="230"/>
      <c r="AT656" s="231" t="s">
        <v>252</v>
      </c>
      <c r="AU656" s="231" t="s">
        <v>88</v>
      </c>
      <c r="AV656" s="15" t="s">
        <v>142</v>
      </c>
      <c r="AW656" s="15" t="s">
        <v>39</v>
      </c>
      <c r="AX656" s="15" t="s">
        <v>86</v>
      </c>
      <c r="AY656" s="231" t="s">
        <v>143</v>
      </c>
    </row>
    <row r="657" spans="1:65" s="2" customFormat="1" ht="24.2" customHeight="1">
      <c r="A657" s="36"/>
      <c r="B657" s="37"/>
      <c r="C657" s="232" t="s">
        <v>918</v>
      </c>
      <c r="D657" s="232" t="s">
        <v>519</v>
      </c>
      <c r="E657" s="233" t="s">
        <v>919</v>
      </c>
      <c r="F657" s="234" t="s">
        <v>920</v>
      </c>
      <c r="G657" s="235" t="s">
        <v>470</v>
      </c>
      <c r="H657" s="236">
        <v>6</v>
      </c>
      <c r="I657" s="237"/>
      <c r="J657" s="238">
        <f>ROUND(I657*H657,2)</f>
        <v>0</v>
      </c>
      <c r="K657" s="234" t="s">
        <v>248</v>
      </c>
      <c r="L657" s="239"/>
      <c r="M657" s="240" t="s">
        <v>32</v>
      </c>
      <c r="N657" s="241" t="s">
        <v>49</v>
      </c>
      <c r="O657" s="66"/>
      <c r="P657" s="176">
        <f>O657*H657</f>
        <v>0</v>
      </c>
      <c r="Q657" s="176">
        <v>1.225E-2</v>
      </c>
      <c r="R657" s="176">
        <f>Q657*H657</f>
        <v>7.350000000000001E-2</v>
      </c>
      <c r="S657" s="176">
        <v>0</v>
      </c>
      <c r="T657" s="177">
        <f>S657*H657</f>
        <v>0</v>
      </c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R657" s="178" t="s">
        <v>176</v>
      </c>
      <c r="AT657" s="178" t="s">
        <v>519</v>
      </c>
      <c r="AU657" s="178" t="s">
        <v>88</v>
      </c>
      <c r="AY657" s="18" t="s">
        <v>143</v>
      </c>
      <c r="BE657" s="179">
        <f>IF(N657="základní",J657,0)</f>
        <v>0</v>
      </c>
      <c r="BF657" s="179">
        <f>IF(N657="snížená",J657,0)</f>
        <v>0</v>
      </c>
      <c r="BG657" s="179">
        <f>IF(N657="zákl. přenesená",J657,0)</f>
        <v>0</v>
      </c>
      <c r="BH657" s="179">
        <f>IF(N657="sníž. přenesená",J657,0)</f>
        <v>0</v>
      </c>
      <c r="BI657" s="179">
        <f>IF(N657="nulová",J657,0)</f>
        <v>0</v>
      </c>
      <c r="BJ657" s="18" t="s">
        <v>86</v>
      </c>
      <c r="BK657" s="179">
        <f>ROUND(I657*H657,2)</f>
        <v>0</v>
      </c>
      <c r="BL657" s="18" t="s">
        <v>142</v>
      </c>
      <c r="BM657" s="178" t="s">
        <v>921</v>
      </c>
    </row>
    <row r="658" spans="1:65" s="2" customFormat="1" ht="19.5">
      <c r="A658" s="36"/>
      <c r="B658" s="37"/>
      <c r="C658" s="38"/>
      <c r="D658" s="180" t="s">
        <v>149</v>
      </c>
      <c r="E658" s="38"/>
      <c r="F658" s="181" t="s">
        <v>920</v>
      </c>
      <c r="G658" s="38"/>
      <c r="H658" s="38"/>
      <c r="I658" s="182"/>
      <c r="J658" s="38"/>
      <c r="K658" s="38"/>
      <c r="L658" s="41"/>
      <c r="M658" s="183"/>
      <c r="N658" s="184"/>
      <c r="O658" s="66"/>
      <c r="P658" s="66"/>
      <c r="Q658" s="66"/>
      <c r="R658" s="66"/>
      <c r="S658" s="66"/>
      <c r="T658" s="67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T658" s="18" t="s">
        <v>149</v>
      </c>
      <c r="AU658" s="18" t="s">
        <v>88</v>
      </c>
    </row>
    <row r="659" spans="1:65" s="2" customFormat="1" ht="24.2" customHeight="1">
      <c r="A659" s="36"/>
      <c r="B659" s="37"/>
      <c r="C659" s="232" t="s">
        <v>922</v>
      </c>
      <c r="D659" s="232" t="s">
        <v>519</v>
      </c>
      <c r="E659" s="233" t="s">
        <v>923</v>
      </c>
      <c r="F659" s="234" t="s">
        <v>924</v>
      </c>
      <c r="G659" s="235" t="s">
        <v>470</v>
      </c>
      <c r="H659" s="236">
        <v>17</v>
      </c>
      <c r="I659" s="237"/>
      <c r="J659" s="238">
        <f>ROUND(I659*H659,2)</f>
        <v>0</v>
      </c>
      <c r="K659" s="234" t="s">
        <v>248</v>
      </c>
      <c r="L659" s="239"/>
      <c r="M659" s="240" t="s">
        <v>32</v>
      </c>
      <c r="N659" s="241" t="s">
        <v>49</v>
      </c>
      <c r="O659" s="66"/>
      <c r="P659" s="176">
        <f>O659*H659</f>
        <v>0</v>
      </c>
      <c r="Q659" s="176">
        <v>1.2489999999999999E-2</v>
      </c>
      <c r="R659" s="176">
        <f>Q659*H659</f>
        <v>0.21232999999999999</v>
      </c>
      <c r="S659" s="176">
        <v>0</v>
      </c>
      <c r="T659" s="177">
        <f>S659*H659</f>
        <v>0</v>
      </c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R659" s="178" t="s">
        <v>176</v>
      </c>
      <c r="AT659" s="178" t="s">
        <v>519</v>
      </c>
      <c r="AU659" s="178" t="s">
        <v>88</v>
      </c>
      <c r="AY659" s="18" t="s">
        <v>143</v>
      </c>
      <c r="BE659" s="179">
        <f>IF(N659="základní",J659,0)</f>
        <v>0</v>
      </c>
      <c r="BF659" s="179">
        <f>IF(N659="snížená",J659,0)</f>
        <v>0</v>
      </c>
      <c r="BG659" s="179">
        <f>IF(N659="zákl. přenesená",J659,0)</f>
        <v>0</v>
      </c>
      <c r="BH659" s="179">
        <f>IF(N659="sníž. přenesená",J659,0)</f>
        <v>0</v>
      </c>
      <c r="BI659" s="179">
        <f>IF(N659="nulová",J659,0)</f>
        <v>0</v>
      </c>
      <c r="BJ659" s="18" t="s">
        <v>86</v>
      </c>
      <c r="BK659" s="179">
        <f>ROUND(I659*H659,2)</f>
        <v>0</v>
      </c>
      <c r="BL659" s="18" t="s">
        <v>142</v>
      </c>
      <c r="BM659" s="178" t="s">
        <v>925</v>
      </c>
    </row>
    <row r="660" spans="1:65" s="2" customFormat="1" ht="19.5">
      <c r="A660" s="36"/>
      <c r="B660" s="37"/>
      <c r="C660" s="38"/>
      <c r="D660" s="180" t="s">
        <v>149</v>
      </c>
      <c r="E660" s="38"/>
      <c r="F660" s="181" t="s">
        <v>924</v>
      </c>
      <c r="G660" s="38"/>
      <c r="H660" s="38"/>
      <c r="I660" s="182"/>
      <c r="J660" s="38"/>
      <c r="K660" s="38"/>
      <c r="L660" s="41"/>
      <c r="M660" s="183"/>
      <c r="N660" s="184"/>
      <c r="O660" s="66"/>
      <c r="P660" s="66"/>
      <c r="Q660" s="66"/>
      <c r="R660" s="66"/>
      <c r="S660" s="66"/>
      <c r="T660" s="67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T660" s="18" t="s">
        <v>149</v>
      </c>
      <c r="AU660" s="18" t="s">
        <v>88</v>
      </c>
    </row>
    <row r="661" spans="1:65" s="2" customFormat="1" ht="24.2" customHeight="1">
      <c r="A661" s="36"/>
      <c r="B661" s="37"/>
      <c r="C661" s="167" t="s">
        <v>926</v>
      </c>
      <c r="D661" s="167" t="s">
        <v>144</v>
      </c>
      <c r="E661" s="168" t="s">
        <v>927</v>
      </c>
      <c r="F661" s="169" t="s">
        <v>928</v>
      </c>
      <c r="G661" s="170" t="s">
        <v>470</v>
      </c>
      <c r="H661" s="171">
        <v>2</v>
      </c>
      <c r="I661" s="172"/>
      <c r="J661" s="173">
        <f>ROUND(I661*H661,2)</f>
        <v>0</v>
      </c>
      <c r="K661" s="169" t="s">
        <v>248</v>
      </c>
      <c r="L661" s="41"/>
      <c r="M661" s="174" t="s">
        <v>32</v>
      </c>
      <c r="N661" s="175" t="s">
        <v>49</v>
      </c>
      <c r="O661" s="66"/>
      <c r="P661" s="176">
        <f>O661*H661</f>
        <v>0</v>
      </c>
      <c r="Q661" s="176">
        <v>0</v>
      </c>
      <c r="R661" s="176">
        <f>Q661*H661</f>
        <v>0</v>
      </c>
      <c r="S661" s="176">
        <v>0</v>
      </c>
      <c r="T661" s="177">
        <f>S661*H661</f>
        <v>0</v>
      </c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R661" s="178" t="s">
        <v>142</v>
      </c>
      <c r="AT661" s="178" t="s">
        <v>144</v>
      </c>
      <c r="AU661" s="178" t="s">
        <v>88</v>
      </c>
      <c r="AY661" s="18" t="s">
        <v>143</v>
      </c>
      <c r="BE661" s="179">
        <f>IF(N661="základní",J661,0)</f>
        <v>0</v>
      </c>
      <c r="BF661" s="179">
        <f>IF(N661="snížená",J661,0)</f>
        <v>0</v>
      </c>
      <c r="BG661" s="179">
        <f>IF(N661="zákl. přenesená",J661,0)</f>
        <v>0</v>
      </c>
      <c r="BH661" s="179">
        <f>IF(N661="sníž. přenesená",J661,0)</f>
        <v>0</v>
      </c>
      <c r="BI661" s="179">
        <f>IF(N661="nulová",J661,0)</f>
        <v>0</v>
      </c>
      <c r="BJ661" s="18" t="s">
        <v>86</v>
      </c>
      <c r="BK661" s="179">
        <f>ROUND(I661*H661,2)</f>
        <v>0</v>
      </c>
      <c r="BL661" s="18" t="s">
        <v>142</v>
      </c>
      <c r="BM661" s="178" t="s">
        <v>929</v>
      </c>
    </row>
    <row r="662" spans="1:65" s="2" customFormat="1" ht="19.5">
      <c r="A662" s="36"/>
      <c r="B662" s="37"/>
      <c r="C662" s="38"/>
      <c r="D662" s="180" t="s">
        <v>149</v>
      </c>
      <c r="E662" s="38"/>
      <c r="F662" s="181" t="s">
        <v>930</v>
      </c>
      <c r="G662" s="38"/>
      <c r="H662" s="38"/>
      <c r="I662" s="182"/>
      <c r="J662" s="38"/>
      <c r="K662" s="38"/>
      <c r="L662" s="41"/>
      <c r="M662" s="183"/>
      <c r="N662" s="184"/>
      <c r="O662" s="66"/>
      <c r="P662" s="66"/>
      <c r="Q662" s="66"/>
      <c r="R662" s="66"/>
      <c r="S662" s="66"/>
      <c r="T662" s="67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T662" s="18" t="s">
        <v>149</v>
      </c>
      <c r="AU662" s="18" t="s">
        <v>88</v>
      </c>
    </row>
    <row r="663" spans="1:65" s="2" customFormat="1" ht="11.25">
      <c r="A663" s="36"/>
      <c r="B663" s="37"/>
      <c r="C663" s="38"/>
      <c r="D663" s="198" t="s">
        <v>194</v>
      </c>
      <c r="E663" s="38"/>
      <c r="F663" s="199" t="s">
        <v>931</v>
      </c>
      <c r="G663" s="38"/>
      <c r="H663" s="38"/>
      <c r="I663" s="182"/>
      <c r="J663" s="38"/>
      <c r="K663" s="38"/>
      <c r="L663" s="41"/>
      <c r="M663" s="183"/>
      <c r="N663" s="184"/>
      <c r="O663" s="66"/>
      <c r="P663" s="66"/>
      <c r="Q663" s="66"/>
      <c r="R663" s="66"/>
      <c r="S663" s="66"/>
      <c r="T663" s="67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T663" s="18" t="s">
        <v>194</v>
      </c>
      <c r="AU663" s="18" t="s">
        <v>88</v>
      </c>
    </row>
    <row r="664" spans="1:65" s="2" customFormat="1" ht="16.5" customHeight="1">
      <c r="A664" s="36"/>
      <c r="B664" s="37"/>
      <c r="C664" s="232" t="s">
        <v>932</v>
      </c>
      <c r="D664" s="232" t="s">
        <v>519</v>
      </c>
      <c r="E664" s="233" t="s">
        <v>933</v>
      </c>
      <c r="F664" s="234" t="s">
        <v>934</v>
      </c>
      <c r="G664" s="235" t="s">
        <v>470</v>
      </c>
      <c r="H664" s="236">
        <v>2</v>
      </c>
      <c r="I664" s="237"/>
      <c r="J664" s="238">
        <f>ROUND(I664*H664,2)</f>
        <v>0</v>
      </c>
      <c r="K664" s="234" t="s">
        <v>248</v>
      </c>
      <c r="L664" s="239"/>
      <c r="M664" s="240" t="s">
        <v>32</v>
      </c>
      <c r="N664" s="241" t="s">
        <v>49</v>
      </c>
      <c r="O664" s="66"/>
      <c r="P664" s="176">
        <f>O664*H664</f>
        <v>0</v>
      </c>
      <c r="Q664" s="176">
        <v>2.5999999999999999E-3</v>
      </c>
      <c r="R664" s="176">
        <f>Q664*H664</f>
        <v>5.1999999999999998E-3</v>
      </c>
      <c r="S664" s="176">
        <v>0</v>
      </c>
      <c r="T664" s="177">
        <f>S664*H664</f>
        <v>0</v>
      </c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R664" s="178" t="s">
        <v>176</v>
      </c>
      <c r="AT664" s="178" t="s">
        <v>519</v>
      </c>
      <c r="AU664" s="178" t="s">
        <v>88</v>
      </c>
      <c r="AY664" s="18" t="s">
        <v>143</v>
      </c>
      <c r="BE664" s="179">
        <f>IF(N664="základní",J664,0)</f>
        <v>0</v>
      </c>
      <c r="BF664" s="179">
        <f>IF(N664="snížená",J664,0)</f>
        <v>0</v>
      </c>
      <c r="BG664" s="179">
        <f>IF(N664="zákl. přenesená",J664,0)</f>
        <v>0</v>
      </c>
      <c r="BH664" s="179">
        <f>IF(N664="sníž. přenesená",J664,0)</f>
        <v>0</v>
      </c>
      <c r="BI664" s="179">
        <f>IF(N664="nulová",J664,0)</f>
        <v>0</v>
      </c>
      <c r="BJ664" s="18" t="s">
        <v>86</v>
      </c>
      <c r="BK664" s="179">
        <f>ROUND(I664*H664,2)</f>
        <v>0</v>
      </c>
      <c r="BL664" s="18" t="s">
        <v>142</v>
      </c>
      <c r="BM664" s="178" t="s">
        <v>935</v>
      </c>
    </row>
    <row r="665" spans="1:65" s="2" customFormat="1" ht="11.25">
      <c r="A665" s="36"/>
      <c r="B665" s="37"/>
      <c r="C665" s="38"/>
      <c r="D665" s="180" t="s">
        <v>149</v>
      </c>
      <c r="E665" s="38"/>
      <c r="F665" s="181" t="s">
        <v>934</v>
      </c>
      <c r="G665" s="38"/>
      <c r="H665" s="38"/>
      <c r="I665" s="182"/>
      <c r="J665" s="38"/>
      <c r="K665" s="38"/>
      <c r="L665" s="41"/>
      <c r="M665" s="183"/>
      <c r="N665" s="184"/>
      <c r="O665" s="66"/>
      <c r="P665" s="66"/>
      <c r="Q665" s="66"/>
      <c r="R665" s="66"/>
      <c r="S665" s="66"/>
      <c r="T665" s="67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T665" s="18" t="s">
        <v>149</v>
      </c>
      <c r="AU665" s="18" t="s">
        <v>88</v>
      </c>
    </row>
    <row r="666" spans="1:65" s="11" customFormat="1" ht="22.9" customHeight="1">
      <c r="B666" s="153"/>
      <c r="C666" s="154"/>
      <c r="D666" s="155" t="s">
        <v>77</v>
      </c>
      <c r="E666" s="196" t="s">
        <v>361</v>
      </c>
      <c r="F666" s="196" t="s">
        <v>936</v>
      </c>
      <c r="G666" s="154"/>
      <c r="H666" s="154"/>
      <c r="I666" s="157"/>
      <c r="J666" s="197">
        <f>BK666</f>
        <v>0</v>
      </c>
      <c r="K666" s="154"/>
      <c r="L666" s="159"/>
      <c r="M666" s="160"/>
      <c r="N666" s="161"/>
      <c r="O666" s="161"/>
      <c r="P666" s="162">
        <f>SUM(P667:P719)</f>
        <v>0</v>
      </c>
      <c r="Q666" s="161"/>
      <c r="R666" s="162">
        <f>SUM(R667:R719)</f>
        <v>13.3910008</v>
      </c>
      <c r="S666" s="161"/>
      <c r="T666" s="163">
        <f>SUM(T667:T719)</f>
        <v>0</v>
      </c>
      <c r="AR666" s="164" t="s">
        <v>86</v>
      </c>
      <c r="AT666" s="165" t="s">
        <v>77</v>
      </c>
      <c r="AU666" s="165" t="s">
        <v>86</v>
      </c>
      <c r="AY666" s="164" t="s">
        <v>143</v>
      </c>
      <c r="BK666" s="166">
        <f>SUM(BK667:BK719)</f>
        <v>0</v>
      </c>
    </row>
    <row r="667" spans="1:65" s="2" customFormat="1" ht="33" customHeight="1">
      <c r="A667" s="36"/>
      <c r="B667" s="37"/>
      <c r="C667" s="167" t="s">
        <v>937</v>
      </c>
      <c r="D667" s="167" t="s">
        <v>144</v>
      </c>
      <c r="E667" s="168" t="s">
        <v>938</v>
      </c>
      <c r="F667" s="169" t="s">
        <v>939</v>
      </c>
      <c r="G667" s="170" t="s">
        <v>462</v>
      </c>
      <c r="H667" s="171">
        <v>24.7</v>
      </c>
      <c r="I667" s="172"/>
      <c r="J667" s="173">
        <f>ROUND(I667*H667,2)</f>
        <v>0</v>
      </c>
      <c r="K667" s="169" t="s">
        <v>248</v>
      </c>
      <c r="L667" s="41"/>
      <c r="M667" s="174" t="s">
        <v>32</v>
      </c>
      <c r="N667" s="175" t="s">
        <v>49</v>
      </c>
      <c r="O667" s="66"/>
      <c r="P667" s="176">
        <f>O667*H667</f>
        <v>0</v>
      </c>
      <c r="Q667" s="176">
        <v>0.1295</v>
      </c>
      <c r="R667" s="176">
        <f>Q667*H667</f>
        <v>3.1986500000000002</v>
      </c>
      <c r="S667" s="176">
        <v>0</v>
      </c>
      <c r="T667" s="177">
        <f>S667*H667</f>
        <v>0</v>
      </c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R667" s="178" t="s">
        <v>142</v>
      </c>
      <c r="AT667" s="178" t="s">
        <v>144</v>
      </c>
      <c r="AU667" s="178" t="s">
        <v>88</v>
      </c>
      <c r="AY667" s="18" t="s">
        <v>143</v>
      </c>
      <c r="BE667" s="179">
        <f>IF(N667="základní",J667,0)</f>
        <v>0</v>
      </c>
      <c r="BF667" s="179">
        <f>IF(N667="snížená",J667,0)</f>
        <v>0</v>
      </c>
      <c r="BG667" s="179">
        <f>IF(N667="zákl. přenesená",J667,0)</f>
        <v>0</v>
      </c>
      <c r="BH667" s="179">
        <f>IF(N667="sníž. přenesená",J667,0)</f>
        <v>0</v>
      </c>
      <c r="BI667" s="179">
        <f>IF(N667="nulová",J667,0)</f>
        <v>0</v>
      </c>
      <c r="BJ667" s="18" t="s">
        <v>86</v>
      </c>
      <c r="BK667" s="179">
        <f>ROUND(I667*H667,2)</f>
        <v>0</v>
      </c>
      <c r="BL667" s="18" t="s">
        <v>142</v>
      </c>
      <c r="BM667" s="178" t="s">
        <v>940</v>
      </c>
    </row>
    <row r="668" spans="1:65" s="2" customFormat="1" ht="29.25">
      <c r="A668" s="36"/>
      <c r="B668" s="37"/>
      <c r="C668" s="38"/>
      <c r="D668" s="180" t="s">
        <v>149</v>
      </c>
      <c r="E668" s="38"/>
      <c r="F668" s="181" t="s">
        <v>941</v>
      </c>
      <c r="G668" s="38"/>
      <c r="H668" s="38"/>
      <c r="I668" s="182"/>
      <c r="J668" s="38"/>
      <c r="K668" s="38"/>
      <c r="L668" s="41"/>
      <c r="M668" s="183"/>
      <c r="N668" s="184"/>
      <c r="O668" s="66"/>
      <c r="P668" s="66"/>
      <c r="Q668" s="66"/>
      <c r="R668" s="66"/>
      <c r="S668" s="66"/>
      <c r="T668" s="67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T668" s="18" t="s">
        <v>149</v>
      </c>
      <c r="AU668" s="18" t="s">
        <v>88</v>
      </c>
    </row>
    <row r="669" spans="1:65" s="2" customFormat="1" ht="11.25">
      <c r="A669" s="36"/>
      <c r="B669" s="37"/>
      <c r="C669" s="38"/>
      <c r="D669" s="198" t="s">
        <v>194</v>
      </c>
      <c r="E669" s="38"/>
      <c r="F669" s="199" t="s">
        <v>942</v>
      </c>
      <c r="G669" s="38"/>
      <c r="H669" s="38"/>
      <c r="I669" s="182"/>
      <c r="J669" s="38"/>
      <c r="K669" s="38"/>
      <c r="L669" s="41"/>
      <c r="M669" s="183"/>
      <c r="N669" s="184"/>
      <c r="O669" s="66"/>
      <c r="P669" s="66"/>
      <c r="Q669" s="66"/>
      <c r="R669" s="66"/>
      <c r="S669" s="66"/>
      <c r="T669" s="67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T669" s="18" t="s">
        <v>194</v>
      </c>
      <c r="AU669" s="18" t="s">
        <v>88</v>
      </c>
    </row>
    <row r="670" spans="1:65" s="13" customFormat="1" ht="11.25">
      <c r="B670" s="200"/>
      <c r="C670" s="201"/>
      <c r="D670" s="180" t="s">
        <v>252</v>
      </c>
      <c r="E670" s="202" t="s">
        <v>32</v>
      </c>
      <c r="F670" s="203" t="s">
        <v>582</v>
      </c>
      <c r="G670" s="201"/>
      <c r="H670" s="202" t="s">
        <v>32</v>
      </c>
      <c r="I670" s="204"/>
      <c r="J670" s="201"/>
      <c r="K670" s="201"/>
      <c r="L670" s="205"/>
      <c r="M670" s="206"/>
      <c r="N670" s="207"/>
      <c r="O670" s="207"/>
      <c r="P670" s="207"/>
      <c r="Q670" s="207"/>
      <c r="R670" s="207"/>
      <c r="S670" s="207"/>
      <c r="T670" s="208"/>
      <c r="AT670" s="209" t="s">
        <v>252</v>
      </c>
      <c r="AU670" s="209" t="s">
        <v>88</v>
      </c>
      <c r="AV670" s="13" t="s">
        <v>86</v>
      </c>
      <c r="AW670" s="13" t="s">
        <v>39</v>
      </c>
      <c r="AX670" s="13" t="s">
        <v>78</v>
      </c>
      <c r="AY670" s="209" t="s">
        <v>143</v>
      </c>
    </row>
    <row r="671" spans="1:65" s="14" customFormat="1" ht="11.25">
      <c r="B671" s="210"/>
      <c r="C671" s="211"/>
      <c r="D671" s="180" t="s">
        <v>252</v>
      </c>
      <c r="E671" s="212" t="s">
        <v>32</v>
      </c>
      <c r="F671" s="213" t="s">
        <v>943</v>
      </c>
      <c r="G671" s="211"/>
      <c r="H671" s="214">
        <v>24.7</v>
      </c>
      <c r="I671" s="215"/>
      <c r="J671" s="211"/>
      <c r="K671" s="211"/>
      <c r="L671" s="216"/>
      <c r="M671" s="217"/>
      <c r="N671" s="218"/>
      <c r="O671" s="218"/>
      <c r="P671" s="218"/>
      <c r="Q671" s="218"/>
      <c r="R671" s="218"/>
      <c r="S671" s="218"/>
      <c r="T671" s="219"/>
      <c r="AT671" s="220" t="s">
        <v>252</v>
      </c>
      <c r="AU671" s="220" t="s">
        <v>88</v>
      </c>
      <c r="AV671" s="14" t="s">
        <v>88</v>
      </c>
      <c r="AW671" s="14" t="s">
        <v>39</v>
      </c>
      <c r="AX671" s="14" t="s">
        <v>86</v>
      </c>
      <c r="AY671" s="220" t="s">
        <v>143</v>
      </c>
    </row>
    <row r="672" spans="1:65" s="2" customFormat="1" ht="21.75" customHeight="1">
      <c r="A672" s="36"/>
      <c r="B672" s="37"/>
      <c r="C672" s="232" t="s">
        <v>944</v>
      </c>
      <c r="D672" s="232" t="s">
        <v>519</v>
      </c>
      <c r="E672" s="233" t="s">
        <v>945</v>
      </c>
      <c r="F672" s="234" t="s">
        <v>946</v>
      </c>
      <c r="G672" s="235" t="s">
        <v>462</v>
      </c>
      <c r="H672" s="236">
        <v>25.193999999999999</v>
      </c>
      <c r="I672" s="237"/>
      <c r="J672" s="238">
        <f>ROUND(I672*H672,2)</f>
        <v>0</v>
      </c>
      <c r="K672" s="234" t="s">
        <v>248</v>
      </c>
      <c r="L672" s="239"/>
      <c r="M672" s="240" t="s">
        <v>32</v>
      </c>
      <c r="N672" s="241" t="s">
        <v>49</v>
      </c>
      <c r="O672" s="66"/>
      <c r="P672" s="176">
        <f>O672*H672</f>
        <v>0</v>
      </c>
      <c r="Q672" s="176">
        <v>4.8000000000000001E-2</v>
      </c>
      <c r="R672" s="176">
        <f>Q672*H672</f>
        <v>1.2093119999999999</v>
      </c>
      <c r="S672" s="176">
        <v>0</v>
      </c>
      <c r="T672" s="177">
        <f>S672*H672</f>
        <v>0</v>
      </c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R672" s="178" t="s">
        <v>176</v>
      </c>
      <c r="AT672" s="178" t="s">
        <v>519</v>
      </c>
      <c r="AU672" s="178" t="s">
        <v>88</v>
      </c>
      <c r="AY672" s="18" t="s">
        <v>143</v>
      </c>
      <c r="BE672" s="179">
        <f>IF(N672="základní",J672,0)</f>
        <v>0</v>
      </c>
      <c r="BF672" s="179">
        <f>IF(N672="snížená",J672,0)</f>
        <v>0</v>
      </c>
      <c r="BG672" s="179">
        <f>IF(N672="zákl. přenesená",J672,0)</f>
        <v>0</v>
      </c>
      <c r="BH672" s="179">
        <f>IF(N672="sníž. přenesená",J672,0)</f>
        <v>0</v>
      </c>
      <c r="BI672" s="179">
        <f>IF(N672="nulová",J672,0)</f>
        <v>0</v>
      </c>
      <c r="BJ672" s="18" t="s">
        <v>86</v>
      </c>
      <c r="BK672" s="179">
        <f>ROUND(I672*H672,2)</f>
        <v>0</v>
      </c>
      <c r="BL672" s="18" t="s">
        <v>142</v>
      </c>
      <c r="BM672" s="178" t="s">
        <v>947</v>
      </c>
    </row>
    <row r="673" spans="1:65" s="2" customFormat="1" ht="11.25">
      <c r="A673" s="36"/>
      <c r="B673" s="37"/>
      <c r="C673" s="38"/>
      <c r="D673" s="180" t="s">
        <v>149</v>
      </c>
      <c r="E673" s="38"/>
      <c r="F673" s="181" t="s">
        <v>946</v>
      </c>
      <c r="G673" s="38"/>
      <c r="H673" s="38"/>
      <c r="I673" s="182"/>
      <c r="J673" s="38"/>
      <c r="K673" s="38"/>
      <c r="L673" s="41"/>
      <c r="M673" s="183"/>
      <c r="N673" s="184"/>
      <c r="O673" s="66"/>
      <c r="P673" s="66"/>
      <c r="Q673" s="66"/>
      <c r="R673" s="66"/>
      <c r="S673" s="66"/>
      <c r="T673" s="67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T673" s="18" t="s">
        <v>149</v>
      </c>
      <c r="AU673" s="18" t="s">
        <v>88</v>
      </c>
    </row>
    <row r="674" spans="1:65" s="14" customFormat="1" ht="11.25">
      <c r="B674" s="210"/>
      <c r="C674" s="211"/>
      <c r="D674" s="180" t="s">
        <v>252</v>
      </c>
      <c r="E674" s="211"/>
      <c r="F674" s="213" t="s">
        <v>948</v>
      </c>
      <c r="G674" s="211"/>
      <c r="H674" s="214">
        <v>25.193999999999999</v>
      </c>
      <c r="I674" s="215"/>
      <c r="J674" s="211"/>
      <c r="K674" s="211"/>
      <c r="L674" s="216"/>
      <c r="M674" s="217"/>
      <c r="N674" s="218"/>
      <c r="O674" s="218"/>
      <c r="P674" s="218"/>
      <c r="Q674" s="218"/>
      <c r="R674" s="218"/>
      <c r="S674" s="218"/>
      <c r="T674" s="219"/>
      <c r="AT674" s="220" t="s">
        <v>252</v>
      </c>
      <c r="AU674" s="220" t="s">
        <v>88</v>
      </c>
      <c r="AV674" s="14" t="s">
        <v>88</v>
      </c>
      <c r="AW674" s="14" t="s">
        <v>4</v>
      </c>
      <c r="AX674" s="14" t="s">
        <v>86</v>
      </c>
      <c r="AY674" s="220" t="s">
        <v>143</v>
      </c>
    </row>
    <row r="675" spans="1:65" s="2" customFormat="1" ht="24.2" customHeight="1">
      <c r="A675" s="36"/>
      <c r="B675" s="37"/>
      <c r="C675" s="167" t="s">
        <v>949</v>
      </c>
      <c r="D675" s="167" t="s">
        <v>144</v>
      </c>
      <c r="E675" s="168" t="s">
        <v>950</v>
      </c>
      <c r="F675" s="169" t="s">
        <v>951</v>
      </c>
      <c r="G675" s="170" t="s">
        <v>247</v>
      </c>
      <c r="H675" s="171">
        <v>3.96</v>
      </c>
      <c r="I675" s="172"/>
      <c r="J675" s="173">
        <f>ROUND(I675*H675,2)</f>
        <v>0</v>
      </c>
      <c r="K675" s="169" t="s">
        <v>248</v>
      </c>
      <c r="L675" s="41"/>
      <c r="M675" s="174" t="s">
        <v>32</v>
      </c>
      <c r="N675" s="175" t="s">
        <v>49</v>
      </c>
      <c r="O675" s="66"/>
      <c r="P675" s="176">
        <f>O675*H675</f>
        <v>0</v>
      </c>
      <c r="Q675" s="176">
        <v>2.2563399999999998</v>
      </c>
      <c r="R675" s="176">
        <f>Q675*H675</f>
        <v>8.9351063999999987</v>
      </c>
      <c r="S675" s="176">
        <v>0</v>
      </c>
      <c r="T675" s="177">
        <f>S675*H675</f>
        <v>0</v>
      </c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R675" s="178" t="s">
        <v>142</v>
      </c>
      <c r="AT675" s="178" t="s">
        <v>144</v>
      </c>
      <c r="AU675" s="178" t="s">
        <v>88</v>
      </c>
      <c r="AY675" s="18" t="s">
        <v>143</v>
      </c>
      <c r="BE675" s="179">
        <f>IF(N675="základní",J675,0)</f>
        <v>0</v>
      </c>
      <c r="BF675" s="179">
        <f>IF(N675="snížená",J675,0)</f>
        <v>0</v>
      </c>
      <c r="BG675" s="179">
        <f>IF(N675="zákl. přenesená",J675,0)</f>
        <v>0</v>
      </c>
      <c r="BH675" s="179">
        <f>IF(N675="sníž. přenesená",J675,0)</f>
        <v>0</v>
      </c>
      <c r="BI675" s="179">
        <f>IF(N675="nulová",J675,0)</f>
        <v>0</v>
      </c>
      <c r="BJ675" s="18" t="s">
        <v>86</v>
      </c>
      <c r="BK675" s="179">
        <f>ROUND(I675*H675,2)</f>
        <v>0</v>
      </c>
      <c r="BL675" s="18" t="s">
        <v>142</v>
      </c>
      <c r="BM675" s="178" t="s">
        <v>952</v>
      </c>
    </row>
    <row r="676" spans="1:65" s="2" customFormat="1" ht="19.5">
      <c r="A676" s="36"/>
      <c r="B676" s="37"/>
      <c r="C676" s="38"/>
      <c r="D676" s="180" t="s">
        <v>149</v>
      </c>
      <c r="E676" s="38"/>
      <c r="F676" s="181" t="s">
        <v>953</v>
      </c>
      <c r="G676" s="38"/>
      <c r="H676" s="38"/>
      <c r="I676" s="182"/>
      <c r="J676" s="38"/>
      <c r="K676" s="38"/>
      <c r="L676" s="41"/>
      <c r="M676" s="183"/>
      <c r="N676" s="184"/>
      <c r="O676" s="66"/>
      <c r="P676" s="66"/>
      <c r="Q676" s="66"/>
      <c r="R676" s="66"/>
      <c r="S676" s="66"/>
      <c r="T676" s="67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T676" s="18" t="s">
        <v>149</v>
      </c>
      <c r="AU676" s="18" t="s">
        <v>88</v>
      </c>
    </row>
    <row r="677" spans="1:65" s="2" customFormat="1" ht="11.25">
      <c r="A677" s="36"/>
      <c r="B677" s="37"/>
      <c r="C677" s="38"/>
      <c r="D677" s="198" t="s">
        <v>194</v>
      </c>
      <c r="E677" s="38"/>
      <c r="F677" s="199" t="s">
        <v>954</v>
      </c>
      <c r="G677" s="38"/>
      <c r="H677" s="38"/>
      <c r="I677" s="182"/>
      <c r="J677" s="38"/>
      <c r="K677" s="38"/>
      <c r="L677" s="41"/>
      <c r="M677" s="183"/>
      <c r="N677" s="184"/>
      <c r="O677" s="66"/>
      <c r="P677" s="66"/>
      <c r="Q677" s="66"/>
      <c r="R677" s="66"/>
      <c r="S677" s="66"/>
      <c r="T677" s="67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T677" s="18" t="s">
        <v>194</v>
      </c>
      <c r="AU677" s="18" t="s">
        <v>88</v>
      </c>
    </row>
    <row r="678" spans="1:65" s="13" customFormat="1" ht="11.25">
      <c r="B678" s="200"/>
      <c r="C678" s="201"/>
      <c r="D678" s="180" t="s">
        <v>252</v>
      </c>
      <c r="E678" s="202" t="s">
        <v>32</v>
      </c>
      <c r="F678" s="203" t="s">
        <v>582</v>
      </c>
      <c r="G678" s="201"/>
      <c r="H678" s="202" t="s">
        <v>32</v>
      </c>
      <c r="I678" s="204"/>
      <c r="J678" s="201"/>
      <c r="K678" s="201"/>
      <c r="L678" s="205"/>
      <c r="M678" s="206"/>
      <c r="N678" s="207"/>
      <c r="O678" s="207"/>
      <c r="P678" s="207"/>
      <c r="Q678" s="207"/>
      <c r="R678" s="207"/>
      <c r="S678" s="207"/>
      <c r="T678" s="208"/>
      <c r="AT678" s="209" t="s">
        <v>252</v>
      </c>
      <c r="AU678" s="209" t="s">
        <v>88</v>
      </c>
      <c r="AV678" s="13" t="s">
        <v>86</v>
      </c>
      <c r="AW678" s="13" t="s">
        <v>39</v>
      </c>
      <c r="AX678" s="13" t="s">
        <v>78</v>
      </c>
      <c r="AY678" s="209" t="s">
        <v>143</v>
      </c>
    </row>
    <row r="679" spans="1:65" s="14" customFormat="1" ht="11.25">
      <c r="B679" s="210"/>
      <c r="C679" s="211"/>
      <c r="D679" s="180" t="s">
        <v>252</v>
      </c>
      <c r="E679" s="212" t="s">
        <v>32</v>
      </c>
      <c r="F679" s="213" t="s">
        <v>955</v>
      </c>
      <c r="G679" s="211"/>
      <c r="H679" s="214">
        <v>3.96</v>
      </c>
      <c r="I679" s="215"/>
      <c r="J679" s="211"/>
      <c r="K679" s="211"/>
      <c r="L679" s="216"/>
      <c r="M679" s="217"/>
      <c r="N679" s="218"/>
      <c r="O679" s="218"/>
      <c r="P679" s="218"/>
      <c r="Q679" s="218"/>
      <c r="R679" s="218"/>
      <c r="S679" s="218"/>
      <c r="T679" s="219"/>
      <c r="AT679" s="220" t="s">
        <v>252</v>
      </c>
      <c r="AU679" s="220" t="s">
        <v>88</v>
      </c>
      <c r="AV679" s="14" t="s">
        <v>88</v>
      </c>
      <c r="AW679" s="14" t="s">
        <v>39</v>
      </c>
      <c r="AX679" s="14" t="s">
        <v>86</v>
      </c>
      <c r="AY679" s="220" t="s">
        <v>143</v>
      </c>
    </row>
    <row r="680" spans="1:65" s="2" customFormat="1" ht="24.2" customHeight="1">
      <c r="A680" s="36"/>
      <c r="B680" s="37"/>
      <c r="C680" s="167" t="s">
        <v>956</v>
      </c>
      <c r="D680" s="167" t="s">
        <v>144</v>
      </c>
      <c r="E680" s="168" t="s">
        <v>957</v>
      </c>
      <c r="F680" s="169" t="s">
        <v>958</v>
      </c>
      <c r="G680" s="170" t="s">
        <v>312</v>
      </c>
      <c r="H680" s="171">
        <v>284.81</v>
      </c>
      <c r="I680" s="172"/>
      <c r="J680" s="173">
        <f>ROUND(I680*H680,2)</f>
        <v>0</v>
      </c>
      <c r="K680" s="169" t="s">
        <v>248</v>
      </c>
      <c r="L680" s="41"/>
      <c r="M680" s="174" t="s">
        <v>32</v>
      </c>
      <c r="N680" s="175" t="s">
        <v>49</v>
      </c>
      <c r="O680" s="66"/>
      <c r="P680" s="176">
        <f>O680*H680</f>
        <v>0</v>
      </c>
      <c r="Q680" s="176">
        <v>4.0000000000000003E-5</v>
      </c>
      <c r="R680" s="176">
        <f>Q680*H680</f>
        <v>1.13924E-2</v>
      </c>
      <c r="S680" s="176">
        <v>0</v>
      </c>
      <c r="T680" s="177">
        <f>S680*H680</f>
        <v>0</v>
      </c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R680" s="178" t="s">
        <v>142</v>
      </c>
      <c r="AT680" s="178" t="s">
        <v>144</v>
      </c>
      <c r="AU680" s="178" t="s">
        <v>88</v>
      </c>
      <c r="AY680" s="18" t="s">
        <v>143</v>
      </c>
      <c r="BE680" s="179">
        <f>IF(N680="základní",J680,0)</f>
        <v>0</v>
      </c>
      <c r="BF680" s="179">
        <f>IF(N680="snížená",J680,0)</f>
        <v>0</v>
      </c>
      <c r="BG680" s="179">
        <f>IF(N680="zákl. přenesená",J680,0)</f>
        <v>0</v>
      </c>
      <c r="BH680" s="179">
        <f>IF(N680="sníž. přenesená",J680,0)</f>
        <v>0</v>
      </c>
      <c r="BI680" s="179">
        <f>IF(N680="nulová",J680,0)</f>
        <v>0</v>
      </c>
      <c r="BJ680" s="18" t="s">
        <v>86</v>
      </c>
      <c r="BK680" s="179">
        <f>ROUND(I680*H680,2)</f>
        <v>0</v>
      </c>
      <c r="BL680" s="18" t="s">
        <v>142</v>
      </c>
      <c r="BM680" s="178" t="s">
        <v>959</v>
      </c>
    </row>
    <row r="681" spans="1:65" s="2" customFormat="1" ht="19.5">
      <c r="A681" s="36"/>
      <c r="B681" s="37"/>
      <c r="C681" s="38"/>
      <c r="D681" s="180" t="s">
        <v>149</v>
      </c>
      <c r="E681" s="38"/>
      <c r="F681" s="181" t="s">
        <v>960</v>
      </c>
      <c r="G681" s="38"/>
      <c r="H681" s="38"/>
      <c r="I681" s="182"/>
      <c r="J681" s="38"/>
      <c r="K681" s="38"/>
      <c r="L681" s="41"/>
      <c r="M681" s="183"/>
      <c r="N681" s="184"/>
      <c r="O681" s="66"/>
      <c r="P681" s="66"/>
      <c r="Q681" s="66"/>
      <c r="R681" s="66"/>
      <c r="S681" s="66"/>
      <c r="T681" s="67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T681" s="18" t="s">
        <v>149</v>
      </c>
      <c r="AU681" s="18" t="s">
        <v>88</v>
      </c>
    </row>
    <row r="682" spans="1:65" s="2" customFormat="1" ht="11.25">
      <c r="A682" s="36"/>
      <c r="B682" s="37"/>
      <c r="C682" s="38"/>
      <c r="D682" s="198" t="s">
        <v>194</v>
      </c>
      <c r="E682" s="38"/>
      <c r="F682" s="199" t="s">
        <v>961</v>
      </c>
      <c r="G682" s="38"/>
      <c r="H682" s="38"/>
      <c r="I682" s="182"/>
      <c r="J682" s="38"/>
      <c r="K682" s="38"/>
      <c r="L682" s="41"/>
      <c r="M682" s="183"/>
      <c r="N682" s="184"/>
      <c r="O682" s="66"/>
      <c r="P682" s="66"/>
      <c r="Q682" s="66"/>
      <c r="R682" s="66"/>
      <c r="S682" s="66"/>
      <c r="T682" s="67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T682" s="18" t="s">
        <v>194</v>
      </c>
      <c r="AU682" s="18" t="s">
        <v>88</v>
      </c>
    </row>
    <row r="683" spans="1:65" s="14" customFormat="1" ht="11.25">
      <c r="B683" s="210"/>
      <c r="C683" s="211"/>
      <c r="D683" s="180" t="s">
        <v>252</v>
      </c>
      <c r="E683" s="212" t="s">
        <v>32</v>
      </c>
      <c r="F683" s="213" t="s">
        <v>962</v>
      </c>
      <c r="G683" s="211"/>
      <c r="H683" s="214">
        <v>23.9</v>
      </c>
      <c r="I683" s="215"/>
      <c r="J683" s="211"/>
      <c r="K683" s="211"/>
      <c r="L683" s="216"/>
      <c r="M683" s="217"/>
      <c r="N683" s="218"/>
      <c r="O683" s="218"/>
      <c r="P683" s="218"/>
      <c r="Q683" s="218"/>
      <c r="R683" s="218"/>
      <c r="S683" s="218"/>
      <c r="T683" s="219"/>
      <c r="AT683" s="220" t="s">
        <v>252</v>
      </c>
      <c r="AU683" s="220" t="s">
        <v>88</v>
      </c>
      <c r="AV683" s="14" t="s">
        <v>88</v>
      </c>
      <c r="AW683" s="14" t="s">
        <v>39</v>
      </c>
      <c r="AX683" s="14" t="s">
        <v>78</v>
      </c>
      <c r="AY683" s="220" t="s">
        <v>143</v>
      </c>
    </row>
    <row r="684" spans="1:65" s="14" customFormat="1" ht="11.25">
      <c r="B684" s="210"/>
      <c r="C684" s="211"/>
      <c r="D684" s="180" t="s">
        <v>252</v>
      </c>
      <c r="E684" s="212" t="s">
        <v>32</v>
      </c>
      <c r="F684" s="213" t="s">
        <v>963</v>
      </c>
      <c r="G684" s="211"/>
      <c r="H684" s="214">
        <v>48.77</v>
      </c>
      <c r="I684" s="215"/>
      <c r="J684" s="211"/>
      <c r="K684" s="211"/>
      <c r="L684" s="216"/>
      <c r="M684" s="217"/>
      <c r="N684" s="218"/>
      <c r="O684" s="218"/>
      <c r="P684" s="218"/>
      <c r="Q684" s="218"/>
      <c r="R684" s="218"/>
      <c r="S684" s="218"/>
      <c r="T684" s="219"/>
      <c r="AT684" s="220" t="s">
        <v>252</v>
      </c>
      <c r="AU684" s="220" t="s">
        <v>88</v>
      </c>
      <c r="AV684" s="14" t="s">
        <v>88</v>
      </c>
      <c r="AW684" s="14" t="s">
        <v>39</v>
      </c>
      <c r="AX684" s="14" t="s">
        <v>78</v>
      </c>
      <c r="AY684" s="220" t="s">
        <v>143</v>
      </c>
    </row>
    <row r="685" spans="1:65" s="14" customFormat="1" ht="11.25">
      <c r="B685" s="210"/>
      <c r="C685" s="211"/>
      <c r="D685" s="180" t="s">
        <v>252</v>
      </c>
      <c r="E685" s="212" t="s">
        <v>32</v>
      </c>
      <c r="F685" s="213" t="s">
        <v>964</v>
      </c>
      <c r="G685" s="211"/>
      <c r="H685" s="214">
        <v>13.12</v>
      </c>
      <c r="I685" s="215"/>
      <c r="J685" s="211"/>
      <c r="K685" s="211"/>
      <c r="L685" s="216"/>
      <c r="M685" s="217"/>
      <c r="N685" s="218"/>
      <c r="O685" s="218"/>
      <c r="P685" s="218"/>
      <c r="Q685" s="218"/>
      <c r="R685" s="218"/>
      <c r="S685" s="218"/>
      <c r="T685" s="219"/>
      <c r="AT685" s="220" t="s">
        <v>252</v>
      </c>
      <c r="AU685" s="220" t="s">
        <v>88</v>
      </c>
      <c r="AV685" s="14" t="s">
        <v>88</v>
      </c>
      <c r="AW685" s="14" t="s">
        <v>39</v>
      </c>
      <c r="AX685" s="14" t="s">
        <v>78</v>
      </c>
      <c r="AY685" s="220" t="s">
        <v>143</v>
      </c>
    </row>
    <row r="686" spans="1:65" s="14" customFormat="1" ht="11.25">
      <c r="B686" s="210"/>
      <c r="C686" s="211"/>
      <c r="D686" s="180" t="s">
        <v>252</v>
      </c>
      <c r="E686" s="212" t="s">
        <v>32</v>
      </c>
      <c r="F686" s="213" t="s">
        <v>965</v>
      </c>
      <c r="G686" s="211"/>
      <c r="H686" s="214">
        <v>2.94</v>
      </c>
      <c r="I686" s="215"/>
      <c r="J686" s="211"/>
      <c r="K686" s="211"/>
      <c r="L686" s="216"/>
      <c r="M686" s="217"/>
      <c r="N686" s="218"/>
      <c r="O686" s="218"/>
      <c r="P686" s="218"/>
      <c r="Q686" s="218"/>
      <c r="R686" s="218"/>
      <c r="S686" s="218"/>
      <c r="T686" s="219"/>
      <c r="AT686" s="220" t="s">
        <v>252</v>
      </c>
      <c r="AU686" s="220" t="s">
        <v>88</v>
      </c>
      <c r="AV686" s="14" t="s">
        <v>88</v>
      </c>
      <c r="AW686" s="14" t="s">
        <v>39</v>
      </c>
      <c r="AX686" s="14" t="s">
        <v>78</v>
      </c>
      <c r="AY686" s="220" t="s">
        <v>143</v>
      </c>
    </row>
    <row r="687" spans="1:65" s="14" customFormat="1" ht="11.25">
      <c r="B687" s="210"/>
      <c r="C687" s="211"/>
      <c r="D687" s="180" t="s">
        <v>252</v>
      </c>
      <c r="E687" s="212" t="s">
        <v>32</v>
      </c>
      <c r="F687" s="213" t="s">
        <v>966</v>
      </c>
      <c r="G687" s="211"/>
      <c r="H687" s="214">
        <v>4.41</v>
      </c>
      <c r="I687" s="215"/>
      <c r="J687" s="211"/>
      <c r="K687" s="211"/>
      <c r="L687" s="216"/>
      <c r="M687" s="217"/>
      <c r="N687" s="218"/>
      <c r="O687" s="218"/>
      <c r="P687" s="218"/>
      <c r="Q687" s="218"/>
      <c r="R687" s="218"/>
      <c r="S687" s="218"/>
      <c r="T687" s="219"/>
      <c r="AT687" s="220" t="s">
        <v>252</v>
      </c>
      <c r="AU687" s="220" t="s">
        <v>88</v>
      </c>
      <c r="AV687" s="14" t="s">
        <v>88</v>
      </c>
      <c r="AW687" s="14" t="s">
        <v>39</v>
      </c>
      <c r="AX687" s="14" t="s">
        <v>78</v>
      </c>
      <c r="AY687" s="220" t="s">
        <v>143</v>
      </c>
    </row>
    <row r="688" spans="1:65" s="14" customFormat="1" ht="11.25">
      <c r="B688" s="210"/>
      <c r="C688" s="211"/>
      <c r="D688" s="180" t="s">
        <v>252</v>
      </c>
      <c r="E688" s="212" t="s">
        <v>32</v>
      </c>
      <c r="F688" s="213" t="s">
        <v>967</v>
      </c>
      <c r="G688" s="211"/>
      <c r="H688" s="214">
        <v>5.4</v>
      </c>
      <c r="I688" s="215"/>
      <c r="J688" s="211"/>
      <c r="K688" s="211"/>
      <c r="L688" s="216"/>
      <c r="M688" s="217"/>
      <c r="N688" s="218"/>
      <c r="O688" s="218"/>
      <c r="P688" s="218"/>
      <c r="Q688" s="218"/>
      <c r="R688" s="218"/>
      <c r="S688" s="218"/>
      <c r="T688" s="219"/>
      <c r="AT688" s="220" t="s">
        <v>252</v>
      </c>
      <c r="AU688" s="220" t="s">
        <v>88</v>
      </c>
      <c r="AV688" s="14" t="s">
        <v>88</v>
      </c>
      <c r="AW688" s="14" t="s">
        <v>39</v>
      </c>
      <c r="AX688" s="14" t="s">
        <v>78</v>
      </c>
      <c r="AY688" s="220" t="s">
        <v>143</v>
      </c>
    </row>
    <row r="689" spans="2:51" s="14" customFormat="1" ht="11.25">
      <c r="B689" s="210"/>
      <c r="C689" s="211"/>
      <c r="D689" s="180" t="s">
        <v>252</v>
      </c>
      <c r="E689" s="212" t="s">
        <v>32</v>
      </c>
      <c r="F689" s="213" t="s">
        <v>968</v>
      </c>
      <c r="G689" s="211"/>
      <c r="H689" s="214">
        <v>4</v>
      </c>
      <c r="I689" s="215"/>
      <c r="J689" s="211"/>
      <c r="K689" s="211"/>
      <c r="L689" s="216"/>
      <c r="M689" s="217"/>
      <c r="N689" s="218"/>
      <c r="O689" s="218"/>
      <c r="P689" s="218"/>
      <c r="Q689" s="218"/>
      <c r="R689" s="218"/>
      <c r="S689" s="218"/>
      <c r="T689" s="219"/>
      <c r="AT689" s="220" t="s">
        <v>252</v>
      </c>
      <c r="AU689" s="220" t="s">
        <v>88</v>
      </c>
      <c r="AV689" s="14" t="s">
        <v>88</v>
      </c>
      <c r="AW689" s="14" t="s">
        <v>39</v>
      </c>
      <c r="AX689" s="14" t="s">
        <v>78</v>
      </c>
      <c r="AY689" s="220" t="s">
        <v>143</v>
      </c>
    </row>
    <row r="690" spans="2:51" s="14" customFormat="1" ht="11.25">
      <c r="B690" s="210"/>
      <c r="C690" s="211"/>
      <c r="D690" s="180" t="s">
        <v>252</v>
      </c>
      <c r="E690" s="212" t="s">
        <v>32</v>
      </c>
      <c r="F690" s="213" t="s">
        <v>969</v>
      </c>
      <c r="G690" s="211"/>
      <c r="H690" s="214">
        <v>4.32</v>
      </c>
      <c r="I690" s="215"/>
      <c r="J690" s="211"/>
      <c r="K690" s="211"/>
      <c r="L690" s="216"/>
      <c r="M690" s="217"/>
      <c r="N690" s="218"/>
      <c r="O690" s="218"/>
      <c r="P690" s="218"/>
      <c r="Q690" s="218"/>
      <c r="R690" s="218"/>
      <c r="S690" s="218"/>
      <c r="T690" s="219"/>
      <c r="AT690" s="220" t="s">
        <v>252</v>
      </c>
      <c r="AU690" s="220" t="s">
        <v>88</v>
      </c>
      <c r="AV690" s="14" t="s">
        <v>88</v>
      </c>
      <c r="AW690" s="14" t="s">
        <v>39</v>
      </c>
      <c r="AX690" s="14" t="s">
        <v>78</v>
      </c>
      <c r="AY690" s="220" t="s">
        <v>143</v>
      </c>
    </row>
    <row r="691" spans="2:51" s="14" customFormat="1" ht="11.25">
      <c r="B691" s="210"/>
      <c r="C691" s="211"/>
      <c r="D691" s="180" t="s">
        <v>252</v>
      </c>
      <c r="E691" s="212" t="s">
        <v>32</v>
      </c>
      <c r="F691" s="213" t="s">
        <v>970</v>
      </c>
      <c r="G691" s="211"/>
      <c r="H691" s="214">
        <v>4.2</v>
      </c>
      <c r="I691" s="215"/>
      <c r="J691" s="211"/>
      <c r="K691" s="211"/>
      <c r="L691" s="216"/>
      <c r="M691" s="217"/>
      <c r="N691" s="218"/>
      <c r="O691" s="218"/>
      <c r="P691" s="218"/>
      <c r="Q691" s="218"/>
      <c r="R691" s="218"/>
      <c r="S691" s="218"/>
      <c r="T691" s="219"/>
      <c r="AT691" s="220" t="s">
        <v>252</v>
      </c>
      <c r="AU691" s="220" t="s">
        <v>88</v>
      </c>
      <c r="AV691" s="14" t="s">
        <v>88</v>
      </c>
      <c r="AW691" s="14" t="s">
        <v>39</v>
      </c>
      <c r="AX691" s="14" t="s">
        <v>78</v>
      </c>
      <c r="AY691" s="220" t="s">
        <v>143</v>
      </c>
    </row>
    <row r="692" spans="2:51" s="14" customFormat="1" ht="11.25">
      <c r="B692" s="210"/>
      <c r="C692" s="211"/>
      <c r="D692" s="180" t="s">
        <v>252</v>
      </c>
      <c r="E692" s="212" t="s">
        <v>32</v>
      </c>
      <c r="F692" s="213" t="s">
        <v>971</v>
      </c>
      <c r="G692" s="211"/>
      <c r="H692" s="214">
        <v>3.2</v>
      </c>
      <c r="I692" s="215"/>
      <c r="J692" s="211"/>
      <c r="K692" s="211"/>
      <c r="L692" s="216"/>
      <c r="M692" s="217"/>
      <c r="N692" s="218"/>
      <c r="O692" s="218"/>
      <c r="P692" s="218"/>
      <c r="Q692" s="218"/>
      <c r="R692" s="218"/>
      <c r="S692" s="218"/>
      <c r="T692" s="219"/>
      <c r="AT692" s="220" t="s">
        <v>252</v>
      </c>
      <c r="AU692" s="220" t="s">
        <v>88</v>
      </c>
      <c r="AV692" s="14" t="s">
        <v>88</v>
      </c>
      <c r="AW692" s="14" t="s">
        <v>39</v>
      </c>
      <c r="AX692" s="14" t="s">
        <v>78</v>
      </c>
      <c r="AY692" s="220" t="s">
        <v>143</v>
      </c>
    </row>
    <row r="693" spans="2:51" s="14" customFormat="1" ht="11.25">
      <c r="B693" s="210"/>
      <c r="C693" s="211"/>
      <c r="D693" s="180" t="s">
        <v>252</v>
      </c>
      <c r="E693" s="212" t="s">
        <v>32</v>
      </c>
      <c r="F693" s="213" t="s">
        <v>972</v>
      </c>
      <c r="G693" s="211"/>
      <c r="H693" s="214">
        <v>9.07</v>
      </c>
      <c r="I693" s="215"/>
      <c r="J693" s="211"/>
      <c r="K693" s="211"/>
      <c r="L693" s="216"/>
      <c r="M693" s="217"/>
      <c r="N693" s="218"/>
      <c r="O693" s="218"/>
      <c r="P693" s="218"/>
      <c r="Q693" s="218"/>
      <c r="R693" s="218"/>
      <c r="S693" s="218"/>
      <c r="T693" s="219"/>
      <c r="AT693" s="220" t="s">
        <v>252</v>
      </c>
      <c r="AU693" s="220" t="s">
        <v>88</v>
      </c>
      <c r="AV693" s="14" t="s">
        <v>88</v>
      </c>
      <c r="AW693" s="14" t="s">
        <v>39</v>
      </c>
      <c r="AX693" s="14" t="s">
        <v>78</v>
      </c>
      <c r="AY693" s="220" t="s">
        <v>143</v>
      </c>
    </row>
    <row r="694" spans="2:51" s="14" customFormat="1" ht="11.25">
      <c r="B694" s="210"/>
      <c r="C694" s="211"/>
      <c r="D694" s="180" t="s">
        <v>252</v>
      </c>
      <c r="E694" s="212" t="s">
        <v>32</v>
      </c>
      <c r="F694" s="213" t="s">
        <v>973</v>
      </c>
      <c r="G694" s="211"/>
      <c r="H694" s="214">
        <v>2.5299999999999998</v>
      </c>
      <c r="I694" s="215"/>
      <c r="J694" s="211"/>
      <c r="K694" s="211"/>
      <c r="L694" s="216"/>
      <c r="M694" s="217"/>
      <c r="N694" s="218"/>
      <c r="O694" s="218"/>
      <c r="P694" s="218"/>
      <c r="Q694" s="218"/>
      <c r="R694" s="218"/>
      <c r="S694" s="218"/>
      <c r="T694" s="219"/>
      <c r="AT694" s="220" t="s">
        <v>252</v>
      </c>
      <c r="AU694" s="220" t="s">
        <v>88</v>
      </c>
      <c r="AV694" s="14" t="s">
        <v>88</v>
      </c>
      <c r="AW694" s="14" t="s">
        <v>39</v>
      </c>
      <c r="AX694" s="14" t="s">
        <v>78</v>
      </c>
      <c r="AY694" s="220" t="s">
        <v>143</v>
      </c>
    </row>
    <row r="695" spans="2:51" s="14" customFormat="1" ht="11.25">
      <c r="B695" s="210"/>
      <c r="C695" s="211"/>
      <c r="D695" s="180" t="s">
        <v>252</v>
      </c>
      <c r="E695" s="212" t="s">
        <v>32</v>
      </c>
      <c r="F695" s="213" t="s">
        <v>974</v>
      </c>
      <c r="G695" s="211"/>
      <c r="H695" s="214">
        <v>5.09</v>
      </c>
      <c r="I695" s="215"/>
      <c r="J695" s="211"/>
      <c r="K695" s="211"/>
      <c r="L695" s="216"/>
      <c r="M695" s="217"/>
      <c r="N695" s="218"/>
      <c r="O695" s="218"/>
      <c r="P695" s="218"/>
      <c r="Q695" s="218"/>
      <c r="R695" s="218"/>
      <c r="S695" s="218"/>
      <c r="T695" s="219"/>
      <c r="AT695" s="220" t="s">
        <v>252</v>
      </c>
      <c r="AU695" s="220" t="s">
        <v>88</v>
      </c>
      <c r="AV695" s="14" t="s">
        <v>88</v>
      </c>
      <c r="AW695" s="14" t="s">
        <v>39</v>
      </c>
      <c r="AX695" s="14" t="s">
        <v>78</v>
      </c>
      <c r="AY695" s="220" t="s">
        <v>143</v>
      </c>
    </row>
    <row r="696" spans="2:51" s="14" customFormat="1" ht="11.25">
      <c r="B696" s="210"/>
      <c r="C696" s="211"/>
      <c r="D696" s="180" t="s">
        <v>252</v>
      </c>
      <c r="E696" s="212" t="s">
        <v>32</v>
      </c>
      <c r="F696" s="213" t="s">
        <v>975</v>
      </c>
      <c r="G696" s="211"/>
      <c r="H696" s="214">
        <v>12.21</v>
      </c>
      <c r="I696" s="215"/>
      <c r="J696" s="211"/>
      <c r="K696" s="211"/>
      <c r="L696" s="216"/>
      <c r="M696" s="217"/>
      <c r="N696" s="218"/>
      <c r="O696" s="218"/>
      <c r="P696" s="218"/>
      <c r="Q696" s="218"/>
      <c r="R696" s="218"/>
      <c r="S696" s="218"/>
      <c r="T696" s="219"/>
      <c r="AT696" s="220" t="s">
        <v>252</v>
      </c>
      <c r="AU696" s="220" t="s">
        <v>88</v>
      </c>
      <c r="AV696" s="14" t="s">
        <v>88</v>
      </c>
      <c r="AW696" s="14" t="s">
        <v>39</v>
      </c>
      <c r="AX696" s="14" t="s">
        <v>78</v>
      </c>
      <c r="AY696" s="220" t="s">
        <v>143</v>
      </c>
    </row>
    <row r="697" spans="2:51" s="14" customFormat="1" ht="11.25">
      <c r="B697" s="210"/>
      <c r="C697" s="211"/>
      <c r="D697" s="180" t="s">
        <v>252</v>
      </c>
      <c r="E697" s="212" t="s">
        <v>32</v>
      </c>
      <c r="F697" s="213" t="s">
        <v>976</v>
      </c>
      <c r="G697" s="211"/>
      <c r="H697" s="214">
        <v>3.8</v>
      </c>
      <c r="I697" s="215"/>
      <c r="J697" s="211"/>
      <c r="K697" s="211"/>
      <c r="L697" s="216"/>
      <c r="M697" s="217"/>
      <c r="N697" s="218"/>
      <c r="O697" s="218"/>
      <c r="P697" s="218"/>
      <c r="Q697" s="218"/>
      <c r="R697" s="218"/>
      <c r="S697" s="218"/>
      <c r="T697" s="219"/>
      <c r="AT697" s="220" t="s">
        <v>252</v>
      </c>
      <c r="AU697" s="220" t="s">
        <v>88</v>
      </c>
      <c r="AV697" s="14" t="s">
        <v>88</v>
      </c>
      <c r="AW697" s="14" t="s">
        <v>39</v>
      </c>
      <c r="AX697" s="14" t="s">
        <v>78</v>
      </c>
      <c r="AY697" s="220" t="s">
        <v>143</v>
      </c>
    </row>
    <row r="698" spans="2:51" s="14" customFormat="1" ht="11.25">
      <c r="B698" s="210"/>
      <c r="C698" s="211"/>
      <c r="D698" s="180" t="s">
        <v>252</v>
      </c>
      <c r="E698" s="212" t="s">
        <v>32</v>
      </c>
      <c r="F698" s="213" t="s">
        <v>977</v>
      </c>
      <c r="G698" s="211"/>
      <c r="H698" s="214">
        <v>6.9</v>
      </c>
      <c r="I698" s="215"/>
      <c r="J698" s="211"/>
      <c r="K698" s="211"/>
      <c r="L698" s="216"/>
      <c r="M698" s="217"/>
      <c r="N698" s="218"/>
      <c r="O698" s="218"/>
      <c r="P698" s="218"/>
      <c r="Q698" s="218"/>
      <c r="R698" s="218"/>
      <c r="S698" s="218"/>
      <c r="T698" s="219"/>
      <c r="AT698" s="220" t="s">
        <v>252</v>
      </c>
      <c r="AU698" s="220" t="s">
        <v>88</v>
      </c>
      <c r="AV698" s="14" t="s">
        <v>88</v>
      </c>
      <c r="AW698" s="14" t="s">
        <v>39</v>
      </c>
      <c r="AX698" s="14" t="s">
        <v>78</v>
      </c>
      <c r="AY698" s="220" t="s">
        <v>143</v>
      </c>
    </row>
    <row r="699" spans="2:51" s="14" customFormat="1" ht="11.25">
      <c r="B699" s="210"/>
      <c r="C699" s="211"/>
      <c r="D699" s="180" t="s">
        <v>252</v>
      </c>
      <c r="E699" s="212" t="s">
        <v>32</v>
      </c>
      <c r="F699" s="213" t="s">
        <v>978</v>
      </c>
      <c r="G699" s="211"/>
      <c r="H699" s="214">
        <v>23.18</v>
      </c>
      <c r="I699" s="215"/>
      <c r="J699" s="211"/>
      <c r="K699" s="211"/>
      <c r="L699" s="216"/>
      <c r="M699" s="217"/>
      <c r="N699" s="218"/>
      <c r="O699" s="218"/>
      <c r="P699" s="218"/>
      <c r="Q699" s="218"/>
      <c r="R699" s="218"/>
      <c r="S699" s="218"/>
      <c r="T699" s="219"/>
      <c r="AT699" s="220" t="s">
        <v>252</v>
      </c>
      <c r="AU699" s="220" t="s">
        <v>88</v>
      </c>
      <c r="AV699" s="14" t="s">
        <v>88</v>
      </c>
      <c r="AW699" s="14" t="s">
        <v>39</v>
      </c>
      <c r="AX699" s="14" t="s">
        <v>78</v>
      </c>
      <c r="AY699" s="220" t="s">
        <v>143</v>
      </c>
    </row>
    <row r="700" spans="2:51" s="14" customFormat="1" ht="11.25">
      <c r="B700" s="210"/>
      <c r="C700" s="211"/>
      <c r="D700" s="180" t="s">
        <v>252</v>
      </c>
      <c r="E700" s="212" t="s">
        <v>32</v>
      </c>
      <c r="F700" s="213" t="s">
        <v>979</v>
      </c>
      <c r="G700" s="211"/>
      <c r="H700" s="214">
        <v>14.26</v>
      </c>
      <c r="I700" s="215"/>
      <c r="J700" s="211"/>
      <c r="K700" s="211"/>
      <c r="L700" s="216"/>
      <c r="M700" s="217"/>
      <c r="N700" s="218"/>
      <c r="O700" s="218"/>
      <c r="P700" s="218"/>
      <c r="Q700" s="218"/>
      <c r="R700" s="218"/>
      <c r="S700" s="218"/>
      <c r="T700" s="219"/>
      <c r="AT700" s="220" t="s">
        <v>252</v>
      </c>
      <c r="AU700" s="220" t="s">
        <v>88</v>
      </c>
      <c r="AV700" s="14" t="s">
        <v>88</v>
      </c>
      <c r="AW700" s="14" t="s">
        <v>39</v>
      </c>
      <c r="AX700" s="14" t="s">
        <v>78</v>
      </c>
      <c r="AY700" s="220" t="s">
        <v>143</v>
      </c>
    </row>
    <row r="701" spans="2:51" s="14" customFormat="1" ht="11.25">
      <c r="B701" s="210"/>
      <c r="C701" s="211"/>
      <c r="D701" s="180" t="s">
        <v>252</v>
      </c>
      <c r="E701" s="212" t="s">
        <v>32</v>
      </c>
      <c r="F701" s="213" t="s">
        <v>980</v>
      </c>
      <c r="G701" s="211"/>
      <c r="H701" s="214">
        <v>6.48</v>
      </c>
      <c r="I701" s="215"/>
      <c r="J701" s="211"/>
      <c r="K701" s="211"/>
      <c r="L701" s="216"/>
      <c r="M701" s="217"/>
      <c r="N701" s="218"/>
      <c r="O701" s="218"/>
      <c r="P701" s="218"/>
      <c r="Q701" s="218"/>
      <c r="R701" s="218"/>
      <c r="S701" s="218"/>
      <c r="T701" s="219"/>
      <c r="AT701" s="220" t="s">
        <v>252</v>
      </c>
      <c r="AU701" s="220" t="s">
        <v>88</v>
      </c>
      <c r="AV701" s="14" t="s">
        <v>88</v>
      </c>
      <c r="AW701" s="14" t="s">
        <v>39</v>
      </c>
      <c r="AX701" s="14" t="s">
        <v>78</v>
      </c>
      <c r="AY701" s="220" t="s">
        <v>143</v>
      </c>
    </row>
    <row r="702" spans="2:51" s="14" customFormat="1" ht="11.25">
      <c r="B702" s="210"/>
      <c r="C702" s="211"/>
      <c r="D702" s="180" t="s">
        <v>252</v>
      </c>
      <c r="E702" s="212" t="s">
        <v>32</v>
      </c>
      <c r="F702" s="213" t="s">
        <v>981</v>
      </c>
      <c r="G702" s="211"/>
      <c r="H702" s="214">
        <v>6.9</v>
      </c>
      <c r="I702" s="215"/>
      <c r="J702" s="211"/>
      <c r="K702" s="211"/>
      <c r="L702" s="216"/>
      <c r="M702" s="217"/>
      <c r="N702" s="218"/>
      <c r="O702" s="218"/>
      <c r="P702" s="218"/>
      <c r="Q702" s="218"/>
      <c r="R702" s="218"/>
      <c r="S702" s="218"/>
      <c r="T702" s="219"/>
      <c r="AT702" s="220" t="s">
        <v>252</v>
      </c>
      <c r="AU702" s="220" t="s">
        <v>88</v>
      </c>
      <c r="AV702" s="14" t="s">
        <v>88</v>
      </c>
      <c r="AW702" s="14" t="s">
        <v>39</v>
      </c>
      <c r="AX702" s="14" t="s">
        <v>78</v>
      </c>
      <c r="AY702" s="220" t="s">
        <v>143</v>
      </c>
    </row>
    <row r="703" spans="2:51" s="14" customFormat="1" ht="11.25">
      <c r="B703" s="210"/>
      <c r="C703" s="211"/>
      <c r="D703" s="180" t="s">
        <v>252</v>
      </c>
      <c r="E703" s="212" t="s">
        <v>32</v>
      </c>
      <c r="F703" s="213" t="s">
        <v>982</v>
      </c>
      <c r="G703" s="211"/>
      <c r="H703" s="214">
        <v>13.8</v>
      </c>
      <c r="I703" s="215"/>
      <c r="J703" s="211"/>
      <c r="K703" s="211"/>
      <c r="L703" s="216"/>
      <c r="M703" s="217"/>
      <c r="N703" s="218"/>
      <c r="O703" s="218"/>
      <c r="P703" s="218"/>
      <c r="Q703" s="218"/>
      <c r="R703" s="218"/>
      <c r="S703" s="218"/>
      <c r="T703" s="219"/>
      <c r="AT703" s="220" t="s">
        <v>252</v>
      </c>
      <c r="AU703" s="220" t="s">
        <v>88</v>
      </c>
      <c r="AV703" s="14" t="s">
        <v>88</v>
      </c>
      <c r="AW703" s="14" t="s">
        <v>39</v>
      </c>
      <c r="AX703" s="14" t="s">
        <v>78</v>
      </c>
      <c r="AY703" s="220" t="s">
        <v>143</v>
      </c>
    </row>
    <row r="704" spans="2:51" s="14" customFormat="1" ht="11.25">
      <c r="B704" s="210"/>
      <c r="C704" s="211"/>
      <c r="D704" s="180" t="s">
        <v>252</v>
      </c>
      <c r="E704" s="212" t="s">
        <v>32</v>
      </c>
      <c r="F704" s="213" t="s">
        <v>983</v>
      </c>
      <c r="G704" s="211"/>
      <c r="H704" s="214">
        <v>11.96</v>
      </c>
      <c r="I704" s="215"/>
      <c r="J704" s="211"/>
      <c r="K704" s="211"/>
      <c r="L704" s="216"/>
      <c r="M704" s="217"/>
      <c r="N704" s="218"/>
      <c r="O704" s="218"/>
      <c r="P704" s="218"/>
      <c r="Q704" s="218"/>
      <c r="R704" s="218"/>
      <c r="S704" s="218"/>
      <c r="T704" s="219"/>
      <c r="AT704" s="220" t="s">
        <v>252</v>
      </c>
      <c r="AU704" s="220" t="s">
        <v>88</v>
      </c>
      <c r="AV704" s="14" t="s">
        <v>88</v>
      </c>
      <c r="AW704" s="14" t="s">
        <v>39</v>
      </c>
      <c r="AX704" s="14" t="s">
        <v>78</v>
      </c>
      <c r="AY704" s="220" t="s">
        <v>143</v>
      </c>
    </row>
    <row r="705" spans="1:65" s="14" customFormat="1" ht="11.25">
      <c r="B705" s="210"/>
      <c r="C705" s="211"/>
      <c r="D705" s="180" t="s">
        <v>252</v>
      </c>
      <c r="E705" s="212" t="s">
        <v>32</v>
      </c>
      <c r="F705" s="213" t="s">
        <v>738</v>
      </c>
      <c r="G705" s="211"/>
      <c r="H705" s="214">
        <v>54.37</v>
      </c>
      <c r="I705" s="215"/>
      <c r="J705" s="211"/>
      <c r="K705" s="211"/>
      <c r="L705" s="216"/>
      <c r="M705" s="217"/>
      <c r="N705" s="218"/>
      <c r="O705" s="218"/>
      <c r="P705" s="218"/>
      <c r="Q705" s="218"/>
      <c r="R705" s="218"/>
      <c r="S705" s="218"/>
      <c r="T705" s="219"/>
      <c r="AT705" s="220" t="s">
        <v>252</v>
      </c>
      <c r="AU705" s="220" t="s">
        <v>88</v>
      </c>
      <c r="AV705" s="14" t="s">
        <v>88</v>
      </c>
      <c r="AW705" s="14" t="s">
        <v>39</v>
      </c>
      <c r="AX705" s="14" t="s">
        <v>78</v>
      </c>
      <c r="AY705" s="220" t="s">
        <v>143</v>
      </c>
    </row>
    <row r="706" spans="1:65" s="15" customFormat="1" ht="11.25">
      <c r="B706" s="221"/>
      <c r="C706" s="222"/>
      <c r="D706" s="180" t="s">
        <v>252</v>
      </c>
      <c r="E706" s="223" t="s">
        <v>32</v>
      </c>
      <c r="F706" s="224" t="s">
        <v>256</v>
      </c>
      <c r="G706" s="222"/>
      <c r="H706" s="225">
        <v>284.81000000000006</v>
      </c>
      <c r="I706" s="226"/>
      <c r="J706" s="222"/>
      <c r="K706" s="222"/>
      <c r="L706" s="227"/>
      <c r="M706" s="228"/>
      <c r="N706" s="229"/>
      <c r="O706" s="229"/>
      <c r="P706" s="229"/>
      <c r="Q706" s="229"/>
      <c r="R706" s="229"/>
      <c r="S706" s="229"/>
      <c r="T706" s="230"/>
      <c r="AT706" s="231" t="s">
        <v>252</v>
      </c>
      <c r="AU706" s="231" t="s">
        <v>88</v>
      </c>
      <c r="AV706" s="15" t="s">
        <v>142</v>
      </c>
      <c r="AW706" s="15" t="s">
        <v>39</v>
      </c>
      <c r="AX706" s="15" t="s">
        <v>86</v>
      </c>
      <c r="AY706" s="231" t="s">
        <v>143</v>
      </c>
    </row>
    <row r="707" spans="1:65" s="2" customFormat="1" ht="16.5" customHeight="1">
      <c r="A707" s="36"/>
      <c r="B707" s="37"/>
      <c r="C707" s="167" t="s">
        <v>984</v>
      </c>
      <c r="D707" s="167" t="s">
        <v>144</v>
      </c>
      <c r="E707" s="168" t="s">
        <v>985</v>
      </c>
      <c r="F707" s="169" t="s">
        <v>986</v>
      </c>
      <c r="G707" s="170" t="s">
        <v>470</v>
      </c>
      <c r="H707" s="171">
        <v>3</v>
      </c>
      <c r="I707" s="172"/>
      <c r="J707" s="173">
        <f>ROUND(I707*H707,2)</f>
        <v>0</v>
      </c>
      <c r="K707" s="169" t="s">
        <v>248</v>
      </c>
      <c r="L707" s="41"/>
      <c r="M707" s="174" t="s">
        <v>32</v>
      </c>
      <c r="N707" s="175" t="s">
        <v>49</v>
      </c>
      <c r="O707" s="66"/>
      <c r="P707" s="176">
        <f>O707*H707</f>
        <v>0</v>
      </c>
      <c r="Q707" s="176">
        <v>1.8000000000000001E-4</v>
      </c>
      <c r="R707" s="176">
        <f>Q707*H707</f>
        <v>5.4000000000000001E-4</v>
      </c>
      <c r="S707" s="176">
        <v>0</v>
      </c>
      <c r="T707" s="177">
        <f>S707*H707</f>
        <v>0</v>
      </c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R707" s="178" t="s">
        <v>142</v>
      </c>
      <c r="AT707" s="178" t="s">
        <v>144</v>
      </c>
      <c r="AU707" s="178" t="s">
        <v>88</v>
      </c>
      <c r="AY707" s="18" t="s">
        <v>143</v>
      </c>
      <c r="BE707" s="179">
        <f>IF(N707="základní",J707,0)</f>
        <v>0</v>
      </c>
      <c r="BF707" s="179">
        <f>IF(N707="snížená",J707,0)</f>
        <v>0</v>
      </c>
      <c r="BG707" s="179">
        <f>IF(N707="zákl. přenesená",J707,0)</f>
        <v>0</v>
      </c>
      <c r="BH707" s="179">
        <f>IF(N707="sníž. přenesená",J707,0)</f>
        <v>0</v>
      </c>
      <c r="BI707" s="179">
        <f>IF(N707="nulová",J707,0)</f>
        <v>0</v>
      </c>
      <c r="BJ707" s="18" t="s">
        <v>86</v>
      </c>
      <c r="BK707" s="179">
        <f>ROUND(I707*H707,2)</f>
        <v>0</v>
      </c>
      <c r="BL707" s="18" t="s">
        <v>142</v>
      </c>
      <c r="BM707" s="178" t="s">
        <v>987</v>
      </c>
    </row>
    <row r="708" spans="1:65" s="2" customFormat="1" ht="19.5">
      <c r="A708" s="36"/>
      <c r="B708" s="37"/>
      <c r="C708" s="38"/>
      <c r="D708" s="180" t="s">
        <v>149</v>
      </c>
      <c r="E708" s="38"/>
      <c r="F708" s="181" t="s">
        <v>988</v>
      </c>
      <c r="G708" s="38"/>
      <c r="H708" s="38"/>
      <c r="I708" s="182"/>
      <c r="J708" s="38"/>
      <c r="K708" s="38"/>
      <c r="L708" s="41"/>
      <c r="M708" s="183"/>
      <c r="N708" s="184"/>
      <c r="O708" s="66"/>
      <c r="P708" s="66"/>
      <c r="Q708" s="66"/>
      <c r="R708" s="66"/>
      <c r="S708" s="66"/>
      <c r="T708" s="67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T708" s="18" t="s">
        <v>149</v>
      </c>
      <c r="AU708" s="18" t="s">
        <v>88</v>
      </c>
    </row>
    <row r="709" spans="1:65" s="2" customFormat="1" ht="11.25">
      <c r="A709" s="36"/>
      <c r="B709" s="37"/>
      <c r="C709" s="38"/>
      <c r="D709" s="198" t="s">
        <v>194</v>
      </c>
      <c r="E709" s="38"/>
      <c r="F709" s="199" t="s">
        <v>989</v>
      </c>
      <c r="G709" s="38"/>
      <c r="H709" s="38"/>
      <c r="I709" s="182"/>
      <c r="J709" s="38"/>
      <c r="K709" s="38"/>
      <c r="L709" s="41"/>
      <c r="M709" s="183"/>
      <c r="N709" s="184"/>
      <c r="O709" s="66"/>
      <c r="P709" s="66"/>
      <c r="Q709" s="66"/>
      <c r="R709" s="66"/>
      <c r="S709" s="66"/>
      <c r="T709" s="67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T709" s="18" t="s">
        <v>194</v>
      </c>
      <c r="AU709" s="18" t="s">
        <v>88</v>
      </c>
    </row>
    <row r="710" spans="1:65" s="14" customFormat="1" ht="11.25">
      <c r="B710" s="210"/>
      <c r="C710" s="211"/>
      <c r="D710" s="180" t="s">
        <v>252</v>
      </c>
      <c r="E710" s="212" t="s">
        <v>32</v>
      </c>
      <c r="F710" s="213" t="s">
        <v>990</v>
      </c>
      <c r="G710" s="211"/>
      <c r="H710" s="214">
        <v>2</v>
      </c>
      <c r="I710" s="215"/>
      <c r="J710" s="211"/>
      <c r="K710" s="211"/>
      <c r="L710" s="216"/>
      <c r="M710" s="217"/>
      <c r="N710" s="218"/>
      <c r="O710" s="218"/>
      <c r="P710" s="218"/>
      <c r="Q710" s="218"/>
      <c r="R710" s="218"/>
      <c r="S710" s="218"/>
      <c r="T710" s="219"/>
      <c r="AT710" s="220" t="s">
        <v>252</v>
      </c>
      <c r="AU710" s="220" t="s">
        <v>88</v>
      </c>
      <c r="AV710" s="14" t="s">
        <v>88</v>
      </c>
      <c r="AW710" s="14" t="s">
        <v>39</v>
      </c>
      <c r="AX710" s="14" t="s">
        <v>78</v>
      </c>
      <c r="AY710" s="220" t="s">
        <v>143</v>
      </c>
    </row>
    <row r="711" spans="1:65" s="14" customFormat="1" ht="11.25">
      <c r="B711" s="210"/>
      <c r="C711" s="211"/>
      <c r="D711" s="180" t="s">
        <v>252</v>
      </c>
      <c r="E711" s="212" t="s">
        <v>32</v>
      </c>
      <c r="F711" s="213" t="s">
        <v>991</v>
      </c>
      <c r="G711" s="211"/>
      <c r="H711" s="214">
        <v>1</v>
      </c>
      <c r="I711" s="215"/>
      <c r="J711" s="211"/>
      <c r="K711" s="211"/>
      <c r="L711" s="216"/>
      <c r="M711" s="217"/>
      <c r="N711" s="218"/>
      <c r="O711" s="218"/>
      <c r="P711" s="218"/>
      <c r="Q711" s="218"/>
      <c r="R711" s="218"/>
      <c r="S711" s="218"/>
      <c r="T711" s="219"/>
      <c r="AT711" s="220" t="s">
        <v>252</v>
      </c>
      <c r="AU711" s="220" t="s">
        <v>88</v>
      </c>
      <c r="AV711" s="14" t="s">
        <v>88</v>
      </c>
      <c r="AW711" s="14" t="s">
        <v>39</v>
      </c>
      <c r="AX711" s="14" t="s">
        <v>78</v>
      </c>
      <c r="AY711" s="220" t="s">
        <v>143</v>
      </c>
    </row>
    <row r="712" spans="1:65" s="15" customFormat="1" ht="11.25">
      <c r="B712" s="221"/>
      <c r="C712" s="222"/>
      <c r="D712" s="180" t="s">
        <v>252</v>
      </c>
      <c r="E712" s="223" t="s">
        <v>32</v>
      </c>
      <c r="F712" s="224" t="s">
        <v>256</v>
      </c>
      <c r="G712" s="222"/>
      <c r="H712" s="225">
        <v>3</v>
      </c>
      <c r="I712" s="226"/>
      <c r="J712" s="222"/>
      <c r="K712" s="222"/>
      <c r="L712" s="227"/>
      <c r="M712" s="228"/>
      <c r="N712" s="229"/>
      <c r="O712" s="229"/>
      <c r="P712" s="229"/>
      <c r="Q712" s="229"/>
      <c r="R712" s="229"/>
      <c r="S712" s="229"/>
      <c r="T712" s="230"/>
      <c r="AT712" s="231" t="s">
        <v>252</v>
      </c>
      <c r="AU712" s="231" t="s">
        <v>88</v>
      </c>
      <c r="AV712" s="15" t="s">
        <v>142</v>
      </c>
      <c r="AW712" s="15" t="s">
        <v>39</v>
      </c>
      <c r="AX712" s="15" t="s">
        <v>86</v>
      </c>
      <c r="AY712" s="231" t="s">
        <v>143</v>
      </c>
    </row>
    <row r="713" spans="1:65" s="2" customFormat="1" ht="16.5" customHeight="1">
      <c r="A713" s="36"/>
      <c r="B713" s="37"/>
      <c r="C713" s="232" t="s">
        <v>992</v>
      </c>
      <c r="D713" s="232" t="s">
        <v>519</v>
      </c>
      <c r="E713" s="233" t="s">
        <v>993</v>
      </c>
      <c r="F713" s="234" t="s">
        <v>994</v>
      </c>
      <c r="G713" s="235" t="s">
        <v>470</v>
      </c>
      <c r="H713" s="236">
        <v>3</v>
      </c>
      <c r="I713" s="237"/>
      <c r="J713" s="238">
        <f>ROUND(I713*H713,2)</f>
        <v>0</v>
      </c>
      <c r="K713" s="234" t="s">
        <v>248</v>
      </c>
      <c r="L713" s="239"/>
      <c r="M713" s="240" t="s">
        <v>32</v>
      </c>
      <c r="N713" s="241" t="s">
        <v>49</v>
      </c>
      <c r="O713" s="66"/>
      <c r="P713" s="176">
        <f>O713*H713</f>
        <v>0</v>
      </c>
      <c r="Q713" s="176">
        <v>1.2E-2</v>
      </c>
      <c r="R713" s="176">
        <f>Q713*H713</f>
        <v>3.6000000000000004E-2</v>
      </c>
      <c r="S713" s="176">
        <v>0</v>
      </c>
      <c r="T713" s="177">
        <f>S713*H713</f>
        <v>0</v>
      </c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R713" s="178" t="s">
        <v>176</v>
      </c>
      <c r="AT713" s="178" t="s">
        <v>519</v>
      </c>
      <c r="AU713" s="178" t="s">
        <v>88</v>
      </c>
      <c r="AY713" s="18" t="s">
        <v>143</v>
      </c>
      <c r="BE713" s="179">
        <f>IF(N713="základní",J713,0)</f>
        <v>0</v>
      </c>
      <c r="BF713" s="179">
        <f>IF(N713="snížená",J713,0)</f>
        <v>0</v>
      </c>
      <c r="BG713" s="179">
        <f>IF(N713="zákl. přenesená",J713,0)</f>
        <v>0</v>
      </c>
      <c r="BH713" s="179">
        <f>IF(N713="sníž. přenesená",J713,0)</f>
        <v>0</v>
      </c>
      <c r="BI713" s="179">
        <f>IF(N713="nulová",J713,0)</f>
        <v>0</v>
      </c>
      <c r="BJ713" s="18" t="s">
        <v>86</v>
      </c>
      <c r="BK713" s="179">
        <f>ROUND(I713*H713,2)</f>
        <v>0</v>
      </c>
      <c r="BL713" s="18" t="s">
        <v>142</v>
      </c>
      <c r="BM713" s="178" t="s">
        <v>995</v>
      </c>
    </row>
    <row r="714" spans="1:65" s="2" customFormat="1" ht="11.25">
      <c r="A714" s="36"/>
      <c r="B714" s="37"/>
      <c r="C714" s="38"/>
      <c r="D714" s="180" t="s">
        <v>149</v>
      </c>
      <c r="E714" s="38"/>
      <c r="F714" s="181" t="s">
        <v>994</v>
      </c>
      <c r="G714" s="38"/>
      <c r="H714" s="38"/>
      <c r="I714" s="182"/>
      <c r="J714" s="38"/>
      <c r="K714" s="38"/>
      <c r="L714" s="41"/>
      <c r="M714" s="183"/>
      <c r="N714" s="184"/>
      <c r="O714" s="66"/>
      <c r="P714" s="66"/>
      <c r="Q714" s="66"/>
      <c r="R714" s="66"/>
      <c r="S714" s="66"/>
      <c r="T714" s="67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T714" s="18" t="s">
        <v>149</v>
      </c>
      <c r="AU714" s="18" t="s">
        <v>88</v>
      </c>
    </row>
    <row r="715" spans="1:65" s="2" customFormat="1" ht="24.2" customHeight="1">
      <c r="A715" s="36"/>
      <c r="B715" s="37"/>
      <c r="C715" s="167" t="s">
        <v>996</v>
      </c>
      <c r="D715" s="167" t="s">
        <v>144</v>
      </c>
      <c r="E715" s="168" t="s">
        <v>997</v>
      </c>
      <c r="F715" s="169" t="s">
        <v>998</v>
      </c>
      <c r="G715" s="170" t="s">
        <v>999</v>
      </c>
      <c r="H715" s="171">
        <v>1</v>
      </c>
      <c r="I715" s="172"/>
      <c r="J715" s="173">
        <f>ROUND(I715*H715,2)</f>
        <v>0</v>
      </c>
      <c r="K715" s="169" t="s">
        <v>32</v>
      </c>
      <c r="L715" s="41"/>
      <c r="M715" s="174" t="s">
        <v>32</v>
      </c>
      <c r="N715" s="175" t="s">
        <v>49</v>
      </c>
      <c r="O715" s="66"/>
      <c r="P715" s="176">
        <f>O715*H715</f>
        <v>0</v>
      </c>
      <c r="Q715" s="176">
        <v>0</v>
      </c>
      <c r="R715" s="176">
        <f>Q715*H715</f>
        <v>0</v>
      </c>
      <c r="S715" s="176">
        <v>0</v>
      </c>
      <c r="T715" s="177">
        <f>S715*H715</f>
        <v>0</v>
      </c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R715" s="178" t="s">
        <v>142</v>
      </c>
      <c r="AT715" s="178" t="s">
        <v>144</v>
      </c>
      <c r="AU715" s="178" t="s">
        <v>88</v>
      </c>
      <c r="AY715" s="18" t="s">
        <v>143</v>
      </c>
      <c r="BE715" s="179">
        <f>IF(N715="základní",J715,0)</f>
        <v>0</v>
      </c>
      <c r="BF715" s="179">
        <f>IF(N715="snížená",J715,0)</f>
        <v>0</v>
      </c>
      <c r="BG715" s="179">
        <f>IF(N715="zákl. přenesená",J715,0)</f>
        <v>0</v>
      </c>
      <c r="BH715" s="179">
        <f>IF(N715="sníž. přenesená",J715,0)</f>
        <v>0</v>
      </c>
      <c r="BI715" s="179">
        <f>IF(N715="nulová",J715,0)</f>
        <v>0</v>
      </c>
      <c r="BJ715" s="18" t="s">
        <v>86</v>
      </c>
      <c r="BK715" s="179">
        <f>ROUND(I715*H715,2)</f>
        <v>0</v>
      </c>
      <c r="BL715" s="18" t="s">
        <v>142</v>
      </c>
      <c r="BM715" s="178" t="s">
        <v>1000</v>
      </c>
    </row>
    <row r="716" spans="1:65" s="2" customFormat="1" ht="19.5">
      <c r="A716" s="36"/>
      <c r="B716" s="37"/>
      <c r="C716" s="38"/>
      <c r="D716" s="180" t="s">
        <v>149</v>
      </c>
      <c r="E716" s="38"/>
      <c r="F716" s="181" t="s">
        <v>998</v>
      </c>
      <c r="G716" s="38"/>
      <c r="H716" s="38"/>
      <c r="I716" s="182"/>
      <c r="J716" s="38"/>
      <c r="K716" s="38"/>
      <c r="L716" s="41"/>
      <c r="M716" s="183"/>
      <c r="N716" s="184"/>
      <c r="O716" s="66"/>
      <c r="P716" s="66"/>
      <c r="Q716" s="66"/>
      <c r="R716" s="66"/>
      <c r="S716" s="66"/>
      <c r="T716" s="67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T716" s="18" t="s">
        <v>149</v>
      </c>
      <c r="AU716" s="18" t="s">
        <v>88</v>
      </c>
    </row>
    <row r="717" spans="1:65" s="2" customFormat="1" ht="16.5" customHeight="1">
      <c r="A717" s="36"/>
      <c r="B717" s="37"/>
      <c r="C717" s="167" t="s">
        <v>1001</v>
      </c>
      <c r="D717" s="167" t="s">
        <v>144</v>
      </c>
      <c r="E717" s="168" t="s">
        <v>1002</v>
      </c>
      <c r="F717" s="169" t="s">
        <v>1003</v>
      </c>
      <c r="G717" s="170" t="s">
        <v>999</v>
      </c>
      <c r="H717" s="171">
        <v>1</v>
      </c>
      <c r="I717" s="172"/>
      <c r="J717" s="173">
        <f>ROUND(I717*H717,2)</f>
        <v>0</v>
      </c>
      <c r="K717" s="169" t="s">
        <v>32</v>
      </c>
      <c r="L717" s="41"/>
      <c r="M717" s="174" t="s">
        <v>32</v>
      </c>
      <c r="N717" s="175" t="s">
        <v>49</v>
      </c>
      <c r="O717" s="66"/>
      <c r="P717" s="176">
        <f>O717*H717</f>
        <v>0</v>
      </c>
      <c r="Q717" s="176">
        <v>0</v>
      </c>
      <c r="R717" s="176">
        <f>Q717*H717</f>
        <v>0</v>
      </c>
      <c r="S717" s="176">
        <v>0</v>
      </c>
      <c r="T717" s="177">
        <f>S717*H717</f>
        <v>0</v>
      </c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R717" s="178" t="s">
        <v>142</v>
      </c>
      <c r="AT717" s="178" t="s">
        <v>144</v>
      </c>
      <c r="AU717" s="178" t="s">
        <v>88</v>
      </c>
      <c r="AY717" s="18" t="s">
        <v>143</v>
      </c>
      <c r="BE717" s="179">
        <f>IF(N717="základní",J717,0)</f>
        <v>0</v>
      </c>
      <c r="BF717" s="179">
        <f>IF(N717="snížená",J717,0)</f>
        <v>0</v>
      </c>
      <c r="BG717" s="179">
        <f>IF(N717="zákl. přenesená",J717,0)</f>
        <v>0</v>
      </c>
      <c r="BH717" s="179">
        <f>IF(N717="sníž. přenesená",J717,0)</f>
        <v>0</v>
      </c>
      <c r="BI717" s="179">
        <f>IF(N717="nulová",J717,0)</f>
        <v>0</v>
      </c>
      <c r="BJ717" s="18" t="s">
        <v>86</v>
      </c>
      <c r="BK717" s="179">
        <f>ROUND(I717*H717,2)</f>
        <v>0</v>
      </c>
      <c r="BL717" s="18" t="s">
        <v>142</v>
      </c>
      <c r="BM717" s="178" t="s">
        <v>1004</v>
      </c>
    </row>
    <row r="718" spans="1:65" s="2" customFormat="1" ht="11.25">
      <c r="A718" s="36"/>
      <c r="B718" s="37"/>
      <c r="C718" s="38"/>
      <c r="D718" s="180" t="s">
        <v>149</v>
      </c>
      <c r="E718" s="38"/>
      <c r="F718" s="181" t="s">
        <v>1003</v>
      </c>
      <c r="G718" s="38"/>
      <c r="H718" s="38"/>
      <c r="I718" s="182"/>
      <c r="J718" s="38"/>
      <c r="K718" s="38"/>
      <c r="L718" s="41"/>
      <c r="M718" s="183"/>
      <c r="N718" s="184"/>
      <c r="O718" s="66"/>
      <c r="P718" s="66"/>
      <c r="Q718" s="66"/>
      <c r="R718" s="66"/>
      <c r="S718" s="66"/>
      <c r="T718" s="67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T718" s="18" t="s">
        <v>149</v>
      </c>
      <c r="AU718" s="18" t="s">
        <v>88</v>
      </c>
    </row>
    <row r="719" spans="1:65" s="2" customFormat="1" ht="97.5">
      <c r="A719" s="36"/>
      <c r="B719" s="37"/>
      <c r="C719" s="38"/>
      <c r="D719" s="180" t="s">
        <v>157</v>
      </c>
      <c r="E719" s="38"/>
      <c r="F719" s="185" t="s">
        <v>1005</v>
      </c>
      <c r="G719" s="38"/>
      <c r="H719" s="38"/>
      <c r="I719" s="182"/>
      <c r="J719" s="38"/>
      <c r="K719" s="38"/>
      <c r="L719" s="41"/>
      <c r="M719" s="183"/>
      <c r="N719" s="184"/>
      <c r="O719" s="66"/>
      <c r="P719" s="66"/>
      <c r="Q719" s="66"/>
      <c r="R719" s="66"/>
      <c r="S719" s="66"/>
      <c r="T719" s="67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T719" s="18" t="s">
        <v>157</v>
      </c>
      <c r="AU719" s="18" t="s">
        <v>88</v>
      </c>
    </row>
    <row r="720" spans="1:65" s="11" customFormat="1" ht="22.9" customHeight="1">
      <c r="B720" s="153"/>
      <c r="C720" s="154"/>
      <c r="D720" s="155" t="s">
        <v>77</v>
      </c>
      <c r="E720" s="196" t="s">
        <v>1006</v>
      </c>
      <c r="F720" s="196" t="s">
        <v>1007</v>
      </c>
      <c r="G720" s="154"/>
      <c r="H720" s="154"/>
      <c r="I720" s="157"/>
      <c r="J720" s="197">
        <f>BK720</f>
        <v>0</v>
      </c>
      <c r="K720" s="154"/>
      <c r="L720" s="159"/>
      <c r="M720" s="160"/>
      <c r="N720" s="161"/>
      <c r="O720" s="161"/>
      <c r="P720" s="162">
        <f>SUM(P721:P723)</f>
        <v>0</v>
      </c>
      <c r="Q720" s="161"/>
      <c r="R720" s="162">
        <f>SUM(R721:R723)</f>
        <v>0</v>
      </c>
      <c r="S720" s="161"/>
      <c r="T720" s="163">
        <f>SUM(T721:T723)</f>
        <v>0</v>
      </c>
      <c r="AR720" s="164" t="s">
        <v>86</v>
      </c>
      <c r="AT720" s="165" t="s">
        <v>77</v>
      </c>
      <c r="AU720" s="165" t="s">
        <v>86</v>
      </c>
      <c r="AY720" s="164" t="s">
        <v>143</v>
      </c>
      <c r="BK720" s="166">
        <f>SUM(BK721:BK723)</f>
        <v>0</v>
      </c>
    </row>
    <row r="721" spans="1:65" s="2" customFormat="1" ht="16.5" customHeight="1">
      <c r="A721" s="36"/>
      <c r="B721" s="37"/>
      <c r="C721" s="167" t="s">
        <v>1008</v>
      </c>
      <c r="D721" s="167" t="s">
        <v>144</v>
      </c>
      <c r="E721" s="168" t="s">
        <v>1009</v>
      </c>
      <c r="F721" s="169" t="s">
        <v>1010</v>
      </c>
      <c r="G721" s="170" t="s">
        <v>296</v>
      </c>
      <c r="H721" s="171">
        <v>526.44799999999998</v>
      </c>
      <c r="I721" s="172"/>
      <c r="J721" s="173">
        <f>ROUND(I721*H721,2)</f>
        <v>0</v>
      </c>
      <c r="K721" s="169" t="s">
        <v>248</v>
      </c>
      <c r="L721" s="41"/>
      <c r="M721" s="174" t="s">
        <v>32</v>
      </c>
      <c r="N721" s="175" t="s">
        <v>49</v>
      </c>
      <c r="O721" s="66"/>
      <c r="P721" s="176">
        <f>O721*H721</f>
        <v>0</v>
      </c>
      <c r="Q721" s="176">
        <v>0</v>
      </c>
      <c r="R721" s="176">
        <f>Q721*H721</f>
        <v>0</v>
      </c>
      <c r="S721" s="176">
        <v>0</v>
      </c>
      <c r="T721" s="177">
        <f>S721*H721</f>
        <v>0</v>
      </c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R721" s="178" t="s">
        <v>142</v>
      </c>
      <c r="AT721" s="178" t="s">
        <v>144</v>
      </c>
      <c r="AU721" s="178" t="s">
        <v>88</v>
      </c>
      <c r="AY721" s="18" t="s">
        <v>143</v>
      </c>
      <c r="BE721" s="179">
        <f>IF(N721="základní",J721,0)</f>
        <v>0</v>
      </c>
      <c r="BF721" s="179">
        <f>IF(N721="snížená",J721,0)</f>
        <v>0</v>
      </c>
      <c r="BG721" s="179">
        <f>IF(N721="zákl. přenesená",J721,0)</f>
        <v>0</v>
      </c>
      <c r="BH721" s="179">
        <f>IF(N721="sníž. přenesená",J721,0)</f>
        <v>0</v>
      </c>
      <c r="BI721" s="179">
        <f>IF(N721="nulová",J721,0)</f>
        <v>0</v>
      </c>
      <c r="BJ721" s="18" t="s">
        <v>86</v>
      </c>
      <c r="BK721" s="179">
        <f>ROUND(I721*H721,2)</f>
        <v>0</v>
      </c>
      <c r="BL721" s="18" t="s">
        <v>142</v>
      </c>
      <c r="BM721" s="178" t="s">
        <v>1011</v>
      </c>
    </row>
    <row r="722" spans="1:65" s="2" customFormat="1" ht="39">
      <c r="A722" s="36"/>
      <c r="B722" s="37"/>
      <c r="C722" s="38"/>
      <c r="D722" s="180" t="s">
        <v>149</v>
      </c>
      <c r="E722" s="38"/>
      <c r="F722" s="181" t="s">
        <v>1012</v>
      </c>
      <c r="G722" s="38"/>
      <c r="H722" s="38"/>
      <c r="I722" s="182"/>
      <c r="J722" s="38"/>
      <c r="K722" s="38"/>
      <c r="L722" s="41"/>
      <c r="M722" s="183"/>
      <c r="N722" s="184"/>
      <c r="O722" s="66"/>
      <c r="P722" s="66"/>
      <c r="Q722" s="66"/>
      <c r="R722" s="66"/>
      <c r="S722" s="66"/>
      <c r="T722" s="67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T722" s="18" t="s">
        <v>149</v>
      </c>
      <c r="AU722" s="18" t="s">
        <v>88</v>
      </c>
    </row>
    <row r="723" spans="1:65" s="2" customFormat="1" ht="11.25">
      <c r="A723" s="36"/>
      <c r="B723" s="37"/>
      <c r="C723" s="38"/>
      <c r="D723" s="198" t="s">
        <v>194</v>
      </c>
      <c r="E723" s="38"/>
      <c r="F723" s="199" t="s">
        <v>1013</v>
      </c>
      <c r="G723" s="38"/>
      <c r="H723" s="38"/>
      <c r="I723" s="182"/>
      <c r="J723" s="38"/>
      <c r="K723" s="38"/>
      <c r="L723" s="41"/>
      <c r="M723" s="183"/>
      <c r="N723" s="184"/>
      <c r="O723" s="66"/>
      <c r="P723" s="66"/>
      <c r="Q723" s="66"/>
      <c r="R723" s="66"/>
      <c r="S723" s="66"/>
      <c r="T723" s="67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T723" s="18" t="s">
        <v>194</v>
      </c>
      <c r="AU723" s="18" t="s">
        <v>88</v>
      </c>
    </row>
    <row r="724" spans="1:65" s="11" customFormat="1" ht="25.9" customHeight="1">
      <c r="B724" s="153"/>
      <c r="C724" s="154"/>
      <c r="D724" s="155" t="s">
        <v>77</v>
      </c>
      <c r="E724" s="156" t="s">
        <v>1014</v>
      </c>
      <c r="F724" s="156" t="s">
        <v>1015</v>
      </c>
      <c r="G724" s="154"/>
      <c r="H724" s="154"/>
      <c r="I724" s="157"/>
      <c r="J724" s="158">
        <f>BK724</f>
        <v>0</v>
      </c>
      <c r="K724" s="154"/>
      <c r="L724" s="159"/>
      <c r="M724" s="160"/>
      <c r="N724" s="161"/>
      <c r="O724" s="161"/>
      <c r="P724" s="162">
        <f>P725+P759+P783+P797+P857+P910+P938+P961+P1032+P1062+P1171+P1272+P1301+P1340</f>
        <v>0</v>
      </c>
      <c r="Q724" s="161"/>
      <c r="R724" s="162">
        <f>R725+R759+R783+R797+R857+R910+R938+R961+R1032+R1062+R1171+R1272+R1301+R1340</f>
        <v>33.80040691</v>
      </c>
      <c r="S724" s="161"/>
      <c r="T724" s="163">
        <f>T725+T759+T783+T797+T857+T910+T938+T961+T1032+T1062+T1171+T1272+T1301+T1340</f>
        <v>0</v>
      </c>
      <c r="AR724" s="164" t="s">
        <v>88</v>
      </c>
      <c r="AT724" s="165" t="s">
        <v>77</v>
      </c>
      <c r="AU724" s="165" t="s">
        <v>78</v>
      </c>
      <c r="AY724" s="164" t="s">
        <v>143</v>
      </c>
      <c r="BK724" s="166">
        <f>BK725+BK759+BK783+BK797+BK857+BK910+BK938+BK961+BK1032+BK1062+BK1171+BK1272+BK1301+BK1340</f>
        <v>0</v>
      </c>
    </row>
    <row r="725" spans="1:65" s="11" customFormat="1" ht="22.9" customHeight="1">
      <c r="B725" s="153"/>
      <c r="C725" s="154"/>
      <c r="D725" s="155" t="s">
        <v>77</v>
      </c>
      <c r="E725" s="196" t="s">
        <v>1016</v>
      </c>
      <c r="F725" s="196" t="s">
        <v>1017</v>
      </c>
      <c r="G725" s="154"/>
      <c r="H725" s="154"/>
      <c r="I725" s="157"/>
      <c r="J725" s="197">
        <f>BK725</f>
        <v>0</v>
      </c>
      <c r="K725" s="154"/>
      <c r="L725" s="159"/>
      <c r="M725" s="160"/>
      <c r="N725" s="161"/>
      <c r="O725" s="161"/>
      <c r="P725" s="162">
        <f>SUM(P726:P758)</f>
        <v>0</v>
      </c>
      <c r="Q725" s="161"/>
      <c r="R725" s="162">
        <f>SUM(R726:R758)</f>
        <v>2.1031790300000002</v>
      </c>
      <c r="S725" s="161"/>
      <c r="T725" s="163">
        <f>SUM(T726:T758)</f>
        <v>0</v>
      </c>
      <c r="AR725" s="164" t="s">
        <v>88</v>
      </c>
      <c r="AT725" s="165" t="s">
        <v>77</v>
      </c>
      <c r="AU725" s="165" t="s">
        <v>86</v>
      </c>
      <c r="AY725" s="164" t="s">
        <v>143</v>
      </c>
      <c r="BK725" s="166">
        <f>SUM(BK726:BK758)</f>
        <v>0</v>
      </c>
    </row>
    <row r="726" spans="1:65" s="2" customFormat="1" ht="24.2" customHeight="1">
      <c r="A726" s="36"/>
      <c r="B726" s="37"/>
      <c r="C726" s="167" t="s">
        <v>1018</v>
      </c>
      <c r="D726" s="167" t="s">
        <v>144</v>
      </c>
      <c r="E726" s="168" t="s">
        <v>1019</v>
      </c>
      <c r="F726" s="169" t="s">
        <v>1020</v>
      </c>
      <c r="G726" s="170" t="s">
        <v>312</v>
      </c>
      <c r="H726" s="171">
        <v>272</v>
      </c>
      <c r="I726" s="172"/>
      <c r="J726" s="173">
        <f>ROUND(I726*H726,2)</f>
        <v>0</v>
      </c>
      <c r="K726" s="169" t="s">
        <v>248</v>
      </c>
      <c r="L726" s="41"/>
      <c r="M726" s="174" t="s">
        <v>32</v>
      </c>
      <c r="N726" s="175" t="s">
        <v>49</v>
      </c>
      <c r="O726" s="66"/>
      <c r="P726" s="176">
        <f>O726*H726</f>
        <v>0</v>
      </c>
      <c r="Q726" s="176">
        <v>0</v>
      </c>
      <c r="R726" s="176">
        <f>Q726*H726</f>
        <v>0</v>
      </c>
      <c r="S726" s="176">
        <v>0</v>
      </c>
      <c r="T726" s="177">
        <f>S726*H726</f>
        <v>0</v>
      </c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R726" s="178" t="s">
        <v>452</v>
      </c>
      <c r="AT726" s="178" t="s">
        <v>144</v>
      </c>
      <c r="AU726" s="178" t="s">
        <v>88</v>
      </c>
      <c r="AY726" s="18" t="s">
        <v>143</v>
      </c>
      <c r="BE726" s="179">
        <f>IF(N726="základní",J726,0)</f>
        <v>0</v>
      </c>
      <c r="BF726" s="179">
        <f>IF(N726="snížená",J726,0)</f>
        <v>0</v>
      </c>
      <c r="BG726" s="179">
        <f>IF(N726="zákl. přenesená",J726,0)</f>
        <v>0</v>
      </c>
      <c r="BH726" s="179">
        <f>IF(N726="sníž. přenesená",J726,0)</f>
        <v>0</v>
      </c>
      <c r="BI726" s="179">
        <f>IF(N726="nulová",J726,0)</f>
        <v>0</v>
      </c>
      <c r="BJ726" s="18" t="s">
        <v>86</v>
      </c>
      <c r="BK726" s="179">
        <f>ROUND(I726*H726,2)</f>
        <v>0</v>
      </c>
      <c r="BL726" s="18" t="s">
        <v>452</v>
      </c>
      <c r="BM726" s="178" t="s">
        <v>1021</v>
      </c>
    </row>
    <row r="727" spans="1:65" s="2" customFormat="1" ht="19.5">
      <c r="A727" s="36"/>
      <c r="B727" s="37"/>
      <c r="C727" s="38"/>
      <c r="D727" s="180" t="s">
        <v>149</v>
      </c>
      <c r="E727" s="38"/>
      <c r="F727" s="181" t="s">
        <v>1022</v>
      </c>
      <c r="G727" s="38"/>
      <c r="H727" s="38"/>
      <c r="I727" s="182"/>
      <c r="J727" s="38"/>
      <c r="K727" s="38"/>
      <c r="L727" s="41"/>
      <c r="M727" s="183"/>
      <c r="N727" s="184"/>
      <c r="O727" s="66"/>
      <c r="P727" s="66"/>
      <c r="Q727" s="66"/>
      <c r="R727" s="66"/>
      <c r="S727" s="66"/>
      <c r="T727" s="67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T727" s="18" t="s">
        <v>149</v>
      </c>
      <c r="AU727" s="18" t="s">
        <v>88</v>
      </c>
    </row>
    <row r="728" spans="1:65" s="2" customFormat="1" ht="11.25">
      <c r="A728" s="36"/>
      <c r="B728" s="37"/>
      <c r="C728" s="38"/>
      <c r="D728" s="198" t="s">
        <v>194</v>
      </c>
      <c r="E728" s="38"/>
      <c r="F728" s="199" t="s">
        <v>1023</v>
      </c>
      <c r="G728" s="38"/>
      <c r="H728" s="38"/>
      <c r="I728" s="182"/>
      <c r="J728" s="38"/>
      <c r="K728" s="38"/>
      <c r="L728" s="41"/>
      <c r="M728" s="183"/>
      <c r="N728" s="184"/>
      <c r="O728" s="66"/>
      <c r="P728" s="66"/>
      <c r="Q728" s="66"/>
      <c r="R728" s="66"/>
      <c r="S728" s="66"/>
      <c r="T728" s="67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T728" s="18" t="s">
        <v>194</v>
      </c>
      <c r="AU728" s="18" t="s">
        <v>88</v>
      </c>
    </row>
    <row r="729" spans="1:65" s="2" customFormat="1" ht="16.5" customHeight="1">
      <c r="A729" s="36"/>
      <c r="B729" s="37"/>
      <c r="C729" s="232" t="s">
        <v>1024</v>
      </c>
      <c r="D729" s="232" t="s">
        <v>519</v>
      </c>
      <c r="E729" s="233" t="s">
        <v>1025</v>
      </c>
      <c r="F729" s="234" t="s">
        <v>1026</v>
      </c>
      <c r="G729" s="235" t="s">
        <v>296</v>
      </c>
      <c r="H729" s="236">
        <v>0.09</v>
      </c>
      <c r="I729" s="237"/>
      <c r="J729" s="238">
        <f>ROUND(I729*H729,2)</f>
        <v>0</v>
      </c>
      <c r="K729" s="234" t="s">
        <v>248</v>
      </c>
      <c r="L729" s="239"/>
      <c r="M729" s="240" t="s">
        <v>32</v>
      </c>
      <c r="N729" s="241" t="s">
        <v>49</v>
      </c>
      <c r="O729" s="66"/>
      <c r="P729" s="176">
        <f>O729*H729</f>
        <v>0</v>
      </c>
      <c r="Q729" s="176">
        <v>1</v>
      </c>
      <c r="R729" s="176">
        <f>Q729*H729</f>
        <v>0.09</v>
      </c>
      <c r="S729" s="176">
        <v>0</v>
      </c>
      <c r="T729" s="177">
        <f>S729*H729</f>
        <v>0</v>
      </c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R729" s="178" t="s">
        <v>586</v>
      </c>
      <c r="AT729" s="178" t="s">
        <v>519</v>
      </c>
      <c r="AU729" s="178" t="s">
        <v>88</v>
      </c>
      <c r="AY729" s="18" t="s">
        <v>143</v>
      </c>
      <c r="BE729" s="179">
        <f>IF(N729="základní",J729,0)</f>
        <v>0</v>
      </c>
      <c r="BF729" s="179">
        <f>IF(N729="snížená",J729,0)</f>
        <v>0</v>
      </c>
      <c r="BG729" s="179">
        <f>IF(N729="zákl. přenesená",J729,0)</f>
        <v>0</v>
      </c>
      <c r="BH729" s="179">
        <f>IF(N729="sníž. přenesená",J729,0)</f>
        <v>0</v>
      </c>
      <c r="BI729" s="179">
        <f>IF(N729="nulová",J729,0)</f>
        <v>0</v>
      </c>
      <c r="BJ729" s="18" t="s">
        <v>86</v>
      </c>
      <c r="BK729" s="179">
        <f>ROUND(I729*H729,2)</f>
        <v>0</v>
      </c>
      <c r="BL729" s="18" t="s">
        <v>452</v>
      </c>
      <c r="BM729" s="178" t="s">
        <v>1027</v>
      </c>
    </row>
    <row r="730" spans="1:65" s="2" customFormat="1" ht="11.25">
      <c r="A730" s="36"/>
      <c r="B730" s="37"/>
      <c r="C730" s="38"/>
      <c r="D730" s="180" t="s">
        <v>149</v>
      </c>
      <c r="E730" s="38"/>
      <c r="F730" s="181" t="s">
        <v>1026</v>
      </c>
      <c r="G730" s="38"/>
      <c r="H730" s="38"/>
      <c r="I730" s="182"/>
      <c r="J730" s="38"/>
      <c r="K730" s="38"/>
      <c r="L730" s="41"/>
      <c r="M730" s="183"/>
      <c r="N730" s="184"/>
      <c r="O730" s="66"/>
      <c r="P730" s="66"/>
      <c r="Q730" s="66"/>
      <c r="R730" s="66"/>
      <c r="S730" s="66"/>
      <c r="T730" s="67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T730" s="18" t="s">
        <v>149</v>
      </c>
      <c r="AU730" s="18" t="s">
        <v>88</v>
      </c>
    </row>
    <row r="731" spans="1:65" s="14" customFormat="1" ht="11.25">
      <c r="B731" s="210"/>
      <c r="C731" s="211"/>
      <c r="D731" s="180" t="s">
        <v>252</v>
      </c>
      <c r="E731" s="211"/>
      <c r="F731" s="213" t="s">
        <v>1028</v>
      </c>
      <c r="G731" s="211"/>
      <c r="H731" s="214">
        <v>0.09</v>
      </c>
      <c r="I731" s="215"/>
      <c r="J731" s="211"/>
      <c r="K731" s="211"/>
      <c r="L731" s="216"/>
      <c r="M731" s="217"/>
      <c r="N731" s="218"/>
      <c r="O731" s="218"/>
      <c r="P731" s="218"/>
      <c r="Q731" s="218"/>
      <c r="R731" s="218"/>
      <c r="S731" s="218"/>
      <c r="T731" s="219"/>
      <c r="AT731" s="220" t="s">
        <v>252</v>
      </c>
      <c r="AU731" s="220" t="s">
        <v>88</v>
      </c>
      <c r="AV731" s="14" t="s">
        <v>88</v>
      </c>
      <c r="AW731" s="14" t="s">
        <v>4</v>
      </c>
      <c r="AX731" s="14" t="s">
        <v>86</v>
      </c>
      <c r="AY731" s="220" t="s">
        <v>143</v>
      </c>
    </row>
    <row r="732" spans="1:65" s="2" customFormat="1" ht="24.2" customHeight="1">
      <c r="A732" s="36"/>
      <c r="B732" s="37"/>
      <c r="C732" s="167" t="s">
        <v>1029</v>
      </c>
      <c r="D732" s="167" t="s">
        <v>144</v>
      </c>
      <c r="E732" s="168" t="s">
        <v>1030</v>
      </c>
      <c r="F732" s="169" t="s">
        <v>1031</v>
      </c>
      <c r="G732" s="170" t="s">
        <v>312</v>
      </c>
      <c r="H732" s="171">
        <v>50.05</v>
      </c>
      <c r="I732" s="172"/>
      <c r="J732" s="173">
        <f>ROUND(I732*H732,2)</f>
        <v>0</v>
      </c>
      <c r="K732" s="169" t="s">
        <v>248</v>
      </c>
      <c r="L732" s="41"/>
      <c r="M732" s="174" t="s">
        <v>32</v>
      </c>
      <c r="N732" s="175" t="s">
        <v>49</v>
      </c>
      <c r="O732" s="66"/>
      <c r="P732" s="176">
        <f>O732*H732</f>
        <v>0</v>
      </c>
      <c r="Q732" s="176">
        <v>0</v>
      </c>
      <c r="R732" s="176">
        <f>Q732*H732</f>
        <v>0</v>
      </c>
      <c r="S732" s="176">
        <v>0</v>
      </c>
      <c r="T732" s="177">
        <f>S732*H732</f>
        <v>0</v>
      </c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R732" s="178" t="s">
        <v>452</v>
      </c>
      <c r="AT732" s="178" t="s">
        <v>144</v>
      </c>
      <c r="AU732" s="178" t="s">
        <v>88</v>
      </c>
      <c r="AY732" s="18" t="s">
        <v>143</v>
      </c>
      <c r="BE732" s="179">
        <f>IF(N732="základní",J732,0)</f>
        <v>0</v>
      </c>
      <c r="BF732" s="179">
        <f>IF(N732="snížená",J732,0)</f>
        <v>0</v>
      </c>
      <c r="BG732" s="179">
        <f>IF(N732="zákl. přenesená",J732,0)</f>
        <v>0</v>
      </c>
      <c r="BH732" s="179">
        <f>IF(N732="sníž. přenesená",J732,0)</f>
        <v>0</v>
      </c>
      <c r="BI732" s="179">
        <f>IF(N732="nulová",J732,0)</f>
        <v>0</v>
      </c>
      <c r="BJ732" s="18" t="s">
        <v>86</v>
      </c>
      <c r="BK732" s="179">
        <f>ROUND(I732*H732,2)</f>
        <v>0</v>
      </c>
      <c r="BL732" s="18" t="s">
        <v>452</v>
      </c>
      <c r="BM732" s="178" t="s">
        <v>1032</v>
      </c>
    </row>
    <row r="733" spans="1:65" s="2" customFormat="1" ht="19.5">
      <c r="A733" s="36"/>
      <c r="B733" s="37"/>
      <c r="C733" s="38"/>
      <c r="D733" s="180" t="s">
        <v>149</v>
      </c>
      <c r="E733" s="38"/>
      <c r="F733" s="181" t="s">
        <v>1033</v>
      </c>
      <c r="G733" s="38"/>
      <c r="H733" s="38"/>
      <c r="I733" s="182"/>
      <c r="J733" s="38"/>
      <c r="K733" s="38"/>
      <c r="L733" s="41"/>
      <c r="M733" s="183"/>
      <c r="N733" s="184"/>
      <c r="O733" s="66"/>
      <c r="P733" s="66"/>
      <c r="Q733" s="66"/>
      <c r="R733" s="66"/>
      <c r="S733" s="66"/>
      <c r="T733" s="67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T733" s="18" t="s">
        <v>149</v>
      </c>
      <c r="AU733" s="18" t="s">
        <v>88</v>
      </c>
    </row>
    <row r="734" spans="1:65" s="2" customFormat="1" ht="11.25">
      <c r="A734" s="36"/>
      <c r="B734" s="37"/>
      <c r="C734" s="38"/>
      <c r="D734" s="198" t="s">
        <v>194</v>
      </c>
      <c r="E734" s="38"/>
      <c r="F734" s="199" t="s">
        <v>1034</v>
      </c>
      <c r="G734" s="38"/>
      <c r="H734" s="38"/>
      <c r="I734" s="182"/>
      <c r="J734" s="38"/>
      <c r="K734" s="38"/>
      <c r="L734" s="41"/>
      <c r="M734" s="183"/>
      <c r="N734" s="184"/>
      <c r="O734" s="66"/>
      <c r="P734" s="66"/>
      <c r="Q734" s="66"/>
      <c r="R734" s="66"/>
      <c r="S734" s="66"/>
      <c r="T734" s="67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T734" s="18" t="s">
        <v>194</v>
      </c>
      <c r="AU734" s="18" t="s">
        <v>88</v>
      </c>
    </row>
    <row r="735" spans="1:65" s="2" customFormat="1" ht="16.5" customHeight="1">
      <c r="A735" s="36"/>
      <c r="B735" s="37"/>
      <c r="C735" s="232" t="s">
        <v>1035</v>
      </c>
      <c r="D735" s="232" t="s">
        <v>519</v>
      </c>
      <c r="E735" s="233" t="s">
        <v>1025</v>
      </c>
      <c r="F735" s="234" t="s">
        <v>1026</v>
      </c>
      <c r="G735" s="235" t="s">
        <v>296</v>
      </c>
      <c r="H735" s="236">
        <v>1.7000000000000001E-2</v>
      </c>
      <c r="I735" s="237"/>
      <c r="J735" s="238">
        <f>ROUND(I735*H735,2)</f>
        <v>0</v>
      </c>
      <c r="K735" s="234" t="s">
        <v>248</v>
      </c>
      <c r="L735" s="239"/>
      <c r="M735" s="240" t="s">
        <v>32</v>
      </c>
      <c r="N735" s="241" t="s">
        <v>49</v>
      </c>
      <c r="O735" s="66"/>
      <c r="P735" s="176">
        <f>O735*H735</f>
        <v>0</v>
      </c>
      <c r="Q735" s="176">
        <v>1</v>
      </c>
      <c r="R735" s="176">
        <f>Q735*H735</f>
        <v>1.7000000000000001E-2</v>
      </c>
      <c r="S735" s="176">
        <v>0</v>
      </c>
      <c r="T735" s="177">
        <f>S735*H735</f>
        <v>0</v>
      </c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R735" s="178" t="s">
        <v>586</v>
      </c>
      <c r="AT735" s="178" t="s">
        <v>519</v>
      </c>
      <c r="AU735" s="178" t="s">
        <v>88</v>
      </c>
      <c r="AY735" s="18" t="s">
        <v>143</v>
      </c>
      <c r="BE735" s="179">
        <f>IF(N735="základní",J735,0)</f>
        <v>0</v>
      </c>
      <c r="BF735" s="179">
        <f>IF(N735="snížená",J735,0)</f>
        <v>0</v>
      </c>
      <c r="BG735" s="179">
        <f>IF(N735="zákl. přenesená",J735,0)</f>
        <v>0</v>
      </c>
      <c r="BH735" s="179">
        <f>IF(N735="sníž. přenesená",J735,0)</f>
        <v>0</v>
      </c>
      <c r="BI735" s="179">
        <f>IF(N735="nulová",J735,0)</f>
        <v>0</v>
      </c>
      <c r="BJ735" s="18" t="s">
        <v>86</v>
      </c>
      <c r="BK735" s="179">
        <f>ROUND(I735*H735,2)</f>
        <v>0</v>
      </c>
      <c r="BL735" s="18" t="s">
        <v>452</v>
      </c>
      <c r="BM735" s="178" t="s">
        <v>1036</v>
      </c>
    </row>
    <row r="736" spans="1:65" s="2" customFormat="1" ht="11.25">
      <c r="A736" s="36"/>
      <c r="B736" s="37"/>
      <c r="C736" s="38"/>
      <c r="D736" s="180" t="s">
        <v>149</v>
      </c>
      <c r="E736" s="38"/>
      <c r="F736" s="181" t="s">
        <v>1026</v>
      </c>
      <c r="G736" s="38"/>
      <c r="H736" s="38"/>
      <c r="I736" s="182"/>
      <c r="J736" s="38"/>
      <c r="K736" s="38"/>
      <c r="L736" s="41"/>
      <c r="M736" s="183"/>
      <c r="N736" s="184"/>
      <c r="O736" s="66"/>
      <c r="P736" s="66"/>
      <c r="Q736" s="66"/>
      <c r="R736" s="66"/>
      <c r="S736" s="66"/>
      <c r="T736" s="67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T736" s="18" t="s">
        <v>149</v>
      </c>
      <c r="AU736" s="18" t="s">
        <v>88</v>
      </c>
    </row>
    <row r="737" spans="1:65" s="14" customFormat="1" ht="11.25">
      <c r="B737" s="210"/>
      <c r="C737" s="211"/>
      <c r="D737" s="180" t="s">
        <v>252</v>
      </c>
      <c r="E737" s="211"/>
      <c r="F737" s="213" t="s">
        <v>1037</v>
      </c>
      <c r="G737" s="211"/>
      <c r="H737" s="214">
        <v>1.7000000000000001E-2</v>
      </c>
      <c r="I737" s="215"/>
      <c r="J737" s="211"/>
      <c r="K737" s="211"/>
      <c r="L737" s="216"/>
      <c r="M737" s="217"/>
      <c r="N737" s="218"/>
      <c r="O737" s="218"/>
      <c r="P737" s="218"/>
      <c r="Q737" s="218"/>
      <c r="R737" s="218"/>
      <c r="S737" s="218"/>
      <c r="T737" s="219"/>
      <c r="AT737" s="220" t="s">
        <v>252</v>
      </c>
      <c r="AU737" s="220" t="s">
        <v>88</v>
      </c>
      <c r="AV737" s="14" t="s">
        <v>88</v>
      </c>
      <c r="AW737" s="14" t="s">
        <v>4</v>
      </c>
      <c r="AX737" s="14" t="s">
        <v>86</v>
      </c>
      <c r="AY737" s="220" t="s">
        <v>143</v>
      </c>
    </row>
    <row r="738" spans="1:65" s="2" customFormat="1" ht="24.2" customHeight="1">
      <c r="A738" s="36"/>
      <c r="B738" s="37"/>
      <c r="C738" s="167" t="s">
        <v>1038</v>
      </c>
      <c r="D738" s="167" t="s">
        <v>144</v>
      </c>
      <c r="E738" s="168" t="s">
        <v>1039</v>
      </c>
      <c r="F738" s="169" t="s">
        <v>1040</v>
      </c>
      <c r="G738" s="170" t="s">
        <v>312</v>
      </c>
      <c r="H738" s="171">
        <v>272</v>
      </c>
      <c r="I738" s="172"/>
      <c r="J738" s="173">
        <f>ROUND(I738*H738,2)</f>
        <v>0</v>
      </c>
      <c r="K738" s="169" t="s">
        <v>248</v>
      </c>
      <c r="L738" s="41"/>
      <c r="M738" s="174" t="s">
        <v>32</v>
      </c>
      <c r="N738" s="175" t="s">
        <v>49</v>
      </c>
      <c r="O738" s="66"/>
      <c r="P738" s="176">
        <f>O738*H738</f>
        <v>0</v>
      </c>
      <c r="Q738" s="176">
        <v>4.0000000000000002E-4</v>
      </c>
      <c r="R738" s="176">
        <f>Q738*H738</f>
        <v>0.10880000000000001</v>
      </c>
      <c r="S738" s="176">
        <v>0</v>
      </c>
      <c r="T738" s="177">
        <f>S738*H738</f>
        <v>0</v>
      </c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R738" s="178" t="s">
        <v>452</v>
      </c>
      <c r="AT738" s="178" t="s">
        <v>144</v>
      </c>
      <c r="AU738" s="178" t="s">
        <v>88</v>
      </c>
      <c r="AY738" s="18" t="s">
        <v>143</v>
      </c>
      <c r="BE738" s="179">
        <f>IF(N738="základní",J738,0)</f>
        <v>0</v>
      </c>
      <c r="BF738" s="179">
        <f>IF(N738="snížená",J738,0)</f>
        <v>0</v>
      </c>
      <c r="BG738" s="179">
        <f>IF(N738="zákl. přenesená",J738,0)</f>
        <v>0</v>
      </c>
      <c r="BH738" s="179">
        <f>IF(N738="sníž. přenesená",J738,0)</f>
        <v>0</v>
      </c>
      <c r="BI738" s="179">
        <f>IF(N738="nulová",J738,0)</f>
        <v>0</v>
      </c>
      <c r="BJ738" s="18" t="s">
        <v>86</v>
      </c>
      <c r="BK738" s="179">
        <f>ROUND(I738*H738,2)</f>
        <v>0</v>
      </c>
      <c r="BL738" s="18" t="s">
        <v>452</v>
      </c>
      <c r="BM738" s="178" t="s">
        <v>1041</v>
      </c>
    </row>
    <row r="739" spans="1:65" s="2" customFormat="1" ht="19.5">
      <c r="A739" s="36"/>
      <c r="B739" s="37"/>
      <c r="C739" s="38"/>
      <c r="D739" s="180" t="s">
        <v>149</v>
      </c>
      <c r="E739" s="38"/>
      <c r="F739" s="181" t="s">
        <v>1042</v>
      </c>
      <c r="G739" s="38"/>
      <c r="H739" s="38"/>
      <c r="I739" s="182"/>
      <c r="J739" s="38"/>
      <c r="K739" s="38"/>
      <c r="L739" s="41"/>
      <c r="M739" s="183"/>
      <c r="N739" s="184"/>
      <c r="O739" s="66"/>
      <c r="P739" s="66"/>
      <c r="Q739" s="66"/>
      <c r="R739" s="66"/>
      <c r="S739" s="66"/>
      <c r="T739" s="67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T739" s="18" t="s">
        <v>149</v>
      </c>
      <c r="AU739" s="18" t="s">
        <v>88</v>
      </c>
    </row>
    <row r="740" spans="1:65" s="2" customFormat="1" ht="11.25">
      <c r="A740" s="36"/>
      <c r="B740" s="37"/>
      <c r="C740" s="38"/>
      <c r="D740" s="198" t="s">
        <v>194</v>
      </c>
      <c r="E740" s="38"/>
      <c r="F740" s="199" t="s">
        <v>1043</v>
      </c>
      <c r="G740" s="38"/>
      <c r="H740" s="38"/>
      <c r="I740" s="182"/>
      <c r="J740" s="38"/>
      <c r="K740" s="38"/>
      <c r="L740" s="41"/>
      <c r="M740" s="183"/>
      <c r="N740" s="184"/>
      <c r="O740" s="66"/>
      <c r="P740" s="66"/>
      <c r="Q740" s="66"/>
      <c r="R740" s="66"/>
      <c r="S740" s="66"/>
      <c r="T740" s="67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T740" s="18" t="s">
        <v>194</v>
      </c>
      <c r="AU740" s="18" t="s">
        <v>88</v>
      </c>
    </row>
    <row r="741" spans="1:65" s="2" customFormat="1" ht="55.5" customHeight="1">
      <c r="A741" s="36"/>
      <c r="B741" s="37"/>
      <c r="C741" s="232" t="s">
        <v>1044</v>
      </c>
      <c r="D741" s="232" t="s">
        <v>519</v>
      </c>
      <c r="E741" s="233" t="s">
        <v>1045</v>
      </c>
      <c r="F741" s="234" t="s">
        <v>1046</v>
      </c>
      <c r="G741" s="235" t="s">
        <v>312</v>
      </c>
      <c r="H741" s="236">
        <v>317.01600000000002</v>
      </c>
      <c r="I741" s="237"/>
      <c r="J741" s="238">
        <f>ROUND(I741*H741,2)</f>
        <v>0</v>
      </c>
      <c r="K741" s="234" t="s">
        <v>248</v>
      </c>
      <c r="L741" s="239"/>
      <c r="M741" s="240" t="s">
        <v>32</v>
      </c>
      <c r="N741" s="241" t="s">
        <v>49</v>
      </c>
      <c r="O741" s="66"/>
      <c r="P741" s="176">
        <f>O741*H741</f>
        <v>0</v>
      </c>
      <c r="Q741" s="176">
        <v>4.7000000000000002E-3</v>
      </c>
      <c r="R741" s="176">
        <f>Q741*H741</f>
        <v>1.4899752000000002</v>
      </c>
      <c r="S741" s="176">
        <v>0</v>
      </c>
      <c r="T741" s="177">
        <f>S741*H741</f>
        <v>0</v>
      </c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R741" s="178" t="s">
        <v>586</v>
      </c>
      <c r="AT741" s="178" t="s">
        <v>519</v>
      </c>
      <c r="AU741" s="178" t="s">
        <v>88</v>
      </c>
      <c r="AY741" s="18" t="s">
        <v>143</v>
      </c>
      <c r="BE741" s="179">
        <f>IF(N741="základní",J741,0)</f>
        <v>0</v>
      </c>
      <c r="BF741" s="179">
        <f>IF(N741="snížená",J741,0)</f>
        <v>0</v>
      </c>
      <c r="BG741" s="179">
        <f>IF(N741="zákl. přenesená",J741,0)</f>
        <v>0</v>
      </c>
      <c r="BH741" s="179">
        <f>IF(N741="sníž. přenesená",J741,0)</f>
        <v>0</v>
      </c>
      <c r="BI741" s="179">
        <f>IF(N741="nulová",J741,0)</f>
        <v>0</v>
      </c>
      <c r="BJ741" s="18" t="s">
        <v>86</v>
      </c>
      <c r="BK741" s="179">
        <f>ROUND(I741*H741,2)</f>
        <v>0</v>
      </c>
      <c r="BL741" s="18" t="s">
        <v>452</v>
      </c>
      <c r="BM741" s="178" t="s">
        <v>1047</v>
      </c>
    </row>
    <row r="742" spans="1:65" s="2" customFormat="1" ht="29.25">
      <c r="A742" s="36"/>
      <c r="B742" s="37"/>
      <c r="C742" s="38"/>
      <c r="D742" s="180" t="s">
        <v>149</v>
      </c>
      <c r="E742" s="38"/>
      <c r="F742" s="181" t="s">
        <v>1046</v>
      </c>
      <c r="G742" s="38"/>
      <c r="H742" s="38"/>
      <c r="I742" s="182"/>
      <c r="J742" s="38"/>
      <c r="K742" s="38"/>
      <c r="L742" s="41"/>
      <c r="M742" s="183"/>
      <c r="N742" s="184"/>
      <c r="O742" s="66"/>
      <c r="P742" s="66"/>
      <c r="Q742" s="66"/>
      <c r="R742" s="66"/>
      <c r="S742" s="66"/>
      <c r="T742" s="67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T742" s="18" t="s">
        <v>149</v>
      </c>
      <c r="AU742" s="18" t="s">
        <v>88</v>
      </c>
    </row>
    <row r="743" spans="1:65" s="14" customFormat="1" ht="11.25">
      <c r="B743" s="210"/>
      <c r="C743" s="211"/>
      <c r="D743" s="180" t="s">
        <v>252</v>
      </c>
      <c r="E743" s="211"/>
      <c r="F743" s="213" t="s">
        <v>1048</v>
      </c>
      <c r="G743" s="211"/>
      <c r="H743" s="214">
        <v>317.01600000000002</v>
      </c>
      <c r="I743" s="215"/>
      <c r="J743" s="211"/>
      <c r="K743" s="211"/>
      <c r="L743" s="216"/>
      <c r="M743" s="217"/>
      <c r="N743" s="218"/>
      <c r="O743" s="218"/>
      <c r="P743" s="218"/>
      <c r="Q743" s="218"/>
      <c r="R743" s="218"/>
      <c r="S743" s="218"/>
      <c r="T743" s="219"/>
      <c r="AT743" s="220" t="s">
        <v>252</v>
      </c>
      <c r="AU743" s="220" t="s">
        <v>88</v>
      </c>
      <c r="AV743" s="14" t="s">
        <v>88</v>
      </c>
      <c r="AW743" s="14" t="s">
        <v>4</v>
      </c>
      <c r="AX743" s="14" t="s">
        <v>86</v>
      </c>
      <c r="AY743" s="220" t="s">
        <v>143</v>
      </c>
    </row>
    <row r="744" spans="1:65" s="2" customFormat="1" ht="24.2" customHeight="1">
      <c r="A744" s="36"/>
      <c r="B744" s="37"/>
      <c r="C744" s="167" t="s">
        <v>1049</v>
      </c>
      <c r="D744" s="167" t="s">
        <v>144</v>
      </c>
      <c r="E744" s="168" t="s">
        <v>1050</v>
      </c>
      <c r="F744" s="169" t="s">
        <v>1051</v>
      </c>
      <c r="G744" s="170" t="s">
        <v>312</v>
      </c>
      <c r="H744" s="171">
        <v>50.05</v>
      </c>
      <c r="I744" s="172"/>
      <c r="J744" s="173">
        <f>ROUND(I744*H744,2)</f>
        <v>0</v>
      </c>
      <c r="K744" s="169" t="s">
        <v>248</v>
      </c>
      <c r="L744" s="41"/>
      <c r="M744" s="174" t="s">
        <v>32</v>
      </c>
      <c r="N744" s="175" t="s">
        <v>49</v>
      </c>
      <c r="O744" s="66"/>
      <c r="P744" s="176">
        <f>O744*H744</f>
        <v>0</v>
      </c>
      <c r="Q744" s="176">
        <v>4.0000000000000002E-4</v>
      </c>
      <c r="R744" s="176">
        <f>Q744*H744</f>
        <v>2.002E-2</v>
      </c>
      <c r="S744" s="176">
        <v>0</v>
      </c>
      <c r="T744" s="177">
        <f>S744*H744</f>
        <v>0</v>
      </c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R744" s="178" t="s">
        <v>452</v>
      </c>
      <c r="AT744" s="178" t="s">
        <v>144</v>
      </c>
      <c r="AU744" s="178" t="s">
        <v>88</v>
      </c>
      <c r="AY744" s="18" t="s">
        <v>143</v>
      </c>
      <c r="BE744" s="179">
        <f>IF(N744="základní",J744,0)</f>
        <v>0</v>
      </c>
      <c r="BF744" s="179">
        <f>IF(N744="snížená",J744,0)</f>
        <v>0</v>
      </c>
      <c r="BG744" s="179">
        <f>IF(N744="zákl. přenesená",J744,0)</f>
        <v>0</v>
      </c>
      <c r="BH744" s="179">
        <f>IF(N744="sníž. přenesená",J744,0)</f>
        <v>0</v>
      </c>
      <c r="BI744" s="179">
        <f>IF(N744="nulová",J744,0)</f>
        <v>0</v>
      </c>
      <c r="BJ744" s="18" t="s">
        <v>86</v>
      </c>
      <c r="BK744" s="179">
        <f>ROUND(I744*H744,2)</f>
        <v>0</v>
      </c>
      <c r="BL744" s="18" t="s">
        <v>452</v>
      </c>
      <c r="BM744" s="178" t="s">
        <v>1052</v>
      </c>
    </row>
    <row r="745" spans="1:65" s="2" customFormat="1" ht="19.5">
      <c r="A745" s="36"/>
      <c r="B745" s="37"/>
      <c r="C745" s="38"/>
      <c r="D745" s="180" t="s">
        <v>149</v>
      </c>
      <c r="E745" s="38"/>
      <c r="F745" s="181" t="s">
        <v>1053</v>
      </c>
      <c r="G745" s="38"/>
      <c r="H745" s="38"/>
      <c r="I745" s="182"/>
      <c r="J745" s="38"/>
      <c r="K745" s="38"/>
      <c r="L745" s="41"/>
      <c r="M745" s="183"/>
      <c r="N745" s="184"/>
      <c r="O745" s="66"/>
      <c r="P745" s="66"/>
      <c r="Q745" s="66"/>
      <c r="R745" s="66"/>
      <c r="S745" s="66"/>
      <c r="T745" s="67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T745" s="18" t="s">
        <v>149</v>
      </c>
      <c r="AU745" s="18" t="s">
        <v>88</v>
      </c>
    </row>
    <row r="746" spans="1:65" s="2" customFormat="1" ht="11.25">
      <c r="A746" s="36"/>
      <c r="B746" s="37"/>
      <c r="C746" s="38"/>
      <c r="D746" s="198" t="s">
        <v>194</v>
      </c>
      <c r="E746" s="38"/>
      <c r="F746" s="199" t="s">
        <v>1054</v>
      </c>
      <c r="G746" s="38"/>
      <c r="H746" s="38"/>
      <c r="I746" s="182"/>
      <c r="J746" s="38"/>
      <c r="K746" s="38"/>
      <c r="L746" s="41"/>
      <c r="M746" s="183"/>
      <c r="N746" s="184"/>
      <c r="O746" s="66"/>
      <c r="P746" s="66"/>
      <c r="Q746" s="66"/>
      <c r="R746" s="66"/>
      <c r="S746" s="66"/>
      <c r="T746" s="67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T746" s="18" t="s">
        <v>194</v>
      </c>
      <c r="AU746" s="18" t="s">
        <v>88</v>
      </c>
    </row>
    <row r="747" spans="1:65" s="2" customFormat="1" ht="44.25" customHeight="1">
      <c r="A747" s="36"/>
      <c r="B747" s="37"/>
      <c r="C747" s="232" t="s">
        <v>1055</v>
      </c>
      <c r="D747" s="232" t="s">
        <v>519</v>
      </c>
      <c r="E747" s="233" t="s">
        <v>1056</v>
      </c>
      <c r="F747" s="234" t="s">
        <v>1057</v>
      </c>
      <c r="G747" s="235" t="s">
        <v>312</v>
      </c>
      <c r="H747" s="236">
        <v>61.110999999999997</v>
      </c>
      <c r="I747" s="237"/>
      <c r="J747" s="238">
        <f>ROUND(I747*H747,2)</f>
        <v>0</v>
      </c>
      <c r="K747" s="234" t="s">
        <v>248</v>
      </c>
      <c r="L747" s="239"/>
      <c r="M747" s="240" t="s">
        <v>32</v>
      </c>
      <c r="N747" s="241" t="s">
        <v>49</v>
      </c>
      <c r="O747" s="66"/>
      <c r="P747" s="176">
        <f>O747*H747</f>
        <v>0</v>
      </c>
      <c r="Q747" s="176">
        <v>5.5300000000000002E-3</v>
      </c>
      <c r="R747" s="176">
        <f>Q747*H747</f>
        <v>0.33794383</v>
      </c>
      <c r="S747" s="176">
        <v>0</v>
      </c>
      <c r="T747" s="177">
        <f>S747*H747</f>
        <v>0</v>
      </c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R747" s="178" t="s">
        <v>586</v>
      </c>
      <c r="AT747" s="178" t="s">
        <v>519</v>
      </c>
      <c r="AU747" s="178" t="s">
        <v>88</v>
      </c>
      <c r="AY747" s="18" t="s">
        <v>143</v>
      </c>
      <c r="BE747" s="179">
        <f>IF(N747="základní",J747,0)</f>
        <v>0</v>
      </c>
      <c r="BF747" s="179">
        <f>IF(N747="snížená",J747,0)</f>
        <v>0</v>
      </c>
      <c r="BG747" s="179">
        <f>IF(N747="zákl. přenesená",J747,0)</f>
        <v>0</v>
      </c>
      <c r="BH747" s="179">
        <f>IF(N747="sníž. přenesená",J747,0)</f>
        <v>0</v>
      </c>
      <c r="BI747" s="179">
        <f>IF(N747="nulová",J747,0)</f>
        <v>0</v>
      </c>
      <c r="BJ747" s="18" t="s">
        <v>86</v>
      </c>
      <c r="BK747" s="179">
        <f>ROUND(I747*H747,2)</f>
        <v>0</v>
      </c>
      <c r="BL747" s="18" t="s">
        <v>452</v>
      </c>
      <c r="BM747" s="178" t="s">
        <v>1058</v>
      </c>
    </row>
    <row r="748" spans="1:65" s="2" customFormat="1" ht="29.25">
      <c r="A748" s="36"/>
      <c r="B748" s="37"/>
      <c r="C748" s="38"/>
      <c r="D748" s="180" t="s">
        <v>149</v>
      </c>
      <c r="E748" s="38"/>
      <c r="F748" s="181" t="s">
        <v>1057</v>
      </c>
      <c r="G748" s="38"/>
      <c r="H748" s="38"/>
      <c r="I748" s="182"/>
      <c r="J748" s="38"/>
      <c r="K748" s="38"/>
      <c r="L748" s="41"/>
      <c r="M748" s="183"/>
      <c r="N748" s="184"/>
      <c r="O748" s="66"/>
      <c r="P748" s="66"/>
      <c r="Q748" s="66"/>
      <c r="R748" s="66"/>
      <c r="S748" s="66"/>
      <c r="T748" s="67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T748" s="18" t="s">
        <v>149</v>
      </c>
      <c r="AU748" s="18" t="s">
        <v>88</v>
      </c>
    </row>
    <row r="749" spans="1:65" s="14" customFormat="1" ht="11.25">
      <c r="B749" s="210"/>
      <c r="C749" s="211"/>
      <c r="D749" s="180" t="s">
        <v>252</v>
      </c>
      <c r="E749" s="211"/>
      <c r="F749" s="213" t="s">
        <v>1059</v>
      </c>
      <c r="G749" s="211"/>
      <c r="H749" s="214">
        <v>61.110999999999997</v>
      </c>
      <c r="I749" s="215"/>
      <c r="J749" s="211"/>
      <c r="K749" s="211"/>
      <c r="L749" s="216"/>
      <c r="M749" s="217"/>
      <c r="N749" s="218"/>
      <c r="O749" s="218"/>
      <c r="P749" s="218"/>
      <c r="Q749" s="218"/>
      <c r="R749" s="218"/>
      <c r="S749" s="218"/>
      <c r="T749" s="219"/>
      <c r="AT749" s="220" t="s">
        <v>252</v>
      </c>
      <c r="AU749" s="220" t="s">
        <v>88</v>
      </c>
      <c r="AV749" s="14" t="s">
        <v>88</v>
      </c>
      <c r="AW749" s="14" t="s">
        <v>4</v>
      </c>
      <c r="AX749" s="14" t="s">
        <v>86</v>
      </c>
      <c r="AY749" s="220" t="s">
        <v>143</v>
      </c>
    </row>
    <row r="750" spans="1:65" s="2" customFormat="1" ht="24.2" customHeight="1">
      <c r="A750" s="36"/>
      <c r="B750" s="37"/>
      <c r="C750" s="167" t="s">
        <v>1060</v>
      </c>
      <c r="D750" s="167" t="s">
        <v>144</v>
      </c>
      <c r="E750" s="168" t="s">
        <v>1061</v>
      </c>
      <c r="F750" s="169" t="s">
        <v>1062</v>
      </c>
      <c r="G750" s="170" t="s">
        <v>312</v>
      </c>
      <c r="H750" s="171">
        <v>35</v>
      </c>
      <c r="I750" s="172"/>
      <c r="J750" s="173">
        <f>ROUND(I750*H750,2)</f>
        <v>0</v>
      </c>
      <c r="K750" s="169" t="s">
        <v>248</v>
      </c>
      <c r="L750" s="41"/>
      <c r="M750" s="174" t="s">
        <v>32</v>
      </c>
      <c r="N750" s="175" t="s">
        <v>49</v>
      </c>
      <c r="O750" s="66"/>
      <c r="P750" s="176">
        <f>O750*H750</f>
        <v>0</v>
      </c>
      <c r="Q750" s="176">
        <v>8.0000000000000004E-4</v>
      </c>
      <c r="R750" s="176">
        <f>Q750*H750</f>
        <v>2.8000000000000001E-2</v>
      </c>
      <c r="S750" s="176">
        <v>0</v>
      </c>
      <c r="T750" s="177">
        <f>S750*H750</f>
        <v>0</v>
      </c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R750" s="178" t="s">
        <v>452</v>
      </c>
      <c r="AT750" s="178" t="s">
        <v>144</v>
      </c>
      <c r="AU750" s="178" t="s">
        <v>88</v>
      </c>
      <c r="AY750" s="18" t="s">
        <v>143</v>
      </c>
      <c r="BE750" s="179">
        <f>IF(N750="základní",J750,0)</f>
        <v>0</v>
      </c>
      <c r="BF750" s="179">
        <f>IF(N750="snížená",J750,0)</f>
        <v>0</v>
      </c>
      <c r="BG750" s="179">
        <f>IF(N750="zákl. přenesená",J750,0)</f>
        <v>0</v>
      </c>
      <c r="BH750" s="179">
        <f>IF(N750="sníž. přenesená",J750,0)</f>
        <v>0</v>
      </c>
      <c r="BI750" s="179">
        <f>IF(N750="nulová",J750,0)</f>
        <v>0</v>
      </c>
      <c r="BJ750" s="18" t="s">
        <v>86</v>
      </c>
      <c r="BK750" s="179">
        <f>ROUND(I750*H750,2)</f>
        <v>0</v>
      </c>
      <c r="BL750" s="18" t="s">
        <v>452</v>
      </c>
      <c r="BM750" s="178" t="s">
        <v>1063</v>
      </c>
    </row>
    <row r="751" spans="1:65" s="2" customFormat="1" ht="29.25">
      <c r="A751" s="36"/>
      <c r="B751" s="37"/>
      <c r="C751" s="38"/>
      <c r="D751" s="180" t="s">
        <v>149</v>
      </c>
      <c r="E751" s="38"/>
      <c r="F751" s="181" t="s">
        <v>1064</v>
      </c>
      <c r="G751" s="38"/>
      <c r="H751" s="38"/>
      <c r="I751" s="182"/>
      <c r="J751" s="38"/>
      <c r="K751" s="38"/>
      <c r="L751" s="41"/>
      <c r="M751" s="183"/>
      <c r="N751" s="184"/>
      <c r="O751" s="66"/>
      <c r="P751" s="66"/>
      <c r="Q751" s="66"/>
      <c r="R751" s="66"/>
      <c r="S751" s="66"/>
      <c r="T751" s="67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T751" s="18" t="s">
        <v>149</v>
      </c>
      <c r="AU751" s="18" t="s">
        <v>88</v>
      </c>
    </row>
    <row r="752" spans="1:65" s="2" customFormat="1" ht="11.25">
      <c r="A752" s="36"/>
      <c r="B752" s="37"/>
      <c r="C752" s="38"/>
      <c r="D752" s="198" t="s">
        <v>194</v>
      </c>
      <c r="E752" s="38"/>
      <c r="F752" s="199" t="s">
        <v>1065</v>
      </c>
      <c r="G752" s="38"/>
      <c r="H752" s="38"/>
      <c r="I752" s="182"/>
      <c r="J752" s="38"/>
      <c r="K752" s="38"/>
      <c r="L752" s="41"/>
      <c r="M752" s="183"/>
      <c r="N752" s="184"/>
      <c r="O752" s="66"/>
      <c r="P752" s="66"/>
      <c r="Q752" s="66"/>
      <c r="R752" s="66"/>
      <c r="S752" s="66"/>
      <c r="T752" s="67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T752" s="18" t="s">
        <v>194</v>
      </c>
      <c r="AU752" s="18" t="s">
        <v>88</v>
      </c>
    </row>
    <row r="753" spans="1:65" s="2" customFormat="1" ht="24.2" customHeight="1">
      <c r="A753" s="36"/>
      <c r="B753" s="37"/>
      <c r="C753" s="167" t="s">
        <v>1066</v>
      </c>
      <c r="D753" s="167" t="s">
        <v>144</v>
      </c>
      <c r="E753" s="168" t="s">
        <v>1067</v>
      </c>
      <c r="F753" s="169" t="s">
        <v>1068</v>
      </c>
      <c r="G753" s="170" t="s">
        <v>462</v>
      </c>
      <c r="H753" s="171">
        <v>71.5</v>
      </c>
      <c r="I753" s="172"/>
      <c r="J753" s="173">
        <f>ROUND(I753*H753,2)</f>
        <v>0</v>
      </c>
      <c r="K753" s="169" t="s">
        <v>248</v>
      </c>
      <c r="L753" s="41"/>
      <c r="M753" s="174" t="s">
        <v>32</v>
      </c>
      <c r="N753" s="175" t="s">
        <v>49</v>
      </c>
      <c r="O753" s="66"/>
      <c r="P753" s="176">
        <f>O753*H753</f>
        <v>0</v>
      </c>
      <c r="Q753" s="176">
        <v>1.6000000000000001E-4</v>
      </c>
      <c r="R753" s="176">
        <f>Q753*H753</f>
        <v>1.1440000000000001E-2</v>
      </c>
      <c r="S753" s="176">
        <v>0</v>
      </c>
      <c r="T753" s="177">
        <f>S753*H753</f>
        <v>0</v>
      </c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R753" s="178" t="s">
        <v>452</v>
      </c>
      <c r="AT753" s="178" t="s">
        <v>144</v>
      </c>
      <c r="AU753" s="178" t="s">
        <v>88</v>
      </c>
      <c r="AY753" s="18" t="s">
        <v>143</v>
      </c>
      <c r="BE753" s="179">
        <f>IF(N753="základní",J753,0)</f>
        <v>0</v>
      </c>
      <c r="BF753" s="179">
        <f>IF(N753="snížená",J753,0)</f>
        <v>0</v>
      </c>
      <c r="BG753" s="179">
        <f>IF(N753="zákl. přenesená",J753,0)</f>
        <v>0</v>
      </c>
      <c r="BH753" s="179">
        <f>IF(N753="sníž. přenesená",J753,0)</f>
        <v>0</v>
      </c>
      <c r="BI753" s="179">
        <f>IF(N753="nulová",J753,0)</f>
        <v>0</v>
      </c>
      <c r="BJ753" s="18" t="s">
        <v>86</v>
      </c>
      <c r="BK753" s="179">
        <f>ROUND(I753*H753,2)</f>
        <v>0</v>
      </c>
      <c r="BL753" s="18" t="s">
        <v>452</v>
      </c>
      <c r="BM753" s="178" t="s">
        <v>1069</v>
      </c>
    </row>
    <row r="754" spans="1:65" s="2" customFormat="1" ht="19.5">
      <c r="A754" s="36"/>
      <c r="B754" s="37"/>
      <c r="C754" s="38"/>
      <c r="D754" s="180" t="s">
        <v>149</v>
      </c>
      <c r="E754" s="38"/>
      <c r="F754" s="181" t="s">
        <v>1070</v>
      </c>
      <c r="G754" s="38"/>
      <c r="H754" s="38"/>
      <c r="I754" s="182"/>
      <c r="J754" s="38"/>
      <c r="K754" s="38"/>
      <c r="L754" s="41"/>
      <c r="M754" s="183"/>
      <c r="N754" s="184"/>
      <c r="O754" s="66"/>
      <c r="P754" s="66"/>
      <c r="Q754" s="66"/>
      <c r="R754" s="66"/>
      <c r="S754" s="66"/>
      <c r="T754" s="67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T754" s="18" t="s">
        <v>149</v>
      </c>
      <c r="AU754" s="18" t="s">
        <v>88</v>
      </c>
    </row>
    <row r="755" spans="1:65" s="2" customFormat="1" ht="11.25">
      <c r="A755" s="36"/>
      <c r="B755" s="37"/>
      <c r="C755" s="38"/>
      <c r="D755" s="198" t="s">
        <v>194</v>
      </c>
      <c r="E755" s="38"/>
      <c r="F755" s="199" t="s">
        <v>1071</v>
      </c>
      <c r="G755" s="38"/>
      <c r="H755" s="38"/>
      <c r="I755" s="182"/>
      <c r="J755" s="38"/>
      <c r="K755" s="38"/>
      <c r="L755" s="41"/>
      <c r="M755" s="183"/>
      <c r="N755" s="184"/>
      <c r="O755" s="66"/>
      <c r="P755" s="66"/>
      <c r="Q755" s="66"/>
      <c r="R755" s="66"/>
      <c r="S755" s="66"/>
      <c r="T755" s="67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T755" s="18" t="s">
        <v>194</v>
      </c>
      <c r="AU755" s="18" t="s">
        <v>88</v>
      </c>
    </row>
    <row r="756" spans="1:65" s="2" customFormat="1" ht="24.2" customHeight="1">
      <c r="A756" s="36"/>
      <c r="B756" s="37"/>
      <c r="C756" s="167" t="s">
        <v>1072</v>
      </c>
      <c r="D756" s="167" t="s">
        <v>144</v>
      </c>
      <c r="E756" s="168" t="s">
        <v>1073</v>
      </c>
      <c r="F756" s="169" t="s">
        <v>1074</v>
      </c>
      <c r="G756" s="170" t="s">
        <v>296</v>
      </c>
      <c r="H756" s="171">
        <v>2.1030000000000002</v>
      </c>
      <c r="I756" s="172"/>
      <c r="J756" s="173">
        <f>ROUND(I756*H756,2)</f>
        <v>0</v>
      </c>
      <c r="K756" s="169" t="s">
        <v>248</v>
      </c>
      <c r="L756" s="41"/>
      <c r="M756" s="174" t="s">
        <v>32</v>
      </c>
      <c r="N756" s="175" t="s">
        <v>49</v>
      </c>
      <c r="O756" s="66"/>
      <c r="P756" s="176">
        <f>O756*H756</f>
        <v>0</v>
      </c>
      <c r="Q756" s="176">
        <v>0</v>
      </c>
      <c r="R756" s="176">
        <f>Q756*H756</f>
        <v>0</v>
      </c>
      <c r="S756" s="176">
        <v>0</v>
      </c>
      <c r="T756" s="177">
        <f>S756*H756</f>
        <v>0</v>
      </c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R756" s="178" t="s">
        <v>452</v>
      </c>
      <c r="AT756" s="178" t="s">
        <v>144</v>
      </c>
      <c r="AU756" s="178" t="s">
        <v>88</v>
      </c>
      <c r="AY756" s="18" t="s">
        <v>143</v>
      </c>
      <c r="BE756" s="179">
        <f>IF(N756="základní",J756,0)</f>
        <v>0</v>
      </c>
      <c r="BF756" s="179">
        <f>IF(N756="snížená",J756,0)</f>
        <v>0</v>
      </c>
      <c r="BG756" s="179">
        <f>IF(N756="zákl. přenesená",J756,0)</f>
        <v>0</v>
      </c>
      <c r="BH756" s="179">
        <f>IF(N756="sníž. přenesená",J756,0)</f>
        <v>0</v>
      </c>
      <c r="BI756" s="179">
        <f>IF(N756="nulová",J756,0)</f>
        <v>0</v>
      </c>
      <c r="BJ756" s="18" t="s">
        <v>86</v>
      </c>
      <c r="BK756" s="179">
        <f>ROUND(I756*H756,2)</f>
        <v>0</v>
      </c>
      <c r="BL756" s="18" t="s">
        <v>452</v>
      </c>
      <c r="BM756" s="178" t="s">
        <v>1075</v>
      </c>
    </row>
    <row r="757" spans="1:65" s="2" customFormat="1" ht="29.25">
      <c r="A757" s="36"/>
      <c r="B757" s="37"/>
      <c r="C757" s="38"/>
      <c r="D757" s="180" t="s">
        <v>149</v>
      </c>
      <c r="E757" s="38"/>
      <c r="F757" s="181" t="s">
        <v>1076</v>
      </c>
      <c r="G757" s="38"/>
      <c r="H757" s="38"/>
      <c r="I757" s="182"/>
      <c r="J757" s="38"/>
      <c r="K757" s="38"/>
      <c r="L757" s="41"/>
      <c r="M757" s="183"/>
      <c r="N757" s="184"/>
      <c r="O757" s="66"/>
      <c r="P757" s="66"/>
      <c r="Q757" s="66"/>
      <c r="R757" s="66"/>
      <c r="S757" s="66"/>
      <c r="T757" s="67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T757" s="18" t="s">
        <v>149</v>
      </c>
      <c r="AU757" s="18" t="s">
        <v>88</v>
      </c>
    </row>
    <row r="758" spans="1:65" s="2" customFormat="1" ht="11.25">
      <c r="A758" s="36"/>
      <c r="B758" s="37"/>
      <c r="C758" s="38"/>
      <c r="D758" s="198" t="s">
        <v>194</v>
      </c>
      <c r="E758" s="38"/>
      <c r="F758" s="199" t="s">
        <v>1077</v>
      </c>
      <c r="G758" s="38"/>
      <c r="H758" s="38"/>
      <c r="I758" s="182"/>
      <c r="J758" s="38"/>
      <c r="K758" s="38"/>
      <c r="L758" s="41"/>
      <c r="M758" s="183"/>
      <c r="N758" s="184"/>
      <c r="O758" s="66"/>
      <c r="P758" s="66"/>
      <c r="Q758" s="66"/>
      <c r="R758" s="66"/>
      <c r="S758" s="66"/>
      <c r="T758" s="67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T758" s="18" t="s">
        <v>194</v>
      </c>
      <c r="AU758" s="18" t="s">
        <v>88</v>
      </c>
    </row>
    <row r="759" spans="1:65" s="11" customFormat="1" ht="22.9" customHeight="1">
      <c r="B759" s="153"/>
      <c r="C759" s="154"/>
      <c r="D759" s="155" t="s">
        <v>77</v>
      </c>
      <c r="E759" s="196" t="s">
        <v>1078</v>
      </c>
      <c r="F759" s="196" t="s">
        <v>1079</v>
      </c>
      <c r="G759" s="154"/>
      <c r="H759" s="154"/>
      <c r="I759" s="157"/>
      <c r="J759" s="197">
        <f>BK759</f>
        <v>0</v>
      </c>
      <c r="K759" s="154"/>
      <c r="L759" s="159"/>
      <c r="M759" s="160"/>
      <c r="N759" s="161"/>
      <c r="O759" s="161"/>
      <c r="P759" s="162">
        <f>SUM(P760:P782)</f>
        <v>0</v>
      </c>
      <c r="Q759" s="161"/>
      <c r="R759" s="162">
        <f>SUM(R760:R782)</f>
        <v>2.7197010000000001</v>
      </c>
      <c r="S759" s="161"/>
      <c r="T759" s="163">
        <f>SUM(T760:T782)</f>
        <v>0</v>
      </c>
      <c r="AR759" s="164" t="s">
        <v>88</v>
      </c>
      <c r="AT759" s="165" t="s">
        <v>77</v>
      </c>
      <c r="AU759" s="165" t="s">
        <v>86</v>
      </c>
      <c r="AY759" s="164" t="s">
        <v>143</v>
      </c>
      <c r="BK759" s="166">
        <f>SUM(BK760:BK782)</f>
        <v>0</v>
      </c>
    </row>
    <row r="760" spans="1:65" s="2" customFormat="1" ht="24.2" customHeight="1">
      <c r="A760" s="36"/>
      <c r="B760" s="37"/>
      <c r="C760" s="167" t="s">
        <v>1080</v>
      </c>
      <c r="D760" s="167" t="s">
        <v>144</v>
      </c>
      <c r="E760" s="168" t="s">
        <v>1081</v>
      </c>
      <c r="F760" s="169" t="s">
        <v>1082</v>
      </c>
      <c r="G760" s="170" t="s">
        <v>312</v>
      </c>
      <c r="H760" s="171">
        <v>272</v>
      </c>
      <c r="I760" s="172"/>
      <c r="J760" s="173">
        <f>ROUND(I760*H760,2)</f>
        <v>0</v>
      </c>
      <c r="K760" s="169" t="s">
        <v>248</v>
      </c>
      <c r="L760" s="41"/>
      <c r="M760" s="174" t="s">
        <v>32</v>
      </c>
      <c r="N760" s="175" t="s">
        <v>49</v>
      </c>
      <c r="O760" s="66"/>
      <c r="P760" s="176">
        <f>O760*H760</f>
        <v>0</v>
      </c>
      <c r="Q760" s="176">
        <v>2.9999999999999997E-4</v>
      </c>
      <c r="R760" s="176">
        <f>Q760*H760</f>
        <v>8.1599999999999992E-2</v>
      </c>
      <c r="S760" s="176">
        <v>0</v>
      </c>
      <c r="T760" s="177">
        <f>S760*H760</f>
        <v>0</v>
      </c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R760" s="178" t="s">
        <v>452</v>
      </c>
      <c r="AT760" s="178" t="s">
        <v>144</v>
      </c>
      <c r="AU760" s="178" t="s">
        <v>88</v>
      </c>
      <c r="AY760" s="18" t="s">
        <v>143</v>
      </c>
      <c r="BE760" s="179">
        <f>IF(N760="základní",J760,0)</f>
        <v>0</v>
      </c>
      <c r="BF760" s="179">
        <f>IF(N760="snížená",J760,0)</f>
        <v>0</v>
      </c>
      <c r="BG760" s="179">
        <f>IF(N760="zákl. přenesená",J760,0)</f>
        <v>0</v>
      </c>
      <c r="BH760" s="179">
        <f>IF(N760="sníž. přenesená",J760,0)</f>
        <v>0</v>
      </c>
      <c r="BI760" s="179">
        <f>IF(N760="nulová",J760,0)</f>
        <v>0</v>
      </c>
      <c r="BJ760" s="18" t="s">
        <v>86</v>
      </c>
      <c r="BK760" s="179">
        <f>ROUND(I760*H760,2)</f>
        <v>0</v>
      </c>
      <c r="BL760" s="18" t="s">
        <v>452</v>
      </c>
      <c r="BM760" s="178" t="s">
        <v>1083</v>
      </c>
    </row>
    <row r="761" spans="1:65" s="2" customFormat="1" ht="29.25">
      <c r="A761" s="36"/>
      <c r="B761" s="37"/>
      <c r="C761" s="38"/>
      <c r="D761" s="180" t="s">
        <v>149</v>
      </c>
      <c r="E761" s="38"/>
      <c r="F761" s="181" t="s">
        <v>1084</v>
      </c>
      <c r="G761" s="38"/>
      <c r="H761" s="38"/>
      <c r="I761" s="182"/>
      <c r="J761" s="38"/>
      <c r="K761" s="38"/>
      <c r="L761" s="41"/>
      <c r="M761" s="183"/>
      <c r="N761" s="184"/>
      <c r="O761" s="66"/>
      <c r="P761" s="66"/>
      <c r="Q761" s="66"/>
      <c r="R761" s="66"/>
      <c r="S761" s="66"/>
      <c r="T761" s="67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T761" s="18" t="s">
        <v>149</v>
      </c>
      <c r="AU761" s="18" t="s">
        <v>88</v>
      </c>
    </row>
    <row r="762" spans="1:65" s="2" customFormat="1" ht="11.25">
      <c r="A762" s="36"/>
      <c r="B762" s="37"/>
      <c r="C762" s="38"/>
      <c r="D762" s="198" t="s">
        <v>194</v>
      </c>
      <c r="E762" s="38"/>
      <c r="F762" s="199" t="s">
        <v>1085</v>
      </c>
      <c r="G762" s="38"/>
      <c r="H762" s="38"/>
      <c r="I762" s="182"/>
      <c r="J762" s="38"/>
      <c r="K762" s="38"/>
      <c r="L762" s="41"/>
      <c r="M762" s="183"/>
      <c r="N762" s="184"/>
      <c r="O762" s="66"/>
      <c r="P762" s="66"/>
      <c r="Q762" s="66"/>
      <c r="R762" s="66"/>
      <c r="S762" s="66"/>
      <c r="T762" s="67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T762" s="18" t="s">
        <v>194</v>
      </c>
      <c r="AU762" s="18" t="s">
        <v>88</v>
      </c>
    </row>
    <row r="763" spans="1:65" s="2" customFormat="1" ht="24.2" customHeight="1">
      <c r="A763" s="36"/>
      <c r="B763" s="37"/>
      <c r="C763" s="232" t="s">
        <v>1086</v>
      </c>
      <c r="D763" s="232" t="s">
        <v>519</v>
      </c>
      <c r="E763" s="233" t="s">
        <v>1087</v>
      </c>
      <c r="F763" s="234" t="s">
        <v>1088</v>
      </c>
      <c r="G763" s="235" t="s">
        <v>312</v>
      </c>
      <c r="H763" s="236">
        <v>277.44</v>
      </c>
      <c r="I763" s="237"/>
      <c r="J763" s="238">
        <f>ROUND(I763*H763,2)</f>
        <v>0</v>
      </c>
      <c r="K763" s="234" t="s">
        <v>248</v>
      </c>
      <c r="L763" s="239"/>
      <c r="M763" s="240" t="s">
        <v>32</v>
      </c>
      <c r="N763" s="241" t="s">
        <v>49</v>
      </c>
      <c r="O763" s="66"/>
      <c r="P763" s="176">
        <f>O763*H763</f>
        <v>0</v>
      </c>
      <c r="Q763" s="176">
        <v>6.0000000000000001E-3</v>
      </c>
      <c r="R763" s="176">
        <f>Q763*H763</f>
        <v>1.6646400000000001</v>
      </c>
      <c r="S763" s="176">
        <v>0</v>
      </c>
      <c r="T763" s="177">
        <f>S763*H763</f>
        <v>0</v>
      </c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R763" s="178" t="s">
        <v>586</v>
      </c>
      <c r="AT763" s="178" t="s">
        <v>519</v>
      </c>
      <c r="AU763" s="178" t="s">
        <v>88</v>
      </c>
      <c r="AY763" s="18" t="s">
        <v>143</v>
      </c>
      <c r="BE763" s="179">
        <f>IF(N763="základní",J763,0)</f>
        <v>0</v>
      </c>
      <c r="BF763" s="179">
        <f>IF(N763="snížená",J763,0)</f>
        <v>0</v>
      </c>
      <c r="BG763" s="179">
        <f>IF(N763="zákl. přenesená",J763,0)</f>
        <v>0</v>
      </c>
      <c r="BH763" s="179">
        <f>IF(N763="sníž. přenesená",J763,0)</f>
        <v>0</v>
      </c>
      <c r="BI763" s="179">
        <f>IF(N763="nulová",J763,0)</f>
        <v>0</v>
      </c>
      <c r="BJ763" s="18" t="s">
        <v>86</v>
      </c>
      <c r="BK763" s="179">
        <f>ROUND(I763*H763,2)</f>
        <v>0</v>
      </c>
      <c r="BL763" s="18" t="s">
        <v>452</v>
      </c>
      <c r="BM763" s="178" t="s">
        <v>1089</v>
      </c>
    </row>
    <row r="764" spans="1:65" s="2" customFormat="1" ht="11.25">
      <c r="A764" s="36"/>
      <c r="B764" s="37"/>
      <c r="C764" s="38"/>
      <c r="D764" s="180" t="s">
        <v>149</v>
      </c>
      <c r="E764" s="38"/>
      <c r="F764" s="181" t="s">
        <v>1088</v>
      </c>
      <c r="G764" s="38"/>
      <c r="H764" s="38"/>
      <c r="I764" s="182"/>
      <c r="J764" s="38"/>
      <c r="K764" s="38"/>
      <c r="L764" s="41"/>
      <c r="M764" s="183"/>
      <c r="N764" s="184"/>
      <c r="O764" s="66"/>
      <c r="P764" s="66"/>
      <c r="Q764" s="66"/>
      <c r="R764" s="66"/>
      <c r="S764" s="66"/>
      <c r="T764" s="67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T764" s="18" t="s">
        <v>149</v>
      </c>
      <c r="AU764" s="18" t="s">
        <v>88</v>
      </c>
    </row>
    <row r="765" spans="1:65" s="14" customFormat="1" ht="11.25">
      <c r="B765" s="210"/>
      <c r="C765" s="211"/>
      <c r="D765" s="180" t="s">
        <v>252</v>
      </c>
      <c r="E765" s="211"/>
      <c r="F765" s="213" t="s">
        <v>1090</v>
      </c>
      <c r="G765" s="211"/>
      <c r="H765" s="214">
        <v>277.44</v>
      </c>
      <c r="I765" s="215"/>
      <c r="J765" s="211"/>
      <c r="K765" s="211"/>
      <c r="L765" s="216"/>
      <c r="M765" s="217"/>
      <c r="N765" s="218"/>
      <c r="O765" s="218"/>
      <c r="P765" s="218"/>
      <c r="Q765" s="218"/>
      <c r="R765" s="218"/>
      <c r="S765" s="218"/>
      <c r="T765" s="219"/>
      <c r="AT765" s="220" t="s">
        <v>252</v>
      </c>
      <c r="AU765" s="220" t="s">
        <v>88</v>
      </c>
      <c r="AV765" s="14" t="s">
        <v>88</v>
      </c>
      <c r="AW765" s="14" t="s">
        <v>4</v>
      </c>
      <c r="AX765" s="14" t="s">
        <v>86</v>
      </c>
      <c r="AY765" s="220" t="s">
        <v>143</v>
      </c>
    </row>
    <row r="766" spans="1:65" s="2" customFormat="1" ht="24.2" customHeight="1">
      <c r="A766" s="36"/>
      <c r="B766" s="37"/>
      <c r="C766" s="167" t="s">
        <v>1091</v>
      </c>
      <c r="D766" s="167" t="s">
        <v>144</v>
      </c>
      <c r="E766" s="168" t="s">
        <v>1092</v>
      </c>
      <c r="F766" s="169" t="s">
        <v>1093</v>
      </c>
      <c r="G766" s="170" t="s">
        <v>312</v>
      </c>
      <c r="H766" s="171">
        <v>251</v>
      </c>
      <c r="I766" s="172"/>
      <c r="J766" s="173">
        <f>ROUND(I766*H766,2)</f>
        <v>0</v>
      </c>
      <c r="K766" s="169" t="s">
        <v>248</v>
      </c>
      <c r="L766" s="41"/>
      <c r="M766" s="174" t="s">
        <v>32</v>
      </c>
      <c r="N766" s="175" t="s">
        <v>49</v>
      </c>
      <c r="O766" s="66"/>
      <c r="P766" s="176">
        <f>O766*H766</f>
        <v>0</v>
      </c>
      <c r="Q766" s="176">
        <v>0</v>
      </c>
      <c r="R766" s="176">
        <f>Q766*H766</f>
        <v>0</v>
      </c>
      <c r="S766" s="176">
        <v>0</v>
      </c>
      <c r="T766" s="177">
        <f>S766*H766</f>
        <v>0</v>
      </c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R766" s="178" t="s">
        <v>452</v>
      </c>
      <c r="AT766" s="178" t="s">
        <v>144</v>
      </c>
      <c r="AU766" s="178" t="s">
        <v>88</v>
      </c>
      <c r="AY766" s="18" t="s">
        <v>143</v>
      </c>
      <c r="BE766" s="179">
        <f>IF(N766="základní",J766,0)</f>
        <v>0</v>
      </c>
      <c r="BF766" s="179">
        <f>IF(N766="snížená",J766,0)</f>
        <v>0</v>
      </c>
      <c r="BG766" s="179">
        <f>IF(N766="zákl. přenesená",J766,0)</f>
        <v>0</v>
      </c>
      <c r="BH766" s="179">
        <f>IF(N766="sníž. přenesená",J766,0)</f>
        <v>0</v>
      </c>
      <c r="BI766" s="179">
        <f>IF(N766="nulová",J766,0)</f>
        <v>0</v>
      </c>
      <c r="BJ766" s="18" t="s">
        <v>86</v>
      </c>
      <c r="BK766" s="179">
        <f>ROUND(I766*H766,2)</f>
        <v>0</v>
      </c>
      <c r="BL766" s="18" t="s">
        <v>452</v>
      </c>
      <c r="BM766" s="178" t="s">
        <v>1094</v>
      </c>
    </row>
    <row r="767" spans="1:65" s="2" customFormat="1" ht="19.5">
      <c r="A767" s="36"/>
      <c r="B767" s="37"/>
      <c r="C767" s="38"/>
      <c r="D767" s="180" t="s">
        <v>149</v>
      </c>
      <c r="E767" s="38"/>
      <c r="F767" s="181" t="s">
        <v>1095</v>
      </c>
      <c r="G767" s="38"/>
      <c r="H767" s="38"/>
      <c r="I767" s="182"/>
      <c r="J767" s="38"/>
      <c r="K767" s="38"/>
      <c r="L767" s="41"/>
      <c r="M767" s="183"/>
      <c r="N767" s="184"/>
      <c r="O767" s="66"/>
      <c r="P767" s="66"/>
      <c r="Q767" s="66"/>
      <c r="R767" s="66"/>
      <c r="S767" s="66"/>
      <c r="T767" s="67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T767" s="18" t="s">
        <v>149</v>
      </c>
      <c r="AU767" s="18" t="s">
        <v>88</v>
      </c>
    </row>
    <row r="768" spans="1:65" s="2" customFormat="1" ht="11.25">
      <c r="A768" s="36"/>
      <c r="B768" s="37"/>
      <c r="C768" s="38"/>
      <c r="D768" s="198" t="s">
        <v>194</v>
      </c>
      <c r="E768" s="38"/>
      <c r="F768" s="199" t="s">
        <v>1096</v>
      </c>
      <c r="G768" s="38"/>
      <c r="H768" s="38"/>
      <c r="I768" s="182"/>
      <c r="J768" s="38"/>
      <c r="K768" s="38"/>
      <c r="L768" s="41"/>
      <c r="M768" s="183"/>
      <c r="N768" s="184"/>
      <c r="O768" s="66"/>
      <c r="P768" s="66"/>
      <c r="Q768" s="66"/>
      <c r="R768" s="66"/>
      <c r="S768" s="66"/>
      <c r="T768" s="67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T768" s="18" t="s">
        <v>194</v>
      </c>
      <c r="AU768" s="18" t="s">
        <v>88</v>
      </c>
    </row>
    <row r="769" spans="1:65" s="2" customFormat="1" ht="24.2" customHeight="1">
      <c r="A769" s="36"/>
      <c r="B769" s="37"/>
      <c r="C769" s="232" t="s">
        <v>1097</v>
      </c>
      <c r="D769" s="232" t="s">
        <v>519</v>
      </c>
      <c r="E769" s="233" t="s">
        <v>1098</v>
      </c>
      <c r="F769" s="234" t="s">
        <v>1099</v>
      </c>
      <c r="G769" s="235" t="s">
        <v>312</v>
      </c>
      <c r="H769" s="236">
        <v>256.02</v>
      </c>
      <c r="I769" s="237"/>
      <c r="J769" s="238">
        <f>ROUND(I769*H769,2)</f>
        <v>0</v>
      </c>
      <c r="K769" s="234" t="s">
        <v>248</v>
      </c>
      <c r="L769" s="239"/>
      <c r="M769" s="240" t="s">
        <v>32</v>
      </c>
      <c r="N769" s="241" t="s">
        <v>49</v>
      </c>
      <c r="O769" s="66"/>
      <c r="P769" s="176">
        <f>O769*H769</f>
        <v>0</v>
      </c>
      <c r="Q769" s="176">
        <v>2E-3</v>
      </c>
      <c r="R769" s="176">
        <f>Q769*H769</f>
        <v>0.51203999999999994</v>
      </c>
      <c r="S769" s="176">
        <v>0</v>
      </c>
      <c r="T769" s="177">
        <f>S769*H769</f>
        <v>0</v>
      </c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R769" s="178" t="s">
        <v>586</v>
      </c>
      <c r="AT769" s="178" t="s">
        <v>519</v>
      </c>
      <c r="AU769" s="178" t="s">
        <v>88</v>
      </c>
      <c r="AY769" s="18" t="s">
        <v>143</v>
      </c>
      <c r="BE769" s="179">
        <f>IF(N769="základní",J769,0)</f>
        <v>0</v>
      </c>
      <c r="BF769" s="179">
        <f>IF(N769="snížená",J769,0)</f>
        <v>0</v>
      </c>
      <c r="BG769" s="179">
        <f>IF(N769="zákl. přenesená",J769,0)</f>
        <v>0</v>
      </c>
      <c r="BH769" s="179">
        <f>IF(N769="sníž. přenesená",J769,0)</f>
        <v>0</v>
      </c>
      <c r="BI769" s="179">
        <f>IF(N769="nulová",J769,0)</f>
        <v>0</v>
      </c>
      <c r="BJ769" s="18" t="s">
        <v>86</v>
      </c>
      <c r="BK769" s="179">
        <f>ROUND(I769*H769,2)</f>
        <v>0</v>
      </c>
      <c r="BL769" s="18" t="s">
        <v>452</v>
      </c>
      <c r="BM769" s="178" t="s">
        <v>1100</v>
      </c>
    </row>
    <row r="770" spans="1:65" s="2" customFormat="1" ht="11.25">
      <c r="A770" s="36"/>
      <c r="B770" s="37"/>
      <c r="C770" s="38"/>
      <c r="D770" s="180" t="s">
        <v>149</v>
      </c>
      <c r="E770" s="38"/>
      <c r="F770" s="181" t="s">
        <v>1099</v>
      </c>
      <c r="G770" s="38"/>
      <c r="H770" s="38"/>
      <c r="I770" s="182"/>
      <c r="J770" s="38"/>
      <c r="K770" s="38"/>
      <c r="L770" s="41"/>
      <c r="M770" s="183"/>
      <c r="N770" s="184"/>
      <c r="O770" s="66"/>
      <c r="P770" s="66"/>
      <c r="Q770" s="66"/>
      <c r="R770" s="66"/>
      <c r="S770" s="66"/>
      <c r="T770" s="67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T770" s="18" t="s">
        <v>149</v>
      </c>
      <c r="AU770" s="18" t="s">
        <v>88</v>
      </c>
    </row>
    <row r="771" spans="1:65" s="14" customFormat="1" ht="11.25">
      <c r="B771" s="210"/>
      <c r="C771" s="211"/>
      <c r="D771" s="180" t="s">
        <v>252</v>
      </c>
      <c r="E771" s="211"/>
      <c r="F771" s="213" t="s">
        <v>1101</v>
      </c>
      <c r="G771" s="211"/>
      <c r="H771" s="214">
        <v>256.02</v>
      </c>
      <c r="I771" s="215"/>
      <c r="J771" s="211"/>
      <c r="K771" s="211"/>
      <c r="L771" s="216"/>
      <c r="M771" s="217"/>
      <c r="N771" s="218"/>
      <c r="O771" s="218"/>
      <c r="P771" s="218"/>
      <c r="Q771" s="218"/>
      <c r="R771" s="218"/>
      <c r="S771" s="218"/>
      <c r="T771" s="219"/>
      <c r="AT771" s="220" t="s">
        <v>252</v>
      </c>
      <c r="AU771" s="220" t="s">
        <v>88</v>
      </c>
      <c r="AV771" s="14" t="s">
        <v>88</v>
      </c>
      <c r="AW771" s="14" t="s">
        <v>4</v>
      </c>
      <c r="AX771" s="14" t="s">
        <v>86</v>
      </c>
      <c r="AY771" s="220" t="s">
        <v>143</v>
      </c>
    </row>
    <row r="772" spans="1:65" s="2" customFormat="1" ht="37.9" customHeight="1">
      <c r="A772" s="36"/>
      <c r="B772" s="37"/>
      <c r="C772" s="167" t="s">
        <v>1102</v>
      </c>
      <c r="D772" s="167" t="s">
        <v>144</v>
      </c>
      <c r="E772" s="168" t="s">
        <v>1103</v>
      </c>
      <c r="F772" s="169" t="s">
        <v>1104</v>
      </c>
      <c r="G772" s="170" t="s">
        <v>312</v>
      </c>
      <c r="H772" s="171">
        <v>50.1</v>
      </c>
      <c r="I772" s="172"/>
      <c r="J772" s="173">
        <f>ROUND(I772*H772,2)</f>
        <v>0</v>
      </c>
      <c r="K772" s="169" t="s">
        <v>248</v>
      </c>
      <c r="L772" s="41"/>
      <c r="M772" s="174" t="s">
        <v>32</v>
      </c>
      <c r="N772" s="175" t="s">
        <v>49</v>
      </c>
      <c r="O772" s="66"/>
      <c r="P772" s="176">
        <f>O772*H772</f>
        <v>0</v>
      </c>
      <c r="Q772" s="176">
        <v>6.0600000000000003E-3</v>
      </c>
      <c r="R772" s="176">
        <f>Q772*H772</f>
        <v>0.30360600000000004</v>
      </c>
      <c r="S772" s="176">
        <v>0</v>
      </c>
      <c r="T772" s="177">
        <f>S772*H772</f>
        <v>0</v>
      </c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R772" s="178" t="s">
        <v>452</v>
      </c>
      <c r="AT772" s="178" t="s">
        <v>144</v>
      </c>
      <c r="AU772" s="178" t="s">
        <v>88</v>
      </c>
      <c r="AY772" s="18" t="s">
        <v>143</v>
      </c>
      <c r="BE772" s="179">
        <f>IF(N772="základní",J772,0)</f>
        <v>0</v>
      </c>
      <c r="BF772" s="179">
        <f>IF(N772="snížená",J772,0)</f>
        <v>0</v>
      </c>
      <c r="BG772" s="179">
        <f>IF(N772="zákl. přenesená",J772,0)</f>
        <v>0</v>
      </c>
      <c r="BH772" s="179">
        <f>IF(N772="sníž. přenesená",J772,0)</f>
        <v>0</v>
      </c>
      <c r="BI772" s="179">
        <f>IF(N772="nulová",J772,0)</f>
        <v>0</v>
      </c>
      <c r="BJ772" s="18" t="s">
        <v>86</v>
      </c>
      <c r="BK772" s="179">
        <f>ROUND(I772*H772,2)</f>
        <v>0</v>
      </c>
      <c r="BL772" s="18" t="s">
        <v>452</v>
      </c>
      <c r="BM772" s="178" t="s">
        <v>1105</v>
      </c>
    </row>
    <row r="773" spans="1:65" s="2" customFormat="1" ht="29.25">
      <c r="A773" s="36"/>
      <c r="B773" s="37"/>
      <c r="C773" s="38"/>
      <c r="D773" s="180" t="s">
        <v>149</v>
      </c>
      <c r="E773" s="38"/>
      <c r="F773" s="181" t="s">
        <v>1106</v>
      </c>
      <c r="G773" s="38"/>
      <c r="H773" s="38"/>
      <c r="I773" s="182"/>
      <c r="J773" s="38"/>
      <c r="K773" s="38"/>
      <c r="L773" s="41"/>
      <c r="M773" s="183"/>
      <c r="N773" s="184"/>
      <c r="O773" s="66"/>
      <c r="P773" s="66"/>
      <c r="Q773" s="66"/>
      <c r="R773" s="66"/>
      <c r="S773" s="66"/>
      <c r="T773" s="67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T773" s="18" t="s">
        <v>149</v>
      </c>
      <c r="AU773" s="18" t="s">
        <v>88</v>
      </c>
    </row>
    <row r="774" spans="1:65" s="2" customFormat="1" ht="11.25">
      <c r="A774" s="36"/>
      <c r="B774" s="37"/>
      <c r="C774" s="38"/>
      <c r="D774" s="198" t="s">
        <v>194</v>
      </c>
      <c r="E774" s="38"/>
      <c r="F774" s="199" t="s">
        <v>1107</v>
      </c>
      <c r="G774" s="38"/>
      <c r="H774" s="38"/>
      <c r="I774" s="182"/>
      <c r="J774" s="38"/>
      <c r="K774" s="38"/>
      <c r="L774" s="41"/>
      <c r="M774" s="183"/>
      <c r="N774" s="184"/>
      <c r="O774" s="66"/>
      <c r="P774" s="66"/>
      <c r="Q774" s="66"/>
      <c r="R774" s="66"/>
      <c r="S774" s="66"/>
      <c r="T774" s="67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T774" s="18" t="s">
        <v>194</v>
      </c>
      <c r="AU774" s="18" t="s">
        <v>88</v>
      </c>
    </row>
    <row r="775" spans="1:65" s="13" customFormat="1" ht="11.25">
      <c r="B775" s="200"/>
      <c r="C775" s="201"/>
      <c r="D775" s="180" t="s">
        <v>252</v>
      </c>
      <c r="E775" s="202" t="s">
        <v>32</v>
      </c>
      <c r="F775" s="203" t="s">
        <v>768</v>
      </c>
      <c r="G775" s="201"/>
      <c r="H775" s="202" t="s">
        <v>32</v>
      </c>
      <c r="I775" s="204"/>
      <c r="J775" s="201"/>
      <c r="K775" s="201"/>
      <c r="L775" s="205"/>
      <c r="M775" s="206"/>
      <c r="N775" s="207"/>
      <c r="O775" s="207"/>
      <c r="P775" s="207"/>
      <c r="Q775" s="207"/>
      <c r="R775" s="207"/>
      <c r="S775" s="207"/>
      <c r="T775" s="208"/>
      <c r="AT775" s="209" t="s">
        <v>252</v>
      </c>
      <c r="AU775" s="209" t="s">
        <v>88</v>
      </c>
      <c r="AV775" s="13" t="s">
        <v>86</v>
      </c>
      <c r="AW775" s="13" t="s">
        <v>39</v>
      </c>
      <c r="AX775" s="13" t="s">
        <v>78</v>
      </c>
      <c r="AY775" s="209" t="s">
        <v>143</v>
      </c>
    </row>
    <row r="776" spans="1:65" s="14" customFormat="1" ht="11.25">
      <c r="B776" s="210"/>
      <c r="C776" s="211"/>
      <c r="D776" s="180" t="s">
        <v>252</v>
      </c>
      <c r="E776" s="212" t="s">
        <v>32</v>
      </c>
      <c r="F776" s="213" t="s">
        <v>769</v>
      </c>
      <c r="G776" s="211"/>
      <c r="H776" s="214">
        <v>50.1</v>
      </c>
      <c r="I776" s="215"/>
      <c r="J776" s="211"/>
      <c r="K776" s="211"/>
      <c r="L776" s="216"/>
      <c r="M776" s="217"/>
      <c r="N776" s="218"/>
      <c r="O776" s="218"/>
      <c r="P776" s="218"/>
      <c r="Q776" s="218"/>
      <c r="R776" s="218"/>
      <c r="S776" s="218"/>
      <c r="T776" s="219"/>
      <c r="AT776" s="220" t="s">
        <v>252</v>
      </c>
      <c r="AU776" s="220" t="s">
        <v>88</v>
      </c>
      <c r="AV776" s="14" t="s">
        <v>88</v>
      </c>
      <c r="AW776" s="14" t="s">
        <v>39</v>
      </c>
      <c r="AX776" s="14" t="s">
        <v>86</v>
      </c>
      <c r="AY776" s="220" t="s">
        <v>143</v>
      </c>
    </row>
    <row r="777" spans="1:65" s="2" customFormat="1" ht="24.2" customHeight="1">
      <c r="A777" s="36"/>
      <c r="B777" s="37"/>
      <c r="C777" s="232" t="s">
        <v>1108</v>
      </c>
      <c r="D777" s="232" t="s">
        <v>519</v>
      </c>
      <c r="E777" s="233" t="s">
        <v>1109</v>
      </c>
      <c r="F777" s="234" t="s">
        <v>1110</v>
      </c>
      <c r="G777" s="235" t="s">
        <v>312</v>
      </c>
      <c r="H777" s="236">
        <v>52.604999999999997</v>
      </c>
      <c r="I777" s="237"/>
      <c r="J777" s="238">
        <f>ROUND(I777*H777,2)</f>
        <v>0</v>
      </c>
      <c r="K777" s="234" t="s">
        <v>248</v>
      </c>
      <c r="L777" s="239"/>
      <c r="M777" s="240" t="s">
        <v>32</v>
      </c>
      <c r="N777" s="241" t="s">
        <v>49</v>
      </c>
      <c r="O777" s="66"/>
      <c r="P777" s="176">
        <f>O777*H777</f>
        <v>0</v>
      </c>
      <c r="Q777" s="176">
        <v>3.0000000000000001E-3</v>
      </c>
      <c r="R777" s="176">
        <f>Q777*H777</f>
        <v>0.15781499999999998</v>
      </c>
      <c r="S777" s="176">
        <v>0</v>
      </c>
      <c r="T777" s="177">
        <f>S777*H777</f>
        <v>0</v>
      </c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R777" s="178" t="s">
        <v>586</v>
      </c>
      <c r="AT777" s="178" t="s">
        <v>519</v>
      </c>
      <c r="AU777" s="178" t="s">
        <v>88</v>
      </c>
      <c r="AY777" s="18" t="s">
        <v>143</v>
      </c>
      <c r="BE777" s="179">
        <f>IF(N777="základní",J777,0)</f>
        <v>0</v>
      </c>
      <c r="BF777" s="179">
        <f>IF(N777="snížená",J777,0)</f>
        <v>0</v>
      </c>
      <c r="BG777" s="179">
        <f>IF(N777="zákl. přenesená",J777,0)</f>
        <v>0</v>
      </c>
      <c r="BH777" s="179">
        <f>IF(N777="sníž. přenesená",J777,0)</f>
        <v>0</v>
      </c>
      <c r="BI777" s="179">
        <f>IF(N777="nulová",J777,0)</f>
        <v>0</v>
      </c>
      <c r="BJ777" s="18" t="s">
        <v>86</v>
      </c>
      <c r="BK777" s="179">
        <f>ROUND(I777*H777,2)</f>
        <v>0</v>
      </c>
      <c r="BL777" s="18" t="s">
        <v>452</v>
      </c>
      <c r="BM777" s="178" t="s">
        <v>1111</v>
      </c>
    </row>
    <row r="778" spans="1:65" s="2" customFormat="1" ht="19.5">
      <c r="A778" s="36"/>
      <c r="B778" s="37"/>
      <c r="C778" s="38"/>
      <c r="D778" s="180" t="s">
        <v>149</v>
      </c>
      <c r="E778" s="38"/>
      <c r="F778" s="181" t="s">
        <v>1110</v>
      </c>
      <c r="G778" s="38"/>
      <c r="H778" s="38"/>
      <c r="I778" s="182"/>
      <c r="J778" s="38"/>
      <c r="K778" s="38"/>
      <c r="L778" s="41"/>
      <c r="M778" s="183"/>
      <c r="N778" s="184"/>
      <c r="O778" s="66"/>
      <c r="P778" s="66"/>
      <c r="Q778" s="66"/>
      <c r="R778" s="66"/>
      <c r="S778" s="66"/>
      <c r="T778" s="67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T778" s="18" t="s">
        <v>149</v>
      </c>
      <c r="AU778" s="18" t="s">
        <v>88</v>
      </c>
    </row>
    <row r="779" spans="1:65" s="14" customFormat="1" ht="11.25">
      <c r="B779" s="210"/>
      <c r="C779" s="211"/>
      <c r="D779" s="180" t="s">
        <v>252</v>
      </c>
      <c r="E779" s="211"/>
      <c r="F779" s="213" t="s">
        <v>1112</v>
      </c>
      <c r="G779" s="211"/>
      <c r="H779" s="214">
        <v>52.604999999999997</v>
      </c>
      <c r="I779" s="215"/>
      <c r="J779" s="211"/>
      <c r="K779" s="211"/>
      <c r="L779" s="216"/>
      <c r="M779" s="217"/>
      <c r="N779" s="218"/>
      <c r="O779" s="218"/>
      <c r="P779" s="218"/>
      <c r="Q779" s="218"/>
      <c r="R779" s="218"/>
      <c r="S779" s="218"/>
      <c r="T779" s="219"/>
      <c r="AT779" s="220" t="s">
        <v>252</v>
      </c>
      <c r="AU779" s="220" t="s">
        <v>88</v>
      </c>
      <c r="AV779" s="14" t="s">
        <v>88</v>
      </c>
      <c r="AW779" s="14" t="s">
        <v>4</v>
      </c>
      <c r="AX779" s="14" t="s">
        <v>86</v>
      </c>
      <c r="AY779" s="220" t="s">
        <v>143</v>
      </c>
    </row>
    <row r="780" spans="1:65" s="2" customFormat="1" ht="24.2" customHeight="1">
      <c r="A780" s="36"/>
      <c r="B780" s="37"/>
      <c r="C780" s="167" t="s">
        <v>1113</v>
      </c>
      <c r="D780" s="167" t="s">
        <v>144</v>
      </c>
      <c r="E780" s="168" t="s">
        <v>1114</v>
      </c>
      <c r="F780" s="169" t="s">
        <v>1115</v>
      </c>
      <c r="G780" s="170" t="s">
        <v>296</v>
      </c>
      <c r="H780" s="171">
        <v>2.72</v>
      </c>
      <c r="I780" s="172"/>
      <c r="J780" s="173">
        <f>ROUND(I780*H780,2)</f>
        <v>0</v>
      </c>
      <c r="K780" s="169" t="s">
        <v>248</v>
      </c>
      <c r="L780" s="41"/>
      <c r="M780" s="174" t="s">
        <v>32</v>
      </c>
      <c r="N780" s="175" t="s">
        <v>49</v>
      </c>
      <c r="O780" s="66"/>
      <c r="P780" s="176">
        <f>O780*H780</f>
        <v>0</v>
      </c>
      <c r="Q780" s="176">
        <v>0</v>
      </c>
      <c r="R780" s="176">
        <f>Q780*H780</f>
        <v>0</v>
      </c>
      <c r="S780" s="176">
        <v>0</v>
      </c>
      <c r="T780" s="177">
        <f>S780*H780</f>
        <v>0</v>
      </c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R780" s="178" t="s">
        <v>452</v>
      </c>
      <c r="AT780" s="178" t="s">
        <v>144</v>
      </c>
      <c r="AU780" s="178" t="s">
        <v>88</v>
      </c>
      <c r="AY780" s="18" t="s">
        <v>143</v>
      </c>
      <c r="BE780" s="179">
        <f>IF(N780="základní",J780,0)</f>
        <v>0</v>
      </c>
      <c r="BF780" s="179">
        <f>IF(N780="snížená",J780,0)</f>
        <v>0</v>
      </c>
      <c r="BG780" s="179">
        <f>IF(N780="zákl. přenesená",J780,0)</f>
        <v>0</v>
      </c>
      <c r="BH780" s="179">
        <f>IF(N780="sníž. přenesená",J780,0)</f>
        <v>0</v>
      </c>
      <c r="BI780" s="179">
        <f>IF(N780="nulová",J780,0)</f>
        <v>0</v>
      </c>
      <c r="BJ780" s="18" t="s">
        <v>86</v>
      </c>
      <c r="BK780" s="179">
        <f>ROUND(I780*H780,2)</f>
        <v>0</v>
      </c>
      <c r="BL780" s="18" t="s">
        <v>452</v>
      </c>
      <c r="BM780" s="178" t="s">
        <v>1116</v>
      </c>
    </row>
    <row r="781" spans="1:65" s="2" customFormat="1" ht="29.25">
      <c r="A781" s="36"/>
      <c r="B781" s="37"/>
      <c r="C781" s="38"/>
      <c r="D781" s="180" t="s">
        <v>149</v>
      </c>
      <c r="E781" s="38"/>
      <c r="F781" s="181" t="s">
        <v>1117</v>
      </c>
      <c r="G781" s="38"/>
      <c r="H781" s="38"/>
      <c r="I781" s="182"/>
      <c r="J781" s="38"/>
      <c r="K781" s="38"/>
      <c r="L781" s="41"/>
      <c r="M781" s="183"/>
      <c r="N781" s="184"/>
      <c r="O781" s="66"/>
      <c r="P781" s="66"/>
      <c r="Q781" s="66"/>
      <c r="R781" s="66"/>
      <c r="S781" s="66"/>
      <c r="T781" s="67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T781" s="18" t="s">
        <v>149</v>
      </c>
      <c r="AU781" s="18" t="s">
        <v>88</v>
      </c>
    </row>
    <row r="782" spans="1:65" s="2" customFormat="1" ht="11.25">
      <c r="A782" s="36"/>
      <c r="B782" s="37"/>
      <c r="C782" s="38"/>
      <c r="D782" s="198" t="s">
        <v>194</v>
      </c>
      <c r="E782" s="38"/>
      <c r="F782" s="199" t="s">
        <v>1118</v>
      </c>
      <c r="G782" s="38"/>
      <c r="H782" s="38"/>
      <c r="I782" s="182"/>
      <c r="J782" s="38"/>
      <c r="K782" s="38"/>
      <c r="L782" s="41"/>
      <c r="M782" s="183"/>
      <c r="N782" s="184"/>
      <c r="O782" s="66"/>
      <c r="P782" s="66"/>
      <c r="Q782" s="66"/>
      <c r="R782" s="66"/>
      <c r="S782" s="66"/>
      <c r="T782" s="67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T782" s="18" t="s">
        <v>194</v>
      </c>
      <c r="AU782" s="18" t="s">
        <v>88</v>
      </c>
    </row>
    <row r="783" spans="1:65" s="11" customFormat="1" ht="22.9" customHeight="1">
      <c r="B783" s="153"/>
      <c r="C783" s="154"/>
      <c r="D783" s="155" t="s">
        <v>77</v>
      </c>
      <c r="E783" s="196" t="s">
        <v>1119</v>
      </c>
      <c r="F783" s="196" t="s">
        <v>1120</v>
      </c>
      <c r="G783" s="154"/>
      <c r="H783" s="154"/>
      <c r="I783" s="157"/>
      <c r="J783" s="197">
        <f>BK783</f>
        <v>0</v>
      </c>
      <c r="K783" s="154"/>
      <c r="L783" s="159"/>
      <c r="M783" s="160"/>
      <c r="N783" s="161"/>
      <c r="O783" s="161"/>
      <c r="P783" s="162">
        <f>SUM(P784:P796)</f>
        <v>0</v>
      </c>
      <c r="Q783" s="161"/>
      <c r="R783" s="162">
        <f>SUM(R784:R796)</f>
        <v>7.3464000000000002E-2</v>
      </c>
      <c r="S783" s="161"/>
      <c r="T783" s="163">
        <f>SUM(T784:T796)</f>
        <v>0</v>
      </c>
      <c r="AR783" s="164" t="s">
        <v>88</v>
      </c>
      <c r="AT783" s="165" t="s">
        <v>77</v>
      </c>
      <c r="AU783" s="165" t="s">
        <v>86</v>
      </c>
      <c r="AY783" s="164" t="s">
        <v>143</v>
      </c>
      <c r="BK783" s="166">
        <f>SUM(BK784:BK796)</f>
        <v>0</v>
      </c>
    </row>
    <row r="784" spans="1:65" s="2" customFormat="1" ht="24.2" customHeight="1">
      <c r="A784" s="36"/>
      <c r="B784" s="37"/>
      <c r="C784" s="167" t="s">
        <v>1121</v>
      </c>
      <c r="D784" s="167" t="s">
        <v>144</v>
      </c>
      <c r="E784" s="168" t="s">
        <v>1122</v>
      </c>
      <c r="F784" s="169" t="s">
        <v>1123</v>
      </c>
      <c r="G784" s="170" t="s">
        <v>462</v>
      </c>
      <c r="H784" s="171">
        <v>70.3</v>
      </c>
      <c r="I784" s="172"/>
      <c r="J784" s="173">
        <f>ROUND(I784*H784,2)</f>
        <v>0</v>
      </c>
      <c r="K784" s="169" t="s">
        <v>248</v>
      </c>
      <c r="L784" s="41"/>
      <c r="M784" s="174" t="s">
        <v>32</v>
      </c>
      <c r="N784" s="175" t="s">
        <v>49</v>
      </c>
      <c r="O784" s="66"/>
      <c r="P784" s="176">
        <f>O784*H784</f>
        <v>0</v>
      </c>
      <c r="Q784" s="176">
        <v>0</v>
      </c>
      <c r="R784" s="176">
        <f>Q784*H784</f>
        <v>0</v>
      </c>
      <c r="S784" s="176">
        <v>0</v>
      </c>
      <c r="T784" s="177">
        <f>S784*H784</f>
        <v>0</v>
      </c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R784" s="178" t="s">
        <v>452</v>
      </c>
      <c r="AT784" s="178" t="s">
        <v>144</v>
      </c>
      <c r="AU784" s="178" t="s">
        <v>88</v>
      </c>
      <c r="AY784" s="18" t="s">
        <v>143</v>
      </c>
      <c r="BE784" s="179">
        <f>IF(N784="základní",J784,0)</f>
        <v>0</v>
      </c>
      <c r="BF784" s="179">
        <f>IF(N784="snížená",J784,0)</f>
        <v>0</v>
      </c>
      <c r="BG784" s="179">
        <f>IF(N784="zákl. přenesená",J784,0)</f>
        <v>0</v>
      </c>
      <c r="BH784" s="179">
        <f>IF(N784="sníž. přenesená",J784,0)</f>
        <v>0</v>
      </c>
      <c r="BI784" s="179">
        <f>IF(N784="nulová",J784,0)</f>
        <v>0</v>
      </c>
      <c r="BJ784" s="18" t="s">
        <v>86</v>
      </c>
      <c r="BK784" s="179">
        <f>ROUND(I784*H784,2)</f>
        <v>0</v>
      </c>
      <c r="BL784" s="18" t="s">
        <v>452</v>
      </c>
      <c r="BM784" s="178" t="s">
        <v>1124</v>
      </c>
    </row>
    <row r="785" spans="1:65" s="2" customFormat="1" ht="29.25">
      <c r="A785" s="36"/>
      <c r="B785" s="37"/>
      <c r="C785" s="38"/>
      <c r="D785" s="180" t="s">
        <v>149</v>
      </c>
      <c r="E785" s="38"/>
      <c r="F785" s="181" t="s">
        <v>1125</v>
      </c>
      <c r="G785" s="38"/>
      <c r="H785" s="38"/>
      <c r="I785" s="182"/>
      <c r="J785" s="38"/>
      <c r="K785" s="38"/>
      <c r="L785" s="41"/>
      <c r="M785" s="183"/>
      <c r="N785" s="184"/>
      <c r="O785" s="66"/>
      <c r="P785" s="66"/>
      <c r="Q785" s="66"/>
      <c r="R785" s="66"/>
      <c r="S785" s="66"/>
      <c r="T785" s="67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T785" s="18" t="s">
        <v>149</v>
      </c>
      <c r="AU785" s="18" t="s">
        <v>88</v>
      </c>
    </row>
    <row r="786" spans="1:65" s="2" customFormat="1" ht="11.25">
      <c r="A786" s="36"/>
      <c r="B786" s="37"/>
      <c r="C786" s="38"/>
      <c r="D786" s="198" t="s">
        <v>194</v>
      </c>
      <c r="E786" s="38"/>
      <c r="F786" s="199" t="s">
        <v>1126</v>
      </c>
      <c r="G786" s="38"/>
      <c r="H786" s="38"/>
      <c r="I786" s="182"/>
      <c r="J786" s="38"/>
      <c r="K786" s="38"/>
      <c r="L786" s="41"/>
      <c r="M786" s="183"/>
      <c r="N786" s="184"/>
      <c r="O786" s="66"/>
      <c r="P786" s="66"/>
      <c r="Q786" s="66"/>
      <c r="R786" s="66"/>
      <c r="S786" s="66"/>
      <c r="T786" s="67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T786" s="18" t="s">
        <v>194</v>
      </c>
      <c r="AU786" s="18" t="s">
        <v>88</v>
      </c>
    </row>
    <row r="787" spans="1:65" s="2" customFormat="1" ht="19.5">
      <c r="A787" s="36"/>
      <c r="B787" s="37"/>
      <c r="C787" s="38"/>
      <c r="D787" s="180" t="s">
        <v>157</v>
      </c>
      <c r="E787" s="38"/>
      <c r="F787" s="185" t="s">
        <v>1127</v>
      </c>
      <c r="G787" s="38"/>
      <c r="H787" s="38"/>
      <c r="I787" s="182"/>
      <c r="J787" s="38"/>
      <c r="K787" s="38"/>
      <c r="L787" s="41"/>
      <c r="M787" s="183"/>
      <c r="N787" s="184"/>
      <c r="O787" s="66"/>
      <c r="P787" s="66"/>
      <c r="Q787" s="66"/>
      <c r="R787" s="66"/>
      <c r="S787" s="66"/>
      <c r="T787" s="67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T787" s="18" t="s">
        <v>157</v>
      </c>
      <c r="AU787" s="18" t="s">
        <v>88</v>
      </c>
    </row>
    <row r="788" spans="1:65" s="13" customFormat="1" ht="11.25">
      <c r="B788" s="200"/>
      <c r="C788" s="201"/>
      <c r="D788" s="180" t="s">
        <v>252</v>
      </c>
      <c r="E788" s="202" t="s">
        <v>32</v>
      </c>
      <c r="F788" s="203" t="s">
        <v>1128</v>
      </c>
      <c r="G788" s="201"/>
      <c r="H788" s="202" t="s">
        <v>32</v>
      </c>
      <c r="I788" s="204"/>
      <c r="J788" s="201"/>
      <c r="K788" s="201"/>
      <c r="L788" s="205"/>
      <c r="M788" s="206"/>
      <c r="N788" s="207"/>
      <c r="O788" s="207"/>
      <c r="P788" s="207"/>
      <c r="Q788" s="207"/>
      <c r="R788" s="207"/>
      <c r="S788" s="207"/>
      <c r="T788" s="208"/>
      <c r="AT788" s="209" t="s">
        <v>252</v>
      </c>
      <c r="AU788" s="209" t="s">
        <v>88</v>
      </c>
      <c r="AV788" s="13" t="s">
        <v>86</v>
      </c>
      <c r="AW788" s="13" t="s">
        <v>39</v>
      </c>
      <c r="AX788" s="13" t="s">
        <v>78</v>
      </c>
      <c r="AY788" s="209" t="s">
        <v>143</v>
      </c>
    </row>
    <row r="789" spans="1:65" s="14" customFormat="1" ht="11.25">
      <c r="B789" s="210"/>
      <c r="C789" s="211"/>
      <c r="D789" s="180" t="s">
        <v>252</v>
      </c>
      <c r="E789" s="212" t="s">
        <v>32</v>
      </c>
      <c r="F789" s="213" t="s">
        <v>1129</v>
      </c>
      <c r="G789" s="211"/>
      <c r="H789" s="214">
        <v>70.3</v>
      </c>
      <c r="I789" s="215"/>
      <c r="J789" s="211"/>
      <c r="K789" s="211"/>
      <c r="L789" s="216"/>
      <c r="M789" s="217"/>
      <c r="N789" s="218"/>
      <c r="O789" s="218"/>
      <c r="P789" s="218"/>
      <c r="Q789" s="218"/>
      <c r="R789" s="218"/>
      <c r="S789" s="218"/>
      <c r="T789" s="219"/>
      <c r="AT789" s="220" t="s">
        <v>252</v>
      </c>
      <c r="AU789" s="220" t="s">
        <v>88</v>
      </c>
      <c r="AV789" s="14" t="s">
        <v>88</v>
      </c>
      <c r="AW789" s="14" t="s">
        <v>39</v>
      </c>
      <c r="AX789" s="14" t="s">
        <v>86</v>
      </c>
      <c r="AY789" s="220" t="s">
        <v>143</v>
      </c>
    </row>
    <row r="790" spans="1:65" s="2" customFormat="1" ht="16.5" customHeight="1">
      <c r="A790" s="36"/>
      <c r="B790" s="37"/>
      <c r="C790" s="232" t="s">
        <v>1130</v>
      </c>
      <c r="D790" s="232" t="s">
        <v>519</v>
      </c>
      <c r="E790" s="233" t="s">
        <v>1131</v>
      </c>
      <c r="F790" s="234" t="s">
        <v>1132</v>
      </c>
      <c r="G790" s="235" t="s">
        <v>1133</v>
      </c>
      <c r="H790" s="236">
        <v>73.463999999999999</v>
      </c>
      <c r="I790" s="237"/>
      <c r="J790" s="238">
        <f>ROUND(I790*H790,2)</f>
        <v>0</v>
      </c>
      <c r="K790" s="234" t="s">
        <v>248</v>
      </c>
      <c r="L790" s="239"/>
      <c r="M790" s="240" t="s">
        <v>32</v>
      </c>
      <c r="N790" s="241" t="s">
        <v>49</v>
      </c>
      <c r="O790" s="66"/>
      <c r="P790" s="176">
        <f>O790*H790</f>
        <v>0</v>
      </c>
      <c r="Q790" s="176">
        <v>1E-3</v>
      </c>
      <c r="R790" s="176">
        <f>Q790*H790</f>
        <v>7.3464000000000002E-2</v>
      </c>
      <c r="S790" s="176">
        <v>0</v>
      </c>
      <c r="T790" s="177">
        <f>S790*H790</f>
        <v>0</v>
      </c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R790" s="178" t="s">
        <v>586</v>
      </c>
      <c r="AT790" s="178" t="s">
        <v>519</v>
      </c>
      <c r="AU790" s="178" t="s">
        <v>88</v>
      </c>
      <c r="AY790" s="18" t="s">
        <v>143</v>
      </c>
      <c r="BE790" s="179">
        <f>IF(N790="základní",J790,0)</f>
        <v>0</v>
      </c>
      <c r="BF790" s="179">
        <f>IF(N790="snížená",J790,0)</f>
        <v>0</v>
      </c>
      <c r="BG790" s="179">
        <f>IF(N790="zákl. přenesená",J790,0)</f>
        <v>0</v>
      </c>
      <c r="BH790" s="179">
        <f>IF(N790="sníž. přenesená",J790,0)</f>
        <v>0</v>
      </c>
      <c r="BI790" s="179">
        <f>IF(N790="nulová",J790,0)</f>
        <v>0</v>
      </c>
      <c r="BJ790" s="18" t="s">
        <v>86</v>
      </c>
      <c r="BK790" s="179">
        <f>ROUND(I790*H790,2)</f>
        <v>0</v>
      </c>
      <c r="BL790" s="18" t="s">
        <v>452</v>
      </c>
      <c r="BM790" s="178" t="s">
        <v>1134</v>
      </c>
    </row>
    <row r="791" spans="1:65" s="2" customFormat="1" ht="11.25">
      <c r="A791" s="36"/>
      <c r="B791" s="37"/>
      <c r="C791" s="38"/>
      <c r="D791" s="180" t="s">
        <v>149</v>
      </c>
      <c r="E791" s="38"/>
      <c r="F791" s="181" t="s">
        <v>1132</v>
      </c>
      <c r="G791" s="38"/>
      <c r="H791" s="38"/>
      <c r="I791" s="182"/>
      <c r="J791" s="38"/>
      <c r="K791" s="38"/>
      <c r="L791" s="41"/>
      <c r="M791" s="183"/>
      <c r="N791" s="184"/>
      <c r="O791" s="66"/>
      <c r="P791" s="66"/>
      <c r="Q791" s="66"/>
      <c r="R791" s="66"/>
      <c r="S791" s="66"/>
      <c r="T791" s="67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T791" s="18" t="s">
        <v>149</v>
      </c>
      <c r="AU791" s="18" t="s">
        <v>88</v>
      </c>
    </row>
    <row r="792" spans="1:65" s="14" customFormat="1" ht="11.25">
      <c r="B792" s="210"/>
      <c r="C792" s="211"/>
      <c r="D792" s="180" t="s">
        <v>252</v>
      </c>
      <c r="E792" s="212" t="s">
        <v>32</v>
      </c>
      <c r="F792" s="213" t="s">
        <v>1135</v>
      </c>
      <c r="G792" s="211"/>
      <c r="H792" s="214">
        <v>66.784999999999997</v>
      </c>
      <c r="I792" s="215"/>
      <c r="J792" s="211"/>
      <c r="K792" s="211"/>
      <c r="L792" s="216"/>
      <c r="M792" s="217"/>
      <c r="N792" s="218"/>
      <c r="O792" s="218"/>
      <c r="P792" s="218"/>
      <c r="Q792" s="218"/>
      <c r="R792" s="218"/>
      <c r="S792" s="218"/>
      <c r="T792" s="219"/>
      <c r="AT792" s="220" t="s">
        <v>252</v>
      </c>
      <c r="AU792" s="220" t="s">
        <v>88</v>
      </c>
      <c r="AV792" s="14" t="s">
        <v>88</v>
      </c>
      <c r="AW792" s="14" t="s">
        <v>39</v>
      </c>
      <c r="AX792" s="14" t="s">
        <v>86</v>
      </c>
      <c r="AY792" s="220" t="s">
        <v>143</v>
      </c>
    </row>
    <row r="793" spans="1:65" s="14" customFormat="1" ht="11.25">
      <c r="B793" s="210"/>
      <c r="C793" s="211"/>
      <c r="D793" s="180" t="s">
        <v>252</v>
      </c>
      <c r="E793" s="211"/>
      <c r="F793" s="213" t="s">
        <v>1136</v>
      </c>
      <c r="G793" s="211"/>
      <c r="H793" s="214">
        <v>73.463999999999999</v>
      </c>
      <c r="I793" s="215"/>
      <c r="J793" s="211"/>
      <c r="K793" s="211"/>
      <c r="L793" s="216"/>
      <c r="M793" s="217"/>
      <c r="N793" s="218"/>
      <c r="O793" s="218"/>
      <c r="P793" s="218"/>
      <c r="Q793" s="218"/>
      <c r="R793" s="218"/>
      <c r="S793" s="218"/>
      <c r="T793" s="219"/>
      <c r="AT793" s="220" t="s">
        <v>252</v>
      </c>
      <c r="AU793" s="220" t="s">
        <v>88</v>
      </c>
      <c r="AV793" s="14" t="s">
        <v>88</v>
      </c>
      <c r="AW793" s="14" t="s">
        <v>4</v>
      </c>
      <c r="AX793" s="14" t="s">
        <v>86</v>
      </c>
      <c r="AY793" s="220" t="s">
        <v>143</v>
      </c>
    </row>
    <row r="794" spans="1:65" s="2" customFormat="1" ht="24.2" customHeight="1">
      <c r="A794" s="36"/>
      <c r="B794" s="37"/>
      <c r="C794" s="167" t="s">
        <v>1137</v>
      </c>
      <c r="D794" s="167" t="s">
        <v>144</v>
      </c>
      <c r="E794" s="168" t="s">
        <v>1138</v>
      </c>
      <c r="F794" s="169" t="s">
        <v>1139</v>
      </c>
      <c r="G794" s="170" t="s">
        <v>296</v>
      </c>
      <c r="H794" s="171">
        <v>7.2999999999999995E-2</v>
      </c>
      <c r="I794" s="172"/>
      <c r="J794" s="173">
        <f>ROUND(I794*H794,2)</f>
        <v>0</v>
      </c>
      <c r="K794" s="169" t="s">
        <v>248</v>
      </c>
      <c r="L794" s="41"/>
      <c r="M794" s="174" t="s">
        <v>32</v>
      </c>
      <c r="N794" s="175" t="s">
        <v>49</v>
      </c>
      <c r="O794" s="66"/>
      <c r="P794" s="176">
        <f>O794*H794</f>
        <v>0</v>
      </c>
      <c r="Q794" s="176">
        <v>0</v>
      </c>
      <c r="R794" s="176">
        <f>Q794*H794</f>
        <v>0</v>
      </c>
      <c r="S794" s="176">
        <v>0</v>
      </c>
      <c r="T794" s="177">
        <f>S794*H794</f>
        <v>0</v>
      </c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R794" s="178" t="s">
        <v>452</v>
      </c>
      <c r="AT794" s="178" t="s">
        <v>144</v>
      </c>
      <c r="AU794" s="178" t="s">
        <v>88</v>
      </c>
      <c r="AY794" s="18" t="s">
        <v>143</v>
      </c>
      <c r="BE794" s="179">
        <f>IF(N794="základní",J794,0)</f>
        <v>0</v>
      </c>
      <c r="BF794" s="179">
        <f>IF(N794="snížená",J794,0)</f>
        <v>0</v>
      </c>
      <c r="BG794" s="179">
        <f>IF(N794="zákl. přenesená",J794,0)</f>
        <v>0</v>
      </c>
      <c r="BH794" s="179">
        <f>IF(N794="sníž. přenesená",J794,0)</f>
        <v>0</v>
      </c>
      <c r="BI794" s="179">
        <f>IF(N794="nulová",J794,0)</f>
        <v>0</v>
      </c>
      <c r="BJ794" s="18" t="s">
        <v>86</v>
      </c>
      <c r="BK794" s="179">
        <f>ROUND(I794*H794,2)</f>
        <v>0</v>
      </c>
      <c r="BL794" s="18" t="s">
        <v>452</v>
      </c>
      <c r="BM794" s="178" t="s">
        <v>1140</v>
      </c>
    </row>
    <row r="795" spans="1:65" s="2" customFormat="1" ht="29.25">
      <c r="A795" s="36"/>
      <c r="B795" s="37"/>
      <c r="C795" s="38"/>
      <c r="D795" s="180" t="s">
        <v>149</v>
      </c>
      <c r="E795" s="38"/>
      <c r="F795" s="181" t="s">
        <v>1141</v>
      </c>
      <c r="G795" s="38"/>
      <c r="H795" s="38"/>
      <c r="I795" s="182"/>
      <c r="J795" s="38"/>
      <c r="K795" s="38"/>
      <c r="L795" s="41"/>
      <c r="M795" s="183"/>
      <c r="N795" s="184"/>
      <c r="O795" s="66"/>
      <c r="P795" s="66"/>
      <c r="Q795" s="66"/>
      <c r="R795" s="66"/>
      <c r="S795" s="66"/>
      <c r="T795" s="67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T795" s="18" t="s">
        <v>149</v>
      </c>
      <c r="AU795" s="18" t="s">
        <v>88</v>
      </c>
    </row>
    <row r="796" spans="1:65" s="2" customFormat="1" ht="11.25">
      <c r="A796" s="36"/>
      <c r="B796" s="37"/>
      <c r="C796" s="38"/>
      <c r="D796" s="198" t="s">
        <v>194</v>
      </c>
      <c r="E796" s="38"/>
      <c r="F796" s="199" t="s">
        <v>1142</v>
      </c>
      <c r="G796" s="38"/>
      <c r="H796" s="38"/>
      <c r="I796" s="182"/>
      <c r="J796" s="38"/>
      <c r="K796" s="38"/>
      <c r="L796" s="41"/>
      <c r="M796" s="183"/>
      <c r="N796" s="184"/>
      <c r="O796" s="66"/>
      <c r="P796" s="66"/>
      <c r="Q796" s="66"/>
      <c r="R796" s="66"/>
      <c r="S796" s="66"/>
      <c r="T796" s="67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T796" s="18" t="s">
        <v>194</v>
      </c>
      <c r="AU796" s="18" t="s">
        <v>88</v>
      </c>
    </row>
    <row r="797" spans="1:65" s="11" customFormat="1" ht="22.9" customHeight="1">
      <c r="B797" s="153"/>
      <c r="C797" s="154"/>
      <c r="D797" s="155" t="s">
        <v>77</v>
      </c>
      <c r="E797" s="196" t="s">
        <v>1143</v>
      </c>
      <c r="F797" s="196" t="s">
        <v>1144</v>
      </c>
      <c r="G797" s="154"/>
      <c r="H797" s="154"/>
      <c r="I797" s="157"/>
      <c r="J797" s="197">
        <f>BK797</f>
        <v>0</v>
      </c>
      <c r="K797" s="154"/>
      <c r="L797" s="159"/>
      <c r="M797" s="160"/>
      <c r="N797" s="161"/>
      <c r="O797" s="161"/>
      <c r="P797" s="162">
        <f>SUM(P798:P856)</f>
        <v>0</v>
      </c>
      <c r="Q797" s="161"/>
      <c r="R797" s="162">
        <f>SUM(R798:R856)</f>
        <v>3.5720950199999999</v>
      </c>
      <c r="S797" s="161"/>
      <c r="T797" s="163">
        <f>SUM(T798:T856)</f>
        <v>0</v>
      </c>
      <c r="AR797" s="164" t="s">
        <v>88</v>
      </c>
      <c r="AT797" s="165" t="s">
        <v>77</v>
      </c>
      <c r="AU797" s="165" t="s">
        <v>86</v>
      </c>
      <c r="AY797" s="164" t="s">
        <v>143</v>
      </c>
      <c r="BK797" s="166">
        <f>SUM(BK798:BK856)</f>
        <v>0</v>
      </c>
    </row>
    <row r="798" spans="1:65" s="2" customFormat="1" ht="33" customHeight="1">
      <c r="A798" s="36"/>
      <c r="B798" s="37"/>
      <c r="C798" s="167" t="s">
        <v>1145</v>
      </c>
      <c r="D798" s="167" t="s">
        <v>144</v>
      </c>
      <c r="E798" s="168" t="s">
        <v>1146</v>
      </c>
      <c r="F798" s="169" t="s">
        <v>1147</v>
      </c>
      <c r="G798" s="170" t="s">
        <v>247</v>
      </c>
      <c r="H798" s="171">
        <v>4.0819999999999999</v>
      </c>
      <c r="I798" s="172"/>
      <c r="J798" s="173">
        <f>ROUND(I798*H798,2)</f>
        <v>0</v>
      </c>
      <c r="K798" s="169" t="s">
        <v>248</v>
      </c>
      <c r="L798" s="41"/>
      <c r="M798" s="174" t="s">
        <v>32</v>
      </c>
      <c r="N798" s="175" t="s">
        <v>49</v>
      </c>
      <c r="O798" s="66"/>
      <c r="P798" s="176">
        <f>O798*H798</f>
        <v>0</v>
      </c>
      <c r="Q798" s="176">
        <v>1.08E-3</v>
      </c>
      <c r="R798" s="176">
        <f>Q798*H798</f>
        <v>4.4085599999999997E-3</v>
      </c>
      <c r="S798" s="176">
        <v>0</v>
      </c>
      <c r="T798" s="177">
        <f>S798*H798</f>
        <v>0</v>
      </c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R798" s="178" t="s">
        <v>452</v>
      </c>
      <c r="AT798" s="178" t="s">
        <v>144</v>
      </c>
      <c r="AU798" s="178" t="s">
        <v>88</v>
      </c>
      <c r="AY798" s="18" t="s">
        <v>143</v>
      </c>
      <c r="BE798" s="179">
        <f>IF(N798="základní",J798,0)</f>
        <v>0</v>
      </c>
      <c r="BF798" s="179">
        <f>IF(N798="snížená",J798,0)</f>
        <v>0</v>
      </c>
      <c r="BG798" s="179">
        <f>IF(N798="zákl. přenesená",J798,0)</f>
        <v>0</v>
      </c>
      <c r="BH798" s="179">
        <f>IF(N798="sníž. přenesená",J798,0)</f>
        <v>0</v>
      </c>
      <c r="BI798" s="179">
        <f>IF(N798="nulová",J798,0)</f>
        <v>0</v>
      </c>
      <c r="BJ798" s="18" t="s">
        <v>86</v>
      </c>
      <c r="BK798" s="179">
        <f>ROUND(I798*H798,2)</f>
        <v>0</v>
      </c>
      <c r="BL798" s="18" t="s">
        <v>452</v>
      </c>
      <c r="BM798" s="178" t="s">
        <v>1148</v>
      </c>
    </row>
    <row r="799" spans="1:65" s="2" customFormat="1" ht="19.5">
      <c r="A799" s="36"/>
      <c r="B799" s="37"/>
      <c r="C799" s="38"/>
      <c r="D799" s="180" t="s">
        <v>149</v>
      </c>
      <c r="E799" s="38"/>
      <c r="F799" s="181" t="s">
        <v>1149</v>
      </c>
      <c r="G799" s="38"/>
      <c r="H799" s="38"/>
      <c r="I799" s="182"/>
      <c r="J799" s="38"/>
      <c r="K799" s="38"/>
      <c r="L799" s="41"/>
      <c r="M799" s="183"/>
      <c r="N799" s="184"/>
      <c r="O799" s="66"/>
      <c r="P799" s="66"/>
      <c r="Q799" s="66"/>
      <c r="R799" s="66"/>
      <c r="S799" s="66"/>
      <c r="T799" s="67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T799" s="18" t="s">
        <v>149</v>
      </c>
      <c r="AU799" s="18" t="s">
        <v>88</v>
      </c>
    </row>
    <row r="800" spans="1:65" s="2" customFormat="1" ht="11.25">
      <c r="A800" s="36"/>
      <c r="B800" s="37"/>
      <c r="C800" s="38"/>
      <c r="D800" s="198" t="s">
        <v>194</v>
      </c>
      <c r="E800" s="38"/>
      <c r="F800" s="199" t="s">
        <v>1150</v>
      </c>
      <c r="G800" s="38"/>
      <c r="H800" s="38"/>
      <c r="I800" s="182"/>
      <c r="J800" s="38"/>
      <c r="K800" s="38"/>
      <c r="L800" s="41"/>
      <c r="M800" s="183"/>
      <c r="N800" s="184"/>
      <c r="O800" s="66"/>
      <c r="P800" s="66"/>
      <c r="Q800" s="66"/>
      <c r="R800" s="66"/>
      <c r="S800" s="66"/>
      <c r="T800" s="67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T800" s="18" t="s">
        <v>194</v>
      </c>
      <c r="AU800" s="18" t="s">
        <v>88</v>
      </c>
    </row>
    <row r="801" spans="1:65" s="14" customFormat="1" ht="11.25">
      <c r="B801" s="210"/>
      <c r="C801" s="211"/>
      <c r="D801" s="180" t="s">
        <v>252</v>
      </c>
      <c r="E801" s="212" t="s">
        <v>32</v>
      </c>
      <c r="F801" s="213" t="s">
        <v>1151</v>
      </c>
      <c r="G801" s="211"/>
      <c r="H801" s="214">
        <v>4.0819999999999999</v>
      </c>
      <c r="I801" s="215"/>
      <c r="J801" s="211"/>
      <c r="K801" s="211"/>
      <c r="L801" s="216"/>
      <c r="M801" s="217"/>
      <c r="N801" s="218"/>
      <c r="O801" s="218"/>
      <c r="P801" s="218"/>
      <c r="Q801" s="218"/>
      <c r="R801" s="218"/>
      <c r="S801" s="218"/>
      <c r="T801" s="219"/>
      <c r="AT801" s="220" t="s">
        <v>252</v>
      </c>
      <c r="AU801" s="220" t="s">
        <v>88</v>
      </c>
      <c r="AV801" s="14" t="s">
        <v>88</v>
      </c>
      <c r="AW801" s="14" t="s">
        <v>39</v>
      </c>
      <c r="AX801" s="14" t="s">
        <v>86</v>
      </c>
      <c r="AY801" s="220" t="s">
        <v>143</v>
      </c>
    </row>
    <row r="802" spans="1:65" s="2" customFormat="1" ht="33" customHeight="1">
      <c r="A802" s="36"/>
      <c r="B802" s="37"/>
      <c r="C802" s="167" t="s">
        <v>1152</v>
      </c>
      <c r="D802" s="167" t="s">
        <v>144</v>
      </c>
      <c r="E802" s="168" t="s">
        <v>1153</v>
      </c>
      <c r="F802" s="169" t="s">
        <v>1154</v>
      </c>
      <c r="G802" s="170" t="s">
        <v>312</v>
      </c>
      <c r="H802" s="171">
        <v>356</v>
      </c>
      <c r="I802" s="172"/>
      <c r="J802" s="173">
        <f>ROUND(I802*H802,2)</f>
        <v>0</v>
      </c>
      <c r="K802" s="169" t="s">
        <v>248</v>
      </c>
      <c r="L802" s="41"/>
      <c r="M802" s="174" t="s">
        <v>32</v>
      </c>
      <c r="N802" s="175" t="s">
        <v>49</v>
      </c>
      <c r="O802" s="66"/>
      <c r="P802" s="176">
        <f>O802*H802</f>
        <v>0</v>
      </c>
      <c r="Q802" s="176">
        <v>0</v>
      </c>
      <c r="R802" s="176">
        <f>Q802*H802</f>
        <v>0</v>
      </c>
      <c r="S802" s="176">
        <v>0</v>
      </c>
      <c r="T802" s="177">
        <f>S802*H802</f>
        <v>0</v>
      </c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R802" s="178" t="s">
        <v>452</v>
      </c>
      <c r="AT802" s="178" t="s">
        <v>144</v>
      </c>
      <c r="AU802" s="178" t="s">
        <v>88</v>
      </c>
      <c r="AY802" s="18" t="s">
        <v>143</v>
      </c>
      <c r="BE802" s="179">
        <f>IF(N802="základní",J802,0)</f>
        <v>0</v>
      </c>
      <c r="BF802" s="179">
        <f>IF(N802="snížená",J802,0)</f>
        <v>0</v>
      </c>
      <c r="BG802" s="179">
        <f>IF(N802="zákl. přenesená",J802,0)</f>
        <v>0</v>
      </c>
      <c r="BH802" s="179">
        <f>IF(N802="sníž. přenesená",J802,0)</f>
        <v>0</v>
      </c>
      <c r="BI802" s="179">
        <f>IF(N802="nulová",J802,0)</f>
        <v>0</v>
      </c>
      <c r="BJ802" s="18" t="s">
        <v>86</v>
      </c>
      <c r="BK802" s="179">
        <f>ROUND(I802*H802,2)</f>
        <v>0</v>
      </c>
      <c r="BL802" s="18" t="s">
        <v>452</v>
      </c>
      <c r="BM802" s="178" t="s">
        <v>1155</v>
      </c>
    </row>
    <row r="803" spans="1:65" s="2" customFormat="1" ht="19.5">
      <c r="A803" s="36"/>
      <c r="B803" s="37"/>
      <c r="C803" s="38"/>
      <c r="D803" s="180" t="s">
        <v>149</v>
      </c>
      <c r="E803" s="38"/>
      <c r="F803" s="181" t="s">
        <v>1156</v>
      </c>
      <c r="G803" s="38"/>
      <c r="H803" s="38"/>
      <c r="I803" s="182"/>
      <c r="J803" s="38"/>
      <c r="K803" s="38"/>
      <c r="L803" s="41"/>
      <c r="M803" s="183"/>
      <c r="N803" s="184"/>
      <c r="O803" s="66"/>
      <c r="P803" s="66"/>
      <c r="Q803" s="66"/>
      <c r="R803" s="66"/>
      <c r="S803" s="66"/>
      <c r="T803" s="67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T803" s="18" t="s">
        <v>149</v>
      </c>
      <c r="AU803" s="18" t="s">
        <v>88</v>
      </c>
    </row>
    <row r="804" spans="1:65" s="2" customFormat="1" ht="11.25">
      <c r="A804" s="36"/>
      <c r="B804" s="37"/>
      <c r="C804" s="38"/>
      <c r="D804" s="198" t="s">
        <v>194</v>
      </c>
      <c r="E804" s="38"/>
      <c r="F804" s="199" t="s">
        <v>1157</v>
      </c>
      <c r="G804" s="38"/>
      <c r="H804" s="38"/>
      <c r="I804" s="182"/>
      <c r="J804" s="38"/>
      <c r="K804" s="38"/>
      <c r="L804" s="41"/>
      <c r="M804" s="183"/>
      <c r="N804" s="184"/>
      <c r="O804" s="66"/>
      <c r="P804" s="66"/>
      <c r="Q804" s="66"/>
      <c r="R804" s="66"/>
      <c r="S804" s="66"/>
      <c r="T804" s="67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T804" s="18" t="s">
        <v>194</v>
      </c>
      <c r="AU804" s="18" t="s">
        <v>88</v>
      </c>
    </row>
    <row r="805" spans="1:65" s="2" customFormat="1" ht="24.2" customHeight="1">
      <c r="A805" s="36"/>
      <c r="B805" s="37"/>
      <c r="C805" s="232" t="s">
        <v>1158</v>
      </c>
      <c r="D805" s="232" t="s">
        <v>519</v>
      </c>
      <c r="E805" s="233" t="s">
        <v>1159</v>
      </c>
      <c r="F805" s="234" t="s">
        <v>1160</v>
      </c>
      <c r="G805" s="235" t="s">
        <v>247</v>
      </c>
      <c r="H805" s="236">
        <v>3.133</v>
      </c>
      <c r="I805" s="237"/>
      <c r="J805" s="238">
        <f>ROUND(I805*H805,2)</f>
        <v>0</v>
      </c>
      <c r="K805" s="234" t="s">
        <v>248</v>
      </c>
      <c r="L805" s="239"/>
      <c r="M805" s="240" t="s">
        <v>32</v>
      </c>
      <c r="N805" s="241" t="s">
        <v>49</v>
      </c>
      <c r="O805" s="66"/>
      <c r="P805" s="176">
        <f>O805*H805</f>
        <v>0</v>
      </c>
      <c r="Q805" s="176">
        <v>0.55000000000000004</v>
      </c>
      <c r="R805" s="176">
        <f>Q805*H805</f>
        <v>1.7231500000000002</v>
      </c>
      <c r="S805" s="176">
        <v>0</v>
      </c>
      <c r="T805" s="177">
        <f>S805*H805</f>
        <v>0</v>
      </c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R805" s="178" t="s">
        <v>586</v>
      </c>
      <c r="AT805" s="178" t="s">
        <v>519</v>
      </c>
      <c r="AU805" s="178" t="s">
        <v>88</v>
      </c>
      <c r="AY805" s="18" t="s">
        <v>143</v>
      </c>
      <c r="BE805" s="179">
        <f>IF(N805="základní",J805,0)</f>
        <v>0</v>
      </c>
      <c r="BF805" s="179">
        <f>IF(N805="snížená",J805,0)</f>
        <v>0</v>
      </c>
      <c r="BG805" s="179">
        <f>IF(N805="zákl. přenesená",J805,0)</f>
        <v>0</v>
      </c>
      <c r="BH805" s="179">
        <f>IF(N805="sníž. přenesená",J805,0)</f>
        <v>0</v>
      </c>
      <c r="BI805" s="179">
        <f>IF(N805="nulová",J805,0)</f>
        <v>0</v>
      </c>
      <c r="BJ805" s="18" t="s">
        <v>86</v>
      </c>
      <c r="BK805" s="179">
        <f>ROUND(I805*H805,2)</f>
        <v>0</v>
      </c>
      <c r="BL805" s="18" t="s">
        <v>452</v>
      </c>
      <c r="BM805" s="178" t="s">
        <v>1161</v>
      </c>
    </row>
    <row r="806" spans="1:65" s="2" customFormat="1" ht="11.25">
      <c r="A806" s="36"/>
      <c r="B806" s="37"/>
      <c r="C806" s="38"/>
      <c r="D806" s="180" t="s">
        <v>149</v>
      </c>
      <c r="E806" s="38"/>
      <c r="F806" s="181" t="s">
        <v>1160</v>
      </c>
      <c r="G806" s="38"/>
      <c r="H806" s="38"/>
      <c r="I806" s="182"/>
      <c r="J806" s="38"/>
      <c r="K806" s="38"/>
      <c r="L806" s="41"/>
      <c r="M806" s="183"/>
      <c r="N806" s="184"/>
      <c r="O806" s="66"/>
      <c r="P806" s="66"/>
      <c r="Q806" s="66"/>
      <c r="R806" s="66"/>
      <c r="S806" s="66"/>
      <c r="T806" s="67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T806" s="18" t="s">
        <v>149</v>
      </c>
      <c r="AU806" s="18" t="s">
        <v>88</v>
      </c>
    </row>
    <row r="807" spans="1:65" s="14" customFormat="1" ht="11.25">
      <c r="B807" s="210"/>
      <c r="C807" s="211"/>
      <c r="D807" s="180" t="s">
        <v>252</v>
      </c>
      <c r="E807" s="212" t="s">
        <v>32</v>
      </c>
      <c r="F807" s="213" t="s">
        <v>1162</v>
      </c>
      <c r="G807" s="211"/>
      <c r="H807" s="214">
        <v>2.8479999999999999</v>
      </c>
      <c r="I807" s="215"/>
      <c r="J807" s="211"/>
      <c r="K807" s="211"/>
      <c r="L807" s="216"/>
      <c r="M807" s="217"/>
      <c r="N807" s="218"/>
      <c r="O807" s="218"/>
      <c r="P807" s="218"/>
      <c r="Q807" s="218"/>
      <c r="R807" s="218"/>
      <c r="S807" s="218"/>
      <c r="T807" s="219"/>
      <c r="AT807" s="220" t="s">
        <v>252</v>
      </c>
      <c r="AU807" s="220" t="s">
        <v>88</v>
      </c>
      <c r="AV807" s="14" t="s">
        <v>88</v>
      </c>
      <c r="AW807" s="14" t="s">
        <v>39</v>
      </c>
      <c r="AX807" s="14" t="s">
        <v>86</v>
      </c>
      <c r="AY807" s="220" t="s">
        <v>143</v>
      </c>
    </row>
    <row r="808" spans="1:65" s="14" customFormat="1" ht="11.25">
      <c r="B808" s="210"/>
      <c r="C808" s="211"/>
      <c r="D808" s="180" t="s">
        <v>252</v>
      </c>
      <c r="E808" s="211"/>
      <c r="F808" s="213" t="s">
        <v>1163</v>
      </c>
      <c r="G808" s="211"/>
      <c r="H808" s="214">
        <v>3.133</v>
      </c>
      <c r="I808" s="215"/>
      <c r="J808" s="211"/>
      <c r="K808" s="211"/>
      <c r="L808" s="216"/>
      <c r="M808" s="217"/>
      <c r="N808" s="218"/>
      <c r="O808" s="218"/>
      <c r="P808" s="218"/>
      <c r="Q808" s="218"/>
      <c r="R808" s="218"/>
      <c r="S808" s="218"/>
      <c r="T808" s="219"/>
      <c r="AT808" s="220" t="s">
        <v>252</v>
      </c>
      <c r="AU808" s="220" t="s">
        <v>88</v>
      </c>
      <c r="AV808" s="14" t="s">
        <v>88</v>
      </c>
      <c r="AW808" s="14" t="s">
        <v>4</v>
      </c>
      <c r="AX808" s="14" t="s">
        <v>86</v>
      </c>
      <c r="AY808" s="220" t="s">
        <v>143</v>
      </c>
    </row>
    <row r="809" spans="1:65" s="2" customFormat="1" ht="16.5" customHeight="1">
      <c r="A809" s="36"/>
      <c r="B809" s="37"/>
      <c r="C809" s="167" t="s">
        <v>1164</v>
      </c>
      <c r="D809" s="167" t="s">
        <v>144</v>
      </c>
      <c r="E809" s="168" t="s">
        <v>1165</v>
      </c>
      <c r="F809" s="169" t="s">
        <v>1166</v>
      </c>
      <c r="G809" s="170" t="s">
        <v>462</v>
      </c>
      <c r="H809" s="171">
        <v>359.5</v>
      </c>
      <c r="I809" s="172"/>
      <c r="J809" s="173">
        <f>ROUND(I809*H809,2)</f>
        <v>0</v>
      </c>
      <c r="K809" s="169" t="s">
        <v>248</v>
      </c>
      <c r="L809" s="41"/>
      <c r="M809" s="174" t="s">
        <v>32</v>
      </c>
      <c r="N809" s="175" t="s">
        <v>49</v>
      </c>
      <c r="O809" s="66"/>
      <c r="P809" s="176">
        <f>O809*H809</f>
        <v>0</v>
      </c>
      <c r="Q809" s="176">
        <v>2.0000000000000002E-5</v>
      </c>
      <c r="R809" s="176">
        <f>Q809*H809</f>
        <v>7.1900000000000002E-3</v>
      </c>
      <c r="S809" s="176">
        <v>0</v>
      </c>
      <c r="T809" s="177">
        <f>S809*H809</f>
        <v>0</v>
      </c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R809" s="178" t="s">
        <v>452</v>
      </c>
      <c r="AT809" s="178" t="s">
        <v>144</v>
      </c>
      <c r="AU809" s="178" t="s">
        <v>88</v>
      </c>
      <c r="AY809" s="18" t="s">
        <v>143</v>
      </c>
      <c r="BE809" s="179">
        <f>IF(N809="základní",J809,0)</f>
        <v>0</v>
      </c>
      <c r="BF809" s="179">
        <f>IF(N809="snížená",J809,0)</f>
        <v>0</v>
      </c>
      <c r="BG809" s="179">
        <f>IF(N809="zákl. přenesená",J809,0)</f>
        <v>0</v>
      </c>
      <c r="BH809" s="179">
        <f>IF(N809="sníž. přenesená",J809,0)</f>
        <v>0</v>
      </c>
      <c r="BI809" s="179">
        <f>IF(N809="nulová",J809,0)</f>
        <v>0</v>
      </c>
      <c r="BJ809" s="18" t="s">
        <v>86</v>
      </c>
      <c r="BK809" s="179">
        <f>ROUND(I809*H809,2)</f>
        <v>0</v>
      </c>
      <c r="BL809" s="18" t="s">
        <v>452</v>
      </c>
      <c r="BM809" s="178" t="s">
        <v>1167</v>
      </c>
    </row>
    <row r="810" spans="1:65" s="2" customFormat="1" ht="11.25">
      <c r="A810" s="36"/>
      <c r="B810" s="37"/>
      <c r="C810" s="38"/>
      <c r="D810" s="180" t="s">
        <v>149</v>
      </c>
      <c r="E810" s="38"/>
      <c r="F810" s="181" t="s">
        <v>1168</v>
      </c>
      <c r="G810" s="38"/>
      <c r="H810" s="38"/>
      <c r="I810" s="182"/>
      <c r="J810" s="38"/>
      <c r="K810" s="38"/>
      <c r="L810" s="41"/>
      <c r="M810" s="183"/>
      <c r="N810" s="184"/>
      <c r="O810" s="66"/>
      <c r="P810" s="66"/>
      <c r="Q810" s="66"/>
      <c r="R810" s="66"/>
      <c r="S810" s="66"/>
      <c r="T810" s="67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T810" s="18" t="s">
        <v>149</v>
      </c>
      <c r="AU810" s="18" t="s">
        <v>88</v>
      </c>
    </row>
    <row r="811" spans="1:65" s="2" customFormat="1" ht="11.25">
      <c r="A811" s="36"/>
      <c r="B811" s="37"/>
      <c r="C811" s="38"/>
      <c r="D811" s="198" t="s">
        <v>194</v>
      </c>
      <c r="E811" s="38"/>
      <c r="F811" s="199" t="s">
        <v>1169</v>
      </c>
      <c r="G811" s="38"/>
      <c r="H811" s="38"/>
      <c r="I811" s="182"/>
      <c r="J811" s="38"/>
      <c r="K811" s="38"/>
      <c r="L811" s="41"/>
      <c r="M811" s="183"/>
      <c r="N811" s="184"/>
      <c r="O811" s="66"/>
      <c r="P811" s="66"/>
      <c r="Q811" s="66"/>
      <c r="R811" s="66"/>
      <c r="S811" s="66"/>
      <c r="T811" s="67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T811" s="18" t="s">
        <v>194</v>
      </c>
      <c r="AU811" s="18" t="s">
        <v>88</v>
      </c>
    </row>
    <row r="812" spans="1:65" s="14" customFormat="1" ht="11.25">
      <c r="B812" s="210"/>
      <c r="C812" s="211"/>
      <c r="D812" s="180" t="s">
        <v>252</v>
      </c>
      <c r="E812" s="212" t="s">
        <v>32</v>
      </c>
      <c r="F812" s="213" t="s">
        <v>1170</v>
      </c>
      <c r="G812" s="211"/>
      <c r="H812" s="214">
        <v>359.5</v>
      </c>
      <c r="I812" s="215"/>
      <c r="J812" s="211"/>
      <c r="K812" s="211"/>
      <c r="L812" s="216"/>
      <c r="M812" s="217"/>
      <c r="N812" s="218"/>
      <c r="O812" s="218"/>
      <c r="P812" s="218"/>
      <c r="Q812" s="218"/>
      <c r="R812" s="218"/>
      <c r="S812" s="218"/>
      <c r="T812" s="219"/>
      <c r="AT812" s="220" t="s">
        <v>252</v>
      </c>
      <c r="AU812" s="220" t="s">
        <v>88</v>
      </c>
      <c r="AV812" s="14" t="s">
        <v>88</v>
      </c>
      <c r="AW812" s="14" t="s">
        <v>39</v>
      </c>
      <c r="AX812" s="14" t="s">
        <v>86</v>
      </c>
      <c r="AY812" s="220" t="s">
        <v>143</v>
      </c>
    </row>
    <row r="813" spans="1:65" s="2" customFormat="1" ht="24.2" customHeight="1">
      <c r="A813" s="36"/>
      <c r="B813" s="37"/>
      <c r="C813" s="232" t="s">
        <v>1171</v>
      </c>
      <c r="D813" s="232" t="s">
        <v>519</v>
      </c>
      <c r="E813" s="233" t="s">
        <v>1159</v>
      </c>
      <c r="F813" s="234" t="s">
        <v>1160</v>
      </c>
      <c r="G813" s="235" t="s">
        <v>247</v>
      </c>
      <c r="H813" s="236">
        <v>0.94899999999999995</v>
      </c>
      <c r="I813" s="237"/>
      <c r="J813" s="238">
        <f>ROUND(I813*H813,2)</f>
        <v>0</v>
      </c>
      <c r="K813" s="234" t="s">
        <v>248</v>
      </c>
      <c r="L813" s="239"/>
      <c r="M813" s="240" t="s">
        <v>32</v>
      </c>
      <c r="N813" s="241" t="s">
        <v>49</v>
      </c>
      <c r="O813" s="66"/>
      <c r="P813" s="176">
        <f>O813*H813</f>
        <v>0</v>
      </c>
      <c r="Q813" s="176">
        <v>0.55000000000000004</v>
      </c>
      <c r="R813" s="176">
        <f>Q813*H813</f>
        <v>0.52195000000000003</v>
      </c>
      <c r="S813" s="176">
        <v>0</v>
      </c>
      <c r="T813" s="177">
        <f>S813*H813</f>
        <v>0</v>
      </c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R813" s="178" t="s">
        <v>586</v>
      </c>
      <c r="AT813" s="178" t="s">
        <v>519</v>
      </c>
      <c r="AU813" s="178" t="s">
        <v>88</v>
      </c>
      <c r="AY813" s="18" t="s">
        <v>143</v>
      </c>
      <c r="BE813" s="179">
        <f>IF(N813="základní",J813,0)</f>
        <v>0</v>
      </c>
      <c r="BF813" s="179">
        <f>IF(N813="snížená",J813,0)</f>
        <v>0</v>
      </c>
      <c r="BG813" s="179">
        <f>IF(N813="zákl. přenesená",J813,0)</f>
        <v>0</v>
      </c>
      <c r="BH813" s="179">
        <f>IF(N813="sníž. přenesená",J813,0)</f>
        <v>0</v>
      </c>
      <c r="BI813" s="179">
        <f>IF(N813="nulová",J813,0)</f>
        <v>0</v>
      </c>
      <c r="BJ813" s="18" t="s">
        <v>86</v>
      </c>
      <c r="BK813" s="179">
        <f>ROUND(I813*H813,2)</f>
        <v>0</v>
      </c>
      <c r="BL813" s="18" t="s">
        <v>452</v>
      </c>
      <c r="BM813" s="178" t="s">
        <v>1172</v>
      </c>
    </row>
    <row r="814" spans="1:65" s="2" customFormat="1" ht="11.25">
      <c r="A814" s="36"/>
      <c r="B814" s="37"/>
      <c r="C814" s="38"/>
      <c r="D814" s="180" t="s">
        <v>149</v>
      </c>
      <c r="E814" s="38"/>
      <c r="F814" s="181" t="s">
        <v>1160</v>
      </c>
      <c r="G814" s="38"/>
      <c r="H814" s="38"/>
      <c r="I814" s="182"/>
      <c r="J814" s="38"/>
      <c r="K814" s="38"/>
      <c r="L814" s="41"/>
      <c r="M814" s="183"/>
      <c r="N814" s="184"/>
      <c r="O814" s="66"/>
      <c r="P814" s="66"/>
      <c r="Q814" s="66"/>
      <c r="R814" s="66"/>
      <c r="S814" s="66"/>
      <c r="T814" s="67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T814" s="18" t="s">
        <v>149</v>
      </c>
      <c r="AU814" s="18" t="s">
        <v>88</v>
      </c>
    </row>
    <row r="815" spans="1:65" s="14" customFormat="1" ht="11.25">
      <c r="B815" s="210"/>
      <c r="C815" s="211"/>
      <c r="D815" s="180" t="s">
        <v>252</v>
      </c>
      <c r="E815" s="212" t="s">
        <v>32</v>
      </c>
      <c r="F815" s="213" t="s">
        <v>1173</v>
      </c>
      <c r="G815" s="211"/>
      <c r="H815" s="214">
        <v>0.86299999999999999</v>
      </c>
      <c r="I815" s="215"/>
      <c r="J815" s="211"/>
      <c r="K815" s="211"/>
      <c r="L815" s="216"/>
      <c r="M815" s="217"/>
      <c r="N815" s="218"/>
      <c r="O815" s="218"/>
      <c r="P815" s="218"/>
      <c r="Q815" s="218"/>
      <c r="R815" s="218"/>
      <c r="S815" s="218"/>
      <c r="T815" s="219"/>
      <c r="AT815" s="220" t="s">
        <v>252</v>
      </c>
      <c r="AU815" s="220" t="s">
        <v>88</v>
      </c>
      <c r="AV815" s="14" t="s">
        <v>88</v>
      </c>
      <c r="AW815" s="14" t="s">
        <v>39</v>
      </c>
      <c r="AX815" s="14" t="s">
        <v>86</v>
      </c>
      <c r="AY815" s="220" t="s">
        <v>143</v>
      </c>
    </row>
    <row r="816" spans="1:65" s="14" customFormat="1" ht="11.25">
      <c r="B816" s="210"/>
      <c r="C816" s="211"/>
      <c r="D816" s="180" t="s">
        <v>252</v>
      </c>
      <c r="E816" s="211"/>
      <c r="F816" s="213" t="s">
        <v>1174</v>
      </c>
      <c r="G816" s="211"/>
      <c r="H816" s="214">
        <v>0.94899999999999995</v>
      </c>
      <c r="I816" s="215"/>
      <c r="J816" s="211"/>
      <c r="K816" s="211"/>
      <c r="L816" s="216"/>
      <c r="M816" s="217"/>
      <c r="N816" s="218"/>
      <c r="O816" s="218"/>
      <c r="P816" s="218"/>
      <c r="Q816" s="218"/>
      <c r="R816" s="218"/>
      <c r="S816" s="218"/>
      <c r="T816" s="219"/>
      <c r="AT816" s="220" t="s">
        <v>252</v>
      </c>
      <c r="AU816" s="220" t="s">
        <v>88</v>
      </c>
      <c r="AV816" s="14" t="s">
        <v>88</v>
      </c>
      <c r="AW816" s="14" t="s">
        <v>4</v>
      </c>
      <c r="AX816" s="14" t="s">
        <v>86</v>
      </c>
      <c r="AY816" s="220" t="s">
        <v>143</v>
      </c>
    </row>
    <row r="817" spans="1:65" s="2" customFormat="1" ht="24.2" customHeight="1">
      <c r="A817" s="36"/>
      <c r="B817" s="37"/>
      <c r="C817" s="167" t="s">
        <v>1175</v>
      </c>
      <c r="D817" s="167" t="s">
        <v>144</v>
      </c>
      <c r="E817" s="168" t="s">
        <v>1176</v>
      </c>
      <c r="F817" s="169" t="s">
        <v>1177</v>
      </c>
      <c r="G817" s="170" t="s">
        <v>247</v>
      </c>
      <c r="H817" s="171">
        <v>4.0819999999999999</v>
      </c>
      <c r="I817" s="172"/>
      <c r="J817" s="173">
        <f>ROUND(I817*H817,2)</f>
        <v>0</v>
      </c>
      <c r="K817" s="169" t="s">
        <v>248</v>
      </c>
      <c r="L817" s="41"/>
      <c r="M817" s="174" t="s">
        <v>32</v>
      </c>
      <c r="N817" s="175" t="s">
        <v>49</v>
      </c>
      <c r="O817" s="66"/>
      <c r="P817" s="176">
        <f>O817*H817</f>
        <v>0</v>
      </c>
      <c r="Q817" s="176">
        <v>2.3369999999999998E-2</v>
      </c>
      <c r="R817" s="176">
        <f>Q817*H817</f>
        <v>9.5396339999999996E-2</v>
      </c>
      <c r="S817" s="176">
        <v>0</v>
      </c>
      <c r="T817" s="177">
        <f>S817*H817</f>
        <v>0</v>
      </c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R817" s="178" t="s">
        <v>452</v>
      </c>
      <c r="AT817" s="178" t="s">
        <v>144</v>
      </c>
      <c r="AU817" s="178" t="s">
        <v>88</v>
      </c>
      <c r="AY817" s="18" t="s">
        <v>143</v>
      </c>
      <c r="BE817" s="179">
        <f>IF(N817="základní",J817,0)</f>
        <v>0</v>
      </c>
      <c r="BF817" s="179">
        <f>IF(N817="snížená",J817,0)</f>
        <v>0</v>
      </c>
      <c r="BG817" s="179">
        <f>IF(N817="zákl. přenesená",J817,0)</f>
        <v>0</v>
      </c>
      <c r="BH817" s="179">
        <f>IF(N817="sníž. přenesená",J817,0)</f>
        <v>0</v>
      </c>
      <c r="BI817" s="179">
        <f>IF(N817="nulová",J817,0)</f>
        <v>0</v>
      </c>
      <c r="BJ817" s="18" t="s">
        <v>86</v>
      </c>
      <c r="BK817" s="179">
        <f>ROUND(I817*H817,2)</f>
        <v>0</v>
      </c>
      <c r="BL817" s="18" t="s">
        <v>452</v>
      </c>
      <c r="BM817" s="178" t="s">
        <v>1178</v>
      </c>
    </row>
    <row r="818" spans="1:65" s="2" customFormat="1" ht="19.5">
      <c r="A818" s="36"/>
      <c r="B818" s="37"/>
      <c r="C818" s="38"/>
      <c r="D818" s="180" t="s">
        <v>149</v>
      </c>
      <c r="E818" s="38"/>
      <c r="F818" s="181" t="s">
        <v>1179</v>
      </c>
      <c r="G818" s="38"/>
      <c r="H818" s="38"/>
      <c r="I818" s="182"/>
      <c r="J818" s="38"/>
      <c r="K818" s="38"/>
      <c r="L818" s="41"/>
      <c r="M818" s="183"/>
      <c r="N818" s="184"/>
      <c r="O818" s="66"/>
      <c r="P818" s="66"/>
      <c r="Q818" s="66"/>
      <c r="R818" s="66"/>
      <c r="S818" s="66"/>
      <c r="T818" s="67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T818" s="18" t="s">
        <v>149</v>
      </c>
      <c r="AU818" s="18" t="s">
        <v>88</v>
      </c>
    </row>
    <row r="819" spans="1:65" s="2" customFormat="1" ht="11.25">
      <c r="A819" s="36"/>
      <c r="B819" s="37"/>
      <c r="C819" s="38"/>
      <c r="D819" s="198" t="s">
        <v>194</v>
      </c>
      <c r="E819" s="38"/>
      <c r="F819" s="199" t="s">
        <v>1180</v>
      </c>
      <c r="G819" s="38"/>
      <c r="H819" s="38"/>
      <c r="I819" s="182"/>
      <c r="J819" s="38"/>
      <c r="K819" s="38"/>
      <c r="L819" s="41"/>
      <c r="M819" s="183"/>
      <c r="N819" s="184"/>
      <c r="O819" s="66"/>
      <c r="P819" s="66"/>
      <c r="Q819" s="66"/>
      <c r="R819" s="66"/>
      <c r="S819" s="66"/>
      <c r="T819" s="67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T819" s="18" t="s">
        <v>194</v>
      </c>
      <c r="AU819" s="18" t="s">
        <v>88</v>
      </c>
    </row>
    <row r="820" spans="1:65" s="14" customFormat="1" ht="11.25">
      <c r="B820" s="210"/>
      <c r="C820" s="211"/>
      <c r="D820" s="180" t="s">
        <v>252</v>
      </c>
      <c r="E820" s="212" t="s">
        <v>32</v>
      </c>
      <c r="F820" s="213" t="s">
        <v>1151</v>
      </c>
      <c r="G820" s="211"/>
      <c r="H820" s="214">
        <v>4.0819999999999999</v>
      </c>
      <c r="I820" s="215"/>
      <c r="J820" s="211"/>
      <c r="K820" s="211"/>
      <c r="L820" s="216"/>
      <c r="M820" s="217"/>
      <c r="N820" s="218"/>
      <c r="O820" s="218"/>
      <c r="P820" s="218"/>
      <c r="Q820" s="218"/>
      <c r="R820" s="218"/>
      <c r="S820" s="218"/>
      <c r="T820" s="219"/>
      <c r="AT820" s="220" t="s">
        <v>252</v>
      </c>
      <c r="AU820" s="220" t="s">
        <v>88</v>
      </c>
      <c r="AV820" s="14" t="s">
        <v>88</v>
      </c>
      <c r="AW820" s="14" t="s">
        <v>39</v>
      </c>
      <c r="AX820" s="14" t="s">
        <v>86</v>
      </c>
      <c r="AY820" s="220" t="s">
        <v>143</v>
      </c>
    </row>
    <row r="821" spans="1:65" s="2" customFormat="1" ht="24.2" customHeight="1">
      <c r="A821" s="36"/>
      <c r="B821" s="37"/>
      <c r="C821" s="167" t="s">
        <v>1181</v>
      </c>
      <c r="D821" s="167" t="s">
        <v>144</v>
      </c>
      <c r="E821" s="168" t="s">
        <v>1182</v>
      </c>
      <c r="F821" s="169" t="s">
        <v>1183</v>
      </c>
      <c r="G821" s="170" t="s">
        <v>312</v>
      </c>
      <c r="H821" s="171">
        <v>54.37</v>
      </c>
      <c r="I821" s="172"/>
      <c r="J821" s="173">
        <f>ROUND(I821*H821,2)</f>
        <v>0</v>
      </c>
      <c r="K821" s="169" t="s">
        <v>248</v>
      </c>
      <c r="L821" s="41"/>
      <c r="M821" s="174" t="s">
        <v>32</v>
      </c>
      <c r="N821" s="175" t="s">
        <v>49</v>
      </c>
      <c r="O821" s="66"/>
      <c r="P821" s="176">
        <f>O821*H821</f>
        <v>0</v>
      </c>
      <c r="Q821" s="176">
        <v>1.089E-2</v>
      </c>
      <c r="R821" s="176">
        <f>Q821*H821</f>
        <v>0.59208930000000004</v>
      </c>
      <c r="S821" s="176">
        <v>0</v>
      </c>
      <c r="T821" s="177">
        <f>S821*H821</f>
        <v>0</v>
      </c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R821" s="178" t="s">
        <v>452</v>
      </c>
      <c r="AT821" s="178" t="s">
        <v>144</v>
      </c>
      <c r="AU821" s="178" t="s">
        <v>88</v>
      </c>
      <c r="AY821" s="18" t="s">
        <v>143</v>
      </c>
      <c r="BE821" s="179">
        <f>IF(N821="základní",J821,0)</f>
        <v>0</v>
      </c>
      <c r="BF821" s="179">
        <f>IF(N821="snížená",J821,0)</f>
        <v>0</v>
      </c>
      <c r="BG821" s="179">
        <f>IF(N821="zákl. přenesená",J821,0)</f>
        <v>0</v>
      </c>
      <c r="BH821" s="179">
        <f>IF(N821="sníž. přenesená",J821,0)</f>
        <v>0</v>
      </c>
      <c r="BI821" s="179">
        <f>IF(N821="nulová",J821,0)</f>
        <v>0</v>
      </c>
      <c r="BJ821" s="18" t="s">
        <v>86</v>
      </c>
      <c r="BK821" s="179">
        <f>ROUND(I821*H821,2)</f>
        <v>0</v>
      </c>
      <c r="BL821" s="18" t="s">
        <v>452</v>
      </c>
      <c r="BM821" s="178" t="s">
        <v>1184</v>
      </c>
    </row>
    <row r="822" spans="1:65" s="2" customFormat="1" ht="29.25">
      <c r="A822" s="36"/>
      <c r="B822" s="37"/>
      <c r="C822" s="38"/>
      <c r="D822" s="180" t="s">
        <v>149</v>
      </c>
      <c r="E822" s="38"/>
      <c r="F822" s="181" t="s">
        <v>1185</v>
      </c>
      <c r="G822" s="38"/>
      <c r="H822" s="38"/>
      <c r="I822" s="182"/>
      <c r="J822" s="38"/>
      <c r="K822" s="38"/>
      <c r="L822" s="41"/>
      <c r="M822" s="183"/>
      <c r="N822" s="184"/>
      <c r="O822" s="66"/>
      <c r="P822" s="66"/>
      <c r="Q822" s="66"/>
      <c r="R822" s="66"/>
      <c r="S822" s="66"/>
      <c r="T822" s="67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T822" s="18" t="s">
        <v>149</v>
      </c>
      <c r="AU822" s="18" t="s">
        <v>88</v>
      </c>
    </row>
    <row r="823" spans="1:65" s="2" customFormat="1" ht="11.25">
      <c r="A823" s="36"/>
      <c r="B823" s="37"/>
      <c r="C823" s="38"/>
      <c r="D823" s="198" t="s">
        <v>194</v>
      </c>
      <c r="E823" s="38"/>
      <c r="F823" s="199" t="s">
        <v>1186</v>
      </c>
      <c r="G823" s="38"/>
      <c r="H823" s="38"/>
      <c r="I823" s="182"/>
      <c r="J823" s="38"/>
      <c r="K823" s="38"/>
      <c r="L823" s="41"/>
      <c r="M823" s="183"/>
      <c r="N823" s="184"/>
      <c r="O823" s="66"/>
      <c r="P823" s="66"/>
      <c r="Q823" s="66"/>
      <c r="R823" s="66"/>
      <c r="S823" s="66"/>
      <c r="T823" s="67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T823" s="18" t="s">
        <v>194</v>
      </c>
      <c r="AU823" s="18" t="s">
        <v>88</v>
      </c>
    </row>
    <row r="824" spans="1:65" s="13" customFormat="1" ht="11.25">
      <c r="B824" s="200"/>
      <c r="C824" s="201"/>
      <c r="D824" s="180" t="s">
        <v>252</v>
      </c>
      <c r="E824" s="202" t="s">
        <v>32</v>
      </c>
      <c r="F824" s="203" t="s">
        <v>737</v>
      </c>
      <c r="G824" s="201"/>
      <c r="H824" s="202" t="s">
        <v>32</v>
      </c>
      <c r="I824" s="204"/>
      <c r="J824" s="201"/>
      <c r="K824" s="201"/>
      <c r="L824" s="205"/>
      <c r="M824" s="206"/>
      <c r="N824" s="207"/>
      <c r="O824" s="207"/>
      <c r="P824" s="207"/>
      <c r="Q824" s="207"/>
      <c r="R824" s="207"/>
      <c r="S824" s="207"/>
      <c r="T824" s="208"/>
      <c r="AT824" s="209" t="s">
        <v>252</v>
      </c>
      <c r="AU824" s="209" t="s">
        <v>88</v>
      </c>
      <c r="AV824" s="13" t="s">
        <v>86</v>
      </c>
      <c r="AW824" s="13" t="s">
        <v>39</v>
      </c>
      <c r="AX824" s="13" t="s">
        <v>78</v>
      </c>
      <c r="AY824" s="209" t="s">
        <v>143</v>
      </c>
    </row>
    <row r="825" spans="1:65" s="14" customFormat="1" ht="11.25">
      <c r="B825" s="210"/>
      <c r="C825" s="211"/>
      <c r="D825" s="180" t="s">
        <v>252</v>
      </c>
      <c r="E825" s="212" t="s">
        <v>32</v>
      </c>
      <c r="F825" s="213" t="s">
        <v>738</v>
      </c>
      <c r="G825" s="211"/>
      <c r="H825" s="214">
        <v>54.37</v>
      </c>
      <c r="I825" s="215"/>
      <c r="J825" s="211"/>
      <c r="K825" s="211"/>
      <c r="L825" s="216"/>
      <c r="M825" s="217"/>
      <c r="N825" s="218"/>
      <c r="O825" s="218"/>
      <c r="P825" s="218"/>
      <c r="Q825" s="218"/>
      <c r="R825" s="218"/>
      <c r="S825" s="218"/>
      <c r="T825" s="219"/>
      <c r="AT825" s="220" t="s">
        <v>252</v>
      </c>
      <c r="AU825" s="220" t="s">
        <v>88</v>
      </c>
      <c r="AV825" s="14" t="s">
        <v>88</v>
      </c>
      <c r="AW825" s="14" t="s">
        <v>39</v>
      </c>
      <c r="AX825" s="14" t="s">
        <v>86</v>
      </c>
      <c r="AY825" s="220" t="s">
        <v>143</v>
      </c>
    </row>
    <row r="826" spans="1:65" s="2" customFormat="1" ht="24.2" customHeight="1">
      <c r="A826" s="36"/>
      <c r="B826" s="37"/>
      <c r="C826" s="167" t="s">
        <v>1187</v>
      </c>
      <c r="D826" s="167" t="s">
        <v>144</v>
      </c>
      <c r="E826" s="168" t="s">
        <v>1188</v>
      </c>
      <c r="F826" s="169" t="s">
        <v>1189</v>
      </c>
      <c r="G826" s="170" t="s">
        <v>312</v>
      </c>
      <c r="H826" s="171">
        <v>26.32</v>
      </c>
      <c r="I826" s="172"/>
      <c r="J826" s="173">
        <f>ROUND(I826*H826,2)</f>
        <v>0</v>
      </c>
      <c r="K826" s="169" t="s">
        <v>248</v>
      </c>
      <c r="L826" s="41"/>
      <c r="M826" s="174" t="s">
        <v>32</v>
      </c>
      <c r="N826" s="175" t="s">
        <v>49</v>
      </c>
      <c r="O826" s="66"/>
      <c r="P826" s="176">
        <f>O826*H826</f>
        <v>0</v>
      </c>
      <c r="Q826" s="176">
        <v>1.093E-2</v>
      </c>
      <c r="R826" s="176">
        <f>Q826*H826</f>
        <v>0.28767760000000003</v>
      </c>
      <c r="S826" s="176">
        <v>0</v>
      </c>
      <c r="T826" s="177">
        <f>S826*H826</f>
        <v>0</v>
      </c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R826" s="178" t="s">
        <v>452</v>
      </c>
      <c r="AT826" s="178" t="s">
        <v>144</v>
      </c>
      <c r="AU826" s="178" t="s">
        <v>88</v>
      </c>
      <c r="AY826" s="18" t="s">
        <v>143</v>
      </c>
      <c r="BE826" s="179">
        <f>IF(N826="základní",J826,0)</f>
        <v>0</v>
      </c>
      <c r="BF826" s="179">
        <f>IF(N826="snížená",J826,0)</f>
        <v>0</v>
      </c>
      <c r="BG826" s="179">
        <f>IF(N826="zákl. přenesená",J826,0)</f>
        <v>0</v>
      </c>
      <c r="BH826" s="179">
        <f>IF(N826="sníž. přenesená",J826,0)</f>
        <v>0</v>
      </c>
      <c r="BI826" s="179">
        <f>IF(N826="nulová",J826,0)</f>
        <v>0</v>
      </c>
      <c r="BJ826" s="18" t="s">
        <v>86</v>
      </c>
      <c r="BK826" s="179">
        <f>ROUND(I826*H826,2)</f>
        <v>0</v>
      </c>
      <c r="BL826" s="18" t="s">
        <v>452</v>
      </c>
      <c r="BM826" s="178" t="s">
        <v>1190</v>
      </c>
    </row>
    <row r="827" spans="1:65" s="2" customFormat="1" ht="19.5">
      <c r="A827" s="36"/>
      <c r="B827" s="37"/>
      <c r="C827" s="38"/>
      <c r="D827" s="180" t="s">
        <v>149</v>
      </c>
      <c r="E827" s="38"/>
      <c r="F827" s="181" t="s">
        <v>1191</v>
      </c>
      <c r="G827" s="38"/>
      <c r="H827" s="38"/>
      <c r="I827" s="182"/>
      <c r="J827" s="38"/>
      <c r="K827" s="38"/>
      <c r="L827" s="41"/>
      <c r="M827" s="183"/>
      <c r="N827" s="184"/>
      <c r="O827" s="66"/>
      <c r="P827" s="66"/>
      <c r="Q827" s="66"/>
      <c r="R827" s="66"/>
      <c r="S827" s="66"/>
      <c r="T827" s="67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T827" s="18" t="s">
        <v>149</v>
      </c>
      <c r="AU827" s="18" t="s">
        <v>88</v>
      </c>
    </row>
    <row r="828" spans="1:65" s="2" customFormat="1" ht="11.25">
      <c r="A828" s="36"/>
      <c r="B828" s="37"/>
      <c r="C828" s="38"/>
      <c r="D828" s="198" t="s">
        <v>194</v>
      </c>
      <c r="E828" s="38"/>
      <c r="F828" s="199" t="s">
        <v>1192</v>
      </c>
      <c r="G828" s="38"/>
      <c r="H828" s="38"/>
      <c r="I828" s="182"/>
      <c r="J828" s="38"/>
      <c r="K828" s="38"/>
      <c r="L828" s="41"/>
      <c r="M828" s="183"/>
      <c r="N828" s="184"/>
      <c r="O828" s="66"/>
      <c r="P828" s="66"/>
      <c r="Q828" s="66"/>
      <c r="R828" s="66"/>
      <c r="S828" s="66"/>
      <c r="T828" s="67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T828" s="18" t="s">
        <v>194</v>
      </c>
      <c r="AU828" s="18" t="s">
        <v>88</v>
      </c>
    </row>
    <row r="829" spans="1:65" s="13" customFormat="1" ht="11.25">
      <c r="B829" s="200"/>
      <c r="C829" s="201"/>
      <c r="D829" s="180" t="s">
        <v>252</v>
      </c>
      <c r="E829" s="202" t="s">
        <v>32</v>
      </c>
      <c r="F829" s="203" t="s">
        <v>834</v>
      </c>
      <c r="G829" s="201"/>
      <c r="H829" s="202" t="s">
        <v>32</v>
      </c>
      <c r="I829" s="204"/>
      <c r="J829" s="201"/>
      <c r="K829" s="201"/>
      <c r="L829" s="205"/>
      <c r="M829" s="206"/>
      <c r="N829" s="207"/>
      <c r="O829" s="207"/>
      <c r="P829" s="207"/>
      <c r="Q829" s="207"/>
      <c r="R829" s="207"/>
      <c r="S829" s="207"/>
      <c r="T829" s="208"/>
      <c r="AT829" s="209" t="s">
        <v>252</v>
      </c>
      <c r="AU829" s="209" t="s">
        <v>88</v>
      </c>
      <c r="AV829" s="13" t="s">
        <v>86</v>
      </c>
      <c r="AW829" s="13" t="s">
        <v>39</v>
      </c>
      <c r="AX829" s="13" t="s">
        <v>78</v>
      </c>
      <c r="AY829" s="209" t="s">
        <v>143</v>
      </c>
    </row>
    <row r="830" spans="1:65" s="14" customFormat="1" ht="11.25">
      <c r="B830" s="210"/>
      <c r="C830" s="211"/>
      <c r="D830" s="180" t="s">
        <v>252</v>
      </c>
      <c r="E830" s="212" t="s">
        <v>32</v>
      </c>
      <c r="F830" s="213" t="s">
        <v>835</v>
      </c>
      <c r="G830" s="211"/>
      <c r="H830" s="214">
        <v>26.32</v>
      </c>
      <c r="I830" s="215"/>
      <c r="J830" s="211"/>
      <c r="K830" s="211"/>
      <c r="L830" s="216"/>
      <c r="M830" s="217"/>
      <c r="N830" s="218"/>
      <c r="O830" s="218"/>
      <c r="P830" s="218"/>
      <c r="Q830" s="218"/>
      <c r="R830" s="218"/>
      <c r="S830" s="218"/>
      <c r="T830" s="219"/>
      <c r="AT830" s="220" t="s">
        <v>252</v>
      </c>
      <c r="AU830" s="220" t="s">
        <v>88</v>
      </c>
      <c r="AV830" s="14" t="s">
        <v>88</v>
      </c>
      <c r="AW830" s="14" t="s">
        <v>39</v>
      </c>
      <c r="AX830" s="14" t="s">
        <v>86</v>
      </c>
      <c r="AY830" s="220" t="s">
        <v>143</v>
      </c>
    </row>
    <row r="831" spans="1:65" s="2" customFormat="1" ht="24.2" customHeight="1">
      <c r="A831" s="36"/>
      <c r="B831" s="37"/>
      <c r="C831" s="167" t="s">
        <v>1193</v>
      </c>
      <c r="D831" s="167" t="s">
        <v>144</v>
      </c>
      <c r="E831" s="168" t="s">
        <v>1194</v>
      </c>
      <c r="F831" s="169" t="s">
        <v>1195</v>
      </c>
      <c r="G831" s="170" t="s">
        <v>312</v>
      </c>
      <c r="H831" s="171">
        <v>80.69</v>
      </c>
      <c r="I831" s="172"/>
      <c r="J831" s="173">
        <f>ROUND(I831*H831,2)</f>
        <v>0</v>
      </c>
      <c r="K831" s="169" t="s">
        <v>248</v>
      </c>
      <c r="L831" s="41"/>
      <c r="M831" s="174" t="s">
        <v>32</v>
      </c>
      <c r="N831" s="175" t="s">
        <v>49</v>
      </c>
      <c r="O831" s="66"/>
      <c r="P831" s="176">
        <f>O831*H831</f>
        <v>0</v>
      </c>
      <c r="Q831" s="176">
        <v>1.8000000000000001E-4</v>
      </c>
      <c r="R831" s="176">
        <f>Q831*H831</f>
        <v>1.4524200000000001E-2</v>
      </c>
      <c r="S831" s="176">
        <v>0</v>
      </c>
      <c r="T831" s="177">
        <f>S831*H831</f>
        <v>0</v>
      </c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R831" s="178" t="s">
        <v>452</v>
      </c>
      <c r="AT831" s="178" t="s">
        <v>144</v>
      </c>
      <c r="AU831" s="178" t="s">
        <v>88</v>
      </c>
      <c r="AY831" s="18" t="s">
        <v>143</v>
      </c>
      <c r="BE831" s="179">
        <f>IF(N831="základní",J831,0)</f>
        <v>0</v>
      </c>
      <c r="BF831" s="179">
        <f>IF(N831="snížená",J831,0)</f>
        <v>0</v>
      </c>
      <c r="BG831" s="179">
        <f>IF(N831="zákl. přenesená",J831,0)</f>
        <v>0</v>
      </c>
      <c r="BH831" s="179">
        <f>IF(N831="sníž. přenesená",J831,0)</f>
        <v>0</v>
      </c>
      <c r="BI831" s="179">
        <f>IF(N831="nulová",J831,0)</f>
        <v>0</v>
      </c>
      <c r="BJ831" s="18" t="s">
        <v>86</v>
      </c>
      <c r="BK831" s="179">
        <f>ROUND(I831*H831,2)</f>
        <v>0</v>
      </c>
      <c r="BL831" s="18" t="s">
        <v>452</v>
      </c>
      <c r="BM831" s="178" t="s">
        <v>1196</v>
      </c>
    </row>
    <row r="832" spans="1:65" s="2" customFormat="1" ht="19.5">
      <c r="A832" s="36"/>
      <c r="B832" s="37"/>
      <c r="C832" s="38"/>
      <c r="D832" s="180" t="s">
        <v>149</v>
      </c>
      <c r="E832" s="38"/>
      <c r="F832" s="181" t="s">
        <v>1197</v>
      </c>
      <c r="G832" s="38"/>
      <c r="H832" s="38"/>
      <c r="I832" s="182"/>
      <c r="J832" s="38"/>
      <c r="K832" s="38"/>
      <c r="L832" s="41"/>
      <c r="M832" s="183"/>
      <c r="N832" s="184"/>
      <c r="O832" s="66"/>
      <c r="P832" s="66"/>
      <c r="Q832" s="66"/>
      <c r="R832" s="66"/>
      <c r="S832" s="66"/>
      <c r="T832" s="67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T832" s="18" t="s">
        <v>149</v>
      </c>
      <c r="AU832" s="18" t="s">
        <v>88</v>
      </c>
    </row>
    <row r="833" spans="1:65" s="2" customFormat="1" ht="11.25">
      <c r="A833" s="36"/>
      <c r="B833" s="37"/>
      <c r="C833" s="38"/>
      <c r="D833" s="198" t="s">
        <v>194</v>
      </c>
      <c r="E833" s="38"/>
      <c r="F833" s="199" t="s">
        <v>1198</v>
      </c>
      <c r="G833" s="38"/>
      <c r="H833" s="38"/>
      <c r="I833" s="182"/>
      <c r="J833" s="38"/>
      <c r="K833" s="38"/>
      <c r="L833" s="41"/>
      <c r="M833" s="183"/>
      <c r="N833" s="184"/>
      <c r="O833" s="66"/>
      <c r="P833" s="66"/>
      <c r="Q833" s="66"/>
      <c r="R833" s="66"/>
      <c r="S833" s="66"/>
      <c r="T833" s="67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T833" s="18" t="s">
        <v>194</v>
      </c>
      <c r="AU833" s="18" t="s">
        <v>88</v>
      </c>
    </row>
    <row r="834" spans="1:65" s="14" customFormat="1" ht="11.25">
      <c r="B834" s="210"/>
      <c r="C834" s="211"/>
      <c r="D834" s="180" t="s">
        <v>252</v>
      </c>
      <c r="E834" s="212" t="s">
        <v>32</v>
      </c>
      <c r="F834" s="213" t="s">
        <v>1199</v>
      </c>
      <c r="G834" s="211"/>
      <c r="H834" s="214">
        <v>54.37</v>
      </c>
      <c r="I834" s="215"/>
      <c r="J834" s="211"/>
      <c r="K834" s="211"/>
      <c r="L834" s="216"/>
      <c r="M834" s="217"/>
      <c r="N834" s="218"/>
      <c r="O834" s="218"/>
      <c r="P834" s="218"/>
      <c r="Q834" s="218"/>
      <c r="R834" s="218"/>
      <c r="S834" s="218"/>
      <c r="T834" s="219"/>
      <c r="AT834" s="220" t="s">
        <v>252</v>
      </c>
      <c r="AU834" s="220" t="s">
        <v>88</v>
      </c>
      <c r="AV834" s="14" t="s">
        <v>88</v>
      </c>
      <c r="AW834" s="14" t="s">
        <v>39</v>
      </c>
      <c r="AX834" s="14" t="s">
        <v>78</v>
      </c>
      <c r="AY834" s="220" t="s">
        <v>143</v>
      </c>
    </row>
    <row r="835" spans="1:65" s="14" customFormat="1" ht="11.25">
      <c r="B835" s="210"/>
      <c r="C835" s="211"/>
      <c r="D835" s="180" t="s">
        <v>252</v>
      </c>
      <c r="E835" s="212" t="s">
        <v>32</v>
      </c>
      <c r="F835" s="213" t="s">
        <v>1200</v>
      </c>
      <c r="G835" s="211"/>
      <c r="H835" s="214">
        <v>26.32</v>
      </c>
      <c r="I835" s="215"/>
      <c r="J835" s="211"/>
      <c r="K835" s="211"/>
      <c r="L835" s="216"/>
      <c r="M835" s="217"/>
      <c r="N835" s="218"/>
      <c r="O835" s="218"/>
      <c r="P835" s="218"/>
      <c r="Q835" s="218"/>
      <c r="R835" s="218"/>
      <c r="S835" s="218"/>
      <c r="T835" s="219"/>
      <c r="AT835" s="220" t="s">
        <v>252</v>
      </c>
      <c r="AU835" s="220" t="s">
        <v>88</v>
      </c>
      <c r="AV835" s="14" t="s">
        <v>88</v>
      </c>
      <c r="AW835" s="14" t="s">
        <v>39</v>
      </c>
      <c r="AX835" s="14" t="s">
        <v>78</v>
      </c>
      <c r="AY835" s="220" t="s">
        <v>143</v>
      </c>
    </row>
    <row r="836" spans="1:65" s="15" customFormat="1" ht="11.25">
      <c r="B836" s="221"/>
      <c r="C836" s="222"/>
      <c r="D836" s="180" t="s">
        <v>252</v>
      </c>
      <c r="E836" s="223" t="s">
        <v>32</v>
      </c>
      <c r="F836" s="224" t="s">
        <v>256</v>
      </c>
      <c r="G836" s="222"/>
      <c r="H836" s="225">
        <v>80.69</v>
      </c>
      <c r="I836" s="226"/>
      <c r="J836" s="222"/>
      <c r="K836" s="222"/>
      <c r="L836" s="227"/>
      <c r="M836" s="228"/>
      <c r="N836" s="229"/>
      <c r="O836" s="229"/>
      <c r="P836" s="229"/>
      <c r="Q836" s="229"/>
      <c r="R836" s="229"/>
      <c r="S836" s="229"/>
      <c r="T836" s="230"/>
      <c r="AT836" s="231" t="s">
        <v>252</v>
      </c>
      <c r="AU836" s="231" t="s">
        <v>88</v>
      </c>
      <c r="AV836" s="15" t="s">
        <v>142</v>
      </c>
      <c r="AW836" s="15" t="s">
        <v>39</v>
      </c>
      <c r="AX836" s="15" t="s">
        <v>86</v>
      </c>
      <c r="AY836" s="231" t="s">
        <v>143</v>
      </c>
    </row>
    <row r="837" spans="1:65" s="2" customFormat="1" ht="24.2" customHeight="1">
      <c r="A837" s="36"/>
      <c r="B837" s="37"/>
      <c r="C837" s="167" t="s">
        <v>1201</v>
      </c>
      <c r="D837" s="167" t="s">
        <v>144</v>
      </c>
      <c r="E837" s="168" t="s">
        <v>1202</v>
      </c>
      <c r="F837" s="169" t="s">
        <v>1203</v>
      </c>
      <c r="G837" s="170" t="s">
        <v>462</v>
      </c>
      <c r="H837" s="171">
        <v>40.076000000000001</v>
      </c>
      <c r="I837" s="172"/>
      <c r="J837" s="173">
        <f>ROUND(I837*H837,2)</f>
        <v>0</v>
      </c>
      <c r="K837" s="169" t="s">
        <v>248</v>
      </c>
      <c r="L837" s="41"/>
      <c r="M837" s="174" t="s">
        <v>32</v>
      </c>
      <c r="N837" s="175" t="s">
        <v>49</v>
      </c>
      <c r="O837" s="66"/>
      <c r="P837" s="176">
        <f>O837*H837</f>
        <v>0</v>
      </c>
      <c r="Q837" s="176">
        <v>0</v>
      </c>
      <c r="R837" s="176">
        <f>Q837*H837</f>
        <v>0</v>
      </c>
      <c r="S837" s="176">
        <v>0</v>
      </c>
      <c r="T837" s="177">
        <f>S837*H837</f>
        <v>0</v>
      </c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R837" s="178" t="s">
        <v>452</v>
      </c>
      <c r="AT837" s="178" t="s">
        <v>144</v>
      </c>
      <c r="AU837" s="178" t="s">
        <v>88</v>
      </c>
      <c r="AY837" s="18" t="s">
        <v>143</v>
      </c>
      <c r="BE837" s="179">
        <f>IF(N837="základní",J837,0)</f>
        <v>0</v>
      </c>
      <c r="BF837" s="179">
        <f>IF(N837="snížená",J837,0)</f>
        <v>0</v>
      </c>
      <c r="BG837" s="179">
        <f>IF(N837="zákl. přenesená",J837,0)</f>
        <v>0</v>
      </c>
      <c r="BH837" s="179">
        <f>IF(N837="sníž. přenesená",J837,0)</f>
        <v>0</v>
      </c>
      <c r="BI837" s="179">
        <f>IF(N837="nulová",J837,0)</f>
        <v>0</v>
      </c>
      <c r="BJ837" s="18" t="s">
        <v>86</v>
      </c>
      <c r="BK837" s="179">
        <f>ROUND(I837*H837,2)</f>
        <v>0</v>
      </c>
      <c r="BL837" s="18" t="s">
        <v>452</v>
      </c>
      <c r="BM837" s="178" t="s">
        <v>1204</v>
      </c>
    </row>
    <row r="838" spans="1:65" s="2" customFormat="1" ht="29.25">
      <c r="A838" s="36"/>
      <c r="B838" s="37"/>
      <c r="C838" s="38"/>
      <c r="D838" s="180" t="s">
        <v>149</v>
      </c>
      <c r="E838" s="38"/>
      <c r="F838" s="181" t="s">
        <v>1205</v>
      </c>
      <c r="G838" s="38"/>
      <c r="H838" s="38"/>
      <c r="I838" s="182"/>
      <c r="J838" s="38"/>
      <c r="K838" s="38"/>
      <c r="L838" s="41"/>
      <c r="M838" s="183"/>
      <c r="N838" s="184"/>
      <c r="O838" s="66"/>
      <c r="P838" s="66"/>
      <c r="Q838" s="66"/>
      <c r="R838" s="66"/>
      <c r="S838" s="66"/>
      <c r="T838" s="67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T838" s="18" t="s">
        <v>149</v>
      </c>
      <c r="AU838" s="18" t="s">
        <v>88</v>
      </c>
    </row>
    <row r="839" spans="1:65" s="2" customFormat="1" ht="11.25">
      <c r="A839" s="36"/>
      <c r="B839" s="37"/>
      <c r="C839" s="38"/>
      <c r="D839" s="198" t="s">
        <v>194</v>
      </c>
      <c r="E839" s="38"/>
      <c r="F839" s="199" t="s">
        <v>1206</v>
      </c>
      <c r="G839" s="38"/>
      <c r="H839" s="38"/>
      <c r="I839" s="182"/>
      <c r="J839" s="38"/>
      <c r="K839" s="38"/>
      <c r="L839" s="41"/>
      <c r="M839" s="183"/>
      <c r="N839" s="184"/>
      <c r="O839" s="66"/>
      <c r="P839" s="66"/>
      <c r="Q839" s="66"/>
      <c r="R839" s="66"/>
      <c r="S839" s="66"/>
      <c r="T839" s="67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T839" s="18" t="s">
        <v>194</v>
      </c>
      <c r="AU839" s="18" t="s">
        <v>88</v>
      </c>
    </row>
    <row r="840" spans="1:65" s="13" customFormat="1" ht="11.25">
      <c r="B840" s="200"/>
      <c r="C840" s="201"/>
      <c r="D840" s="180" t="s">
        <v>252</v>
      </c>
      <c r="E840" s="202" t="s">
        <v>32</v>
      </c>
      <c r="F840" s="203" t="s">
        <v>1207</v>
      </c>
      <c r="G840" s="201"/>
      <c r="H840" s="202" t="s">
        <v>32</v>
      </c>
      <c r="I840" s="204"/>
      <c r="J840" s="201"/>
      <c r="K840" s="201"/>
      <c r="L840" s="205"/>
      <c r="M840" s="206"/>
      <c r="N840" s="207"/>
      <c r="O840" s="207"/>
      <c r="P840" s="207"/>
      <c r="Q840" s="207"/>
      <c r="R840" s="207"/>
      <c r="S840" s="207"/>
      <c r="T840" s="208"/>
      <c r="AT840" s="209" t="s">
        <v>252</v>
      </c>
      <c r="AU840" s="209" t="s">
        <v>88</v>
      </c>
      <c r="AV840" s="13" t="s">
        <v>86</v>
      </c>
      <c r="AW840" s="13" t="s">
        <v>39</v>
      </c>
      <c r="AX840" s="13" t="s">
        <v>78</v>
      </c>
      <c r="AY840" s="209" t="s">
        <v>143</v>
      </c>
    </row>
    <row r="841" spans="1:65" s="14" customFormat="1" ht="11.25">
      <c r="B841" s="210"/>
      <c r="C841" s="211"/>
      <c r="D841" s="180" t="s">
        <v>252</v>
      </c>
      <c r="E841" s="212" t="s">
        <v>32</v>
      </c>
      <c r="F841" s="213" t="s">
        <v>1208</v>
      </c>
      <c r="G841" s="211"/>
      <c r="H841" s="214">
        <v>12.906000000000001</v>
      </c>
      <c r="I841" s="215"/>
      <c r="J841" s="211"/>
      <c r="K841" s="211"/>
      <c r="L841" s="216"/>
      <c r="M841" s="217"/>
      <c r="N841" s="218"/>
      <c r="O841" s="218"/>
      <c r="P841" s="218"/>
      <c r="Q841" s="218"/>
      <c r="R841" s="218"/>
      <c r="S841" s="218"/>
      <c r="T841" s="219"/>
      <c r="AT841" s="220" t="s">
        <v>252</v>
      </c>
      <c r="AU841" s="220" t="s">
        <v>88</v>
      </c>
      <c r="AV841" s="14" t="s">
        <v>88</v>
      </c>
      <c r="AW841" s="14" t="s">
        <v>39</v>
      </c>
      <c r="AX841" s="14" t="s">
        <v>78</v>
      </c>
      <c r="AY841" s="220" t="s">
        <v>143</v>
      </c>
    </row>
    <row r="842" spans="1:65" s="14" customFormat="1" ht="11.25">
      <c r="B842" s="210"/>
      <c r="C842" s="211"/>
      <c r="D842" s="180" t="s">
        <v>252</v>
      </c>
      <c r="E842" s="212" t="s">
        <v>32</v>
      </c>
      <c r="F842" s="213" t="s">
        <v>1209</v>
      </c>
      <c r="G842" s="211"/>
      <c r="H842" s="214">
        <v>27.17</v>
      </c>
      <c r="I842" s="215"/>
      <c r="J842" s="211"/>
      <c r="K842" s="211"/>
      <c r="L842" s="216"/>
      <c r="M842" s="217"/>
      <c r="N842" s="218"/>
      <c r="O842" s="218"/>
      <c r="P842" s="218"/>
      <c r="Q842" s="218"/>
      <c r="R842" s="218"/>
      <c r="S842" s="218"/>
      <c r="T842" s="219"/>
      <c r="AT842" s="220" t="s">
        <v>252</v>
      </c>
      <c r="AU842" s="220" t="s">
        <v>88</v>
      </c>
      <c r="AV842" s="14" t="s">
        <v>88</v>
      </c>
      <c r="AW842" s="14" t="s">
        <v>39</v>
      </c>
      <c r="AX842" s="14" t="s">
        <v>78</v>
      </c>
      <c r="AY842" s="220" t="s">
        <v>143</v>
      </c>
    </row>
    <row r="843" spans="1:65" s="15" customFormat="1" ht="11.25">
      <c r="B843" s="221"/>
      <c r="C843" s="222"/>
      <c r="D843" s="180" t="s">
        <v>252</v>
      </c>
      <c r="E843" s="223" t="s">
        <v>32</v>
      </c>
      <c r="F843" s="224" t="s">
        <v>256</v>
      </c>
      <c r="G843" s="222"/>
      <c r="H843" s="225">
        <v>40.076000000000001</v>
      </c>
      <c r="I843" s="226"/>
      <c r="J843" s="222"/>
      <c r="K843" s="222"/>
      <c r="L843" s="227"/>
      <c r="M843" s="228"/>
      <c r="N843" s="229"/>
      <c r="O843" s="229"/>
      <c r="P843" s="229"/>
      <c r="Q843" s="229"/>
      <c r="R843" s="229"/>
      <c r="S843" s="229"/>
      <c r="T843" s="230"/>
      <c r="AT843" s="231" t="s">
        <v>252</v>
      </c>
      <c r="AU843" s="231" t="s">
        <v>88</v>
      </c>
      <c r="AV843" s="15" t="s">
        <v>142</v>
      </c>
      <c r="AW843" s="15" t="s">
        <v>39</v>
      </c>
      <c r="AX843" s="15" t="s">
        <v>86</v>
      </c>
      <c r="AY843" s="231" t="s">
        <v>143</v>
      </c>
    </row>
    <row r="844" spans="1:65" s="2" customFormat="1" ht="24.2" customHeight="1">
      <c r="A844" s="36"/>
      <c r="B844" s="37"/>
      <c r="C844" s="232" t="s">
        <v>1210</v>
      </c>
      <c r="D844" s="232" t="s">
        <v>519</v>
      </c>
      <c r="E844" s="233" t="s">
        <v>1211</v>
      </c>
      <c r="F844" s="234" t="s">
        <v>1212</v>
      </c>
      <c r="G844" s="235" t="s">
        <v>312</v>
      </c>
      <c r="H844" s="236">
        <v>44.084000000000003</v>
      </c>
      <c r="I844" s="237"/>
      <c r="J844" s="238">
        <f>ROUND(I844*H844,2)</f>
        <v>0</v>
      </c>
      <c r="K844" s="234" t="s">
        <v>248</v>
      </c>
      <c r="L844" s="239"/>
      <c r="M844" s="240" t="s">
        <v>32</v>
      </c>
      <c r="N844" s="241" t="s">
        <v>49</v>
      </c>
      <c r="O844" s="66"/>
      <c r="P844" s="176">
        <f>O844*H844</f>
        <v>0</v>
      </c>
      <c r="Q844" s="176">
        <v>7.3499999999999998E-3</v>
      </c>
      <c r="R844" s="176">
        <f>Q844*H844</f>
        <v>0.32401740000000001</v>
      </c>
      <c r="S844" s="176">
        <v>0</v>
      </c>
      <c r="T844" s="177">
        <f>S844*H844</f>
        <v>0</v>
      </c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R844" s="178" t="s">
        <v>586</v>
      </c>
      <c r="AT844" s="178" t="s">
        <v>519</v>
      </c>
      <c r="AU844" s="178" t="s">
        <v>88</v>
      </c>
      <c r="AY844" s="18" t="s">
        <v>143</v>
      </c>
      <c r="BE844" s="179">
        <f>IF(N844="základní",J844,0)</f>
        <v>0</v>
      </c>
      <c r="BF844" s="179">
        <f>IF(N844="snížená",J844,0)</f>
        <v>0</v>
      </c>
      <c r="BG844" s="179">
        <f>IF(N844="zákl. přenesená",J844,0)</f>
        <v>0</v>
      </c>
      <c r="BH844" s="179">
        <f>IF(N844="sníž. přenesená",J844,0)</f>
        <v>0</v>
      </c>
      <c r="BI844" s="179">
        <f>IF(N844="nulová",J844,0)</f>
        <v>0</v>
      </c>
      <c r="BJ844" s="18" t="s">
        <v>86</v>
      </c>
      <c r="BK844" s="179">
        <f>ROUND(I844*H844,2)</f>
        <v>0</v>
      </c>
      <c r="BL844" s="18" t="s">
        <v>452</v>
      </c>
      <c r="BM844" s="178" t="s">
        <v>1213</v>
      </c>
    </row>
    <row r="845" spans="1:65" s="2" customFormat="1" ht="11.25">
      <c r="A845" s="36"/>
      <c r="B845" s="37"/>
      <c r="C845" s="38"/>
      <c r="D845" s="180" t="s">
        <v>149</v>
      </c>
      <c r="E845" s="38"/>
      <c r="F845" s="181" t="s">
        <v>1212</v>
      </c>
      <c r="G845" s="38"/>
      <c r="H845" s="38"/>
      <c r="I845" s="182"/>
      <c r="J845" s="38"/>
      <c r="K845" s="38"/>
      <c r="L845" s="41"/>
      <c r="M845" s="183"/>
      <c r="N845" s="184"/>
      <c r="O845" s="66"/>
      <c r="P845" s="66"/>
      <c r="Q845" s="66"/>
      <c r="R845" s="66"/>
      <c r="S845" s="66"/>
      <c r="T845" s="67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T845" s="18" t="s">
        <v>149</v>
      </c>
      <c r="AU845" s="18" t="s">
        <v>88</v>
      </c>
    </row>
    <row r="846" spans="1:65" s="14" customFormat="1" ht="11.25">
      <c r="B846" s="210"/>
      <c r="C846" s="211"/>
      <c r="D846" s="180" t="s">
        <v>252</v>
      </c>
      <c r="E846" s="211"/>
      <c r="F846" s="213" t="s">
        <v>1214</v>
      </c>
      <c r="G846" s="211"/>
      <c r="H846" s="214">
        <v>44.084000000000003</v>
      </c>
      <c r="I846" s="215"/>
      <c r="J846" s="211"/>
      <c r="K846" s="211"/>
      <c r="L846" s="216"/>
      <c r="M846" s="217"/>
      <c r="N846" s="218"/>
      <c r="O846" s="218"/>
      <c r="P846" s="218"/>
      <c r="Q846" s="218"/>
      <c r="R846" s="218"/>
      <c r="S846" s="218"/>
      <c r="T846" s="219"/>
      <c r="AT846" s="220" t="s">
        <v>252</v>
      </c>
      <c r="AU846" s="220" t="s">
        <v>88</v>
      </c>
      <c r="AV846" s="14" t="s">
        <v>88</v>
      </c>
      <c r="AW846" s="14" t="s">
        <v>4</v>
      </c>
      <c r="AX846" s="14" t="s">
        <v>86</v>
      </c>
      <c r="AY846" s="220" t="s">
        <v>143</v>
      </c>
    </row>
    <row r="847" spans="1:65" s="2" customFormat="1" ht="24.2" customHeight="1">
      <c r="A847" s="36"/>
      <c r="B847" s="37"/>
      <c r="C847" s="167" t="s">
        <v>1215</v>
      </c>
      <c r="D847" s="167" t="s">
        <v>144</v>
      </c>
      <c r="E847" s="168" t="s">
        <v>1216</v>
      </c>
      <c r="F847" s="169" t="s">
        <v>1217</v>
      </c>
      <c r="G847" s="170" t="s">
        <v>247</v>
      </c>
      <c r="H847" s="171">
        <v>0.60199999999999998</v>
      </c>
      <c r="I847" s="172"/>
      <c r="J847" s="173">
        <f>ROUND(I847*H847,2)</f>
        <v>0</v>
      </c>
      <c r="K847" s="169" t="s">
        <v>248</v>
      </c>
      <c r="L847" s="41"/>
      <c r="M847" s="174" t="s">
        <v>32</v>
      </c>
      <c r="N847" s="175" t="s">
        <v>49</v>
      </c>
      <c r="O847" s="66"/>
      <c r="P847" s="176">
        <f>O847*H847</f>
        <v>0</v>
      </c>
      <c r="Q847" s="176">
        <v>2.81E-3</v>
      </c>
      <c r="R847" s="176">
        <f>Q847*H847</f>
        <v>1.69162E-3</v>
      </c>
      <c r="S847" s="176">
        <v>0</v>
      </c>
      <c r="T847" s="177">
        <f>S847*H847</f>
        <v>0</v>
      </c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R847" s="178" t="s">
        <v>452</v>
      </c>
      <c r="AT847" s="178" t="s">
        <v>144</v>
      </c>
      <c r="AU847" s="178" t="s">
        <v>88</v>
      </c>
      <c r="AY847" s="18" t="s">
        <v>143</v>
      </c>
      <c r="BE847" s="179">
        <f>IF(N847="základní",J847,0)</f>
        <v>0</v>
      </c>
      <c r="BF847" s="179">
        <f>IF(N847="snížená",J847,0)</f>
        <v>0</v>
      </c>
      <c r="BG847" s="179">
        <f>IF(N847="zákl. přenesená",J847,0)</f>
        <v>0</v>
      </c>
      <c r="BH847" s="179">
        <f>IF(N847="sníž. přenesená",J847,0)</f>
        <v>0</v>
      </c>
      <c r="BI847" s="179">
        <f>IF(N847="nulová",J847,0)</f>
        <v>0</v>
      </c>
      <c r="BJ847" s="18" t="s">
        <v>86</v>
      </c>
      <c r="BK847" s="179">
        <f>ROUND(I847*H847,2)</f>
        <v>0</v>
      </c>
      <c r="BL847" s="18" t="s">
        <v>452</v>
      </c>
      <c r="BM847" s="178" t="s">
        <v>1218</v>
      </c>
    </row>
    <row r="848" spans="1:65" s="2" customFormat="1" ht="19.5">
      <c r="A848" s="36"/>
      <c r="B848" s="37"/>
      <c r="C848" s="38"/>
      <c r="D848" s="180" t="s">
        <v>149</v>
      </c>
      <c r="E848" s="38"/>
      <c r="F848" s="181" t="s">
        <v>1219</v>
      </c>
      <c r="G848" s="38"/>
      <c r="H848" s="38"/>
      <c r="I848" s="182"/>
      <c r="J848" s="38"/>
      <c r="K848" s="38"/>
      <c r="L848" s="41"/>
      <c r="M848" s="183"/>
      <c r="N848" s="184"/>
      <c r="O848" s="66"/>
      <c r="P848" s="66"/>
      <c r="Q848" s="66"/>
      <c r="R848" s="66"/>
      <c r="S848" s="66"/>
      <c r="T848" s="67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T848" s="18" t="s">
        <v>149</v>
      </c>
      <c r="AU848" s="18" t="s">
        <v>88</v>
      </c>
    </row>
    <row r="849" spans="1:65" s="2" customFormat="1" ht="11.25">
      <c r="A849" s="36"/>
      <c r="B849" s="37"/>
      <c r="C849" s="38"/>
      <c r="D849" s="198" t="s">
        <v>194</v>
      </c>
      <c r="E849" s="38"/>
      <c r="F849" s="199" t="s">
        <v>1220</v>
      </c>
      <c r="G849" s="38"/>
      <c r="H849" s="38"/>
      <c r="I849" s="182"/>
      <c r="J849" s="38"/>
      <c r="K849" s="38"/>
      <c r="L849" s="41"/>
      <c r="M849" s="183"/>
      <c r="N849" s="184"/>
      <c r="O849" s="66"/>
      <c r="P849" s="66"/>
      <c r="Q849" s="66"/>
      <c r="R849" s="66"/>
      <c r="S849" s="66"/>
      <c r="T849" s="67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T849" s="18" t="s">
        <v>194</v>
      </c>
      <c r="AU849" s="18" t="s">
        <v>88</v>
      </c>
    </row>
    <row r="850" spans="1:65" s="13" customFormat="1" ht="11.25">
      <c r="B850" s="200"/>
      <c r="C850" s="201"/>
      <c r="D850" s="180" t="s">
        <v>252</v>
      </c>
      <c r="E850" s="202" t="s">
        <v>32</v>
      </c>
      <c r="F850" s="203" t="s">
        <v>1207</v>
      </c>
      <c r="G850" s="201"/>
      <c r="H850" s="202" t="s">
        <v>32</v>
      </c>
      <c r="I850" s="204"/>
      <c r="J850" s="201"/>
      <c r="K850" s="201"/>
      <c r="L850" s="205"/>
      <c r="M850" s="206"/>
      <c r="N850" s="207"/>
      <c r="O850" s="207"/>
      <c r="P850" s="207"/>
      <c r="Q850" s="207"/>
      <c r="R850" s="207"/>
      <c r="S850" s="207"/>
      <c r="T850" s="208"/>
      <c r="AT850" s="209" t="s">
        <v>252</v>
      </c>
      <c r="AU850" s="209" t="s">
        <v>88</v>
      </c>
      <c r="AV850" s="13" t="s">
        <v>86</v>
      </c>
      <c r="AW850" s="13" t="s">
        <v>39</v>
      </c>
      <c r="AX850" s="13" t="s">
        <v>78</v>
      </c>
      <c r="AY850" s="209" t="s">
        <v>143</v>
      </c>
    </row>
    <row r="851" spans="1:65" s="14" customFormat="1" ht="11.25">
      <c r="B851" s="210"/>
      <c r="C851" s="211"/>
      <c r="D851" s="180" t="s">
        <v>252</v>
      </c>
      <c r="E851" s="212" t="s">
        <v>32</v>
      </c>
      <c r="F851" s="213" t="s">
        <v>1221</v>
      </c>
      <c r="G851" s="211"/>
      <c r="H851" s="214">
        <v>0.19400000000000001</v>
      </c>
      <c r="I851" s="215"/>
      <c r="J851" s="211"/>
      <c r="K851" s="211"/>
      <c r="L851" s="216"/>
      <c r="M851" s="217"/>
      <c r="N851" s="218"/>
      <c r="O851" s="218"/>
      <c r="P851" s="218"/>
      <c r="Q851" s="218"/>
      <c r="R851" s="218"/>
      <c r="S851" s="218"/>
      <c r="T851" s="219"/>
      <c r="AT851" s="220" t="s">
        <v>252</v>
      </c>
      <c r="AU851" s="220" t="s">
        <v>88</v>
      </c>
      <c r="AV851" s="14" t="s">
        <v>88</v>
      </c>
      <c r="AW851" s="14" t="s">
        <v>39</v>
      </c>
      <c r="AX851" s="14" t="s">
        <v>78</v>
      </c>
      <c r="AY851" s="220" t="s">
        <v>143</v>
      </c>
    </row>
    <row r="852" spans="1:65" s="14" customFormat="1" ht="11.25">
      <c r="B852" s="210"/>
      <c r="C852" s="211"/>
      <c r="D852" s="180" t="s">
        <v>252</v>
      </c>
      <c r="E852" s="212" t="s">
        <v>32</v>
      </c>
      <c r="F852" s="213" t="s">
        <v>1222</v>
      </c>
      <c r="G852" s="211"/>
      <c r="H852" s="214">
        <v>0.40799999999999997</v>
      </c>
      <c r="I852" s="215"/>
      <c r="J852" s="211"/>
      <c r="K852" s="211"/>
      <c r="L852" s="216"/>
      <c r="M852" s="217"/>
      <c r="N852" s="218"/>
      <c r="O852" s="218"/>
      <c r="P852" s="218"/>
      <c r="Q852" s="218"/>
      <c r="R852" s="218"/>
      <c r="S852" s="218"/>
      <c r="T852" s="219"/>
      <c r="AT852" s="220" t="s">
        <v>252</v>
      </c>
      <c r="AU852" s="220" t="s">
        <v>88</v>
      </c>
      <c r="AV852" s="14" t="s">
        <v>88</v>
      </c>
      <c r="AW852" s="14" t="s">
        <v>39</v>
      </c>
      <c r="AX852" s="14" t="s">
        <v>78</v>
      </c>
      <c r="AY852" s="220" t="s">
        <v>143</v>
      </c>
    </row>
    <row r="853" spans="1:65" s="15" customFormat="1" ht="11.25">
      <c r="B853" s="221"/>
      <c r="C853" s="222"/>
      <c r="D853" s="180" t="s">
        <v>252</v>
      </c>
      <c r="E853" s="223" t="s">
        <v>32</v>
      </c>
      <c r="F853" s="224" t="s">
        <v>256</v>
      </c>
      <c r="G853" s="222"/>
      <c r="H853" s="225">
        <v>0.60199999999999998</v>
      </c>
      <c r="I853" s="226"/>
      <c r="J853" s="222"/>
      <c r="K853" s="222"/>
      <c r="L853" s="227"/>
      <c r="M853" s="228"/>
      <c r="N853" s="229"/>
      <c r="O853" s="229"/>
      <c r="P853" s="229"/>
      <c r="Q853" s="229"/>
      <c r="R853" s="229"/>
      <c r="S853" s="229"/>
      <c r="T853" s="230"/>
      <c r="AT853" s="231" t="s">
        <v>252</v>
      </c>
      <c r="AU853" s="231" t="s">
        <v>88</v>
      </c>
      <c r="AV853" s="15" t="s">
        <v>142</v>
      </c>
      <c r="AW853" s="15" t="s">
        <v>39</v>
      </c>
      <c r="AX853" s="15" t="s">
        <v>86</v>
      </c>
      <c r="AY853" s="231" t="s">
        <v>143</v>
      </c>
    </row>
    <row r="854" spans="1:65" s="2" customFormat="1" ht="24.2" customHeight="1">
      <c r="A854" s="36"/>
      <c r="B854" s="37"/>
      <c r="C854" s="167" t="s">
        <v>1223</v>
      </c>
      <c r="D854" s="167" t="s">
        <v>144</v>
      </c>
      <c r="E854" s="168" t="s">
        <v>1224</v>
      </c>
      <c r="F854" s="169" t="s">
        <v>1225</v>
      </c>
      <c r="G854" s="170" t="s">
        <v>296</v>
      </c>
      <c r="H854" s="171">
        <v>3.5720000000000001</v>
      </c>
      <c r="I854" s="172"/>
      <c r="J854" s="173">
        <f>ROUND(I854*H854,2)</f>
        <v>0</v>
      </c>
      <c r="K854" s="169" t="s">
        <v>248</v>
      </c>
      <c r="L854" s="41"/>
      <c r="M854" s="174" t="s">
        <v>32</v>
      </c>
      <c r="N854" s="175" t="s">
        <v>49</v>
      </c>
      <c r="O854" s="66"/>
      <c r="P854" s="176">
        <f>O854*H854</f>
        <v>0</v>
      </c>
      <c r="Q854" s="176">
        <v>0</v>
      </c>
      <c r="R854" s="176">
        <f>Q854*H854</f>
        <v>0</v>
      </c>
      <c r="S854" s="176">
        <v>0</v>
      </c>
      <c r="T854" s="177">
        <f>S854*H854</f>
        <v>0</v>
      </c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R854" s="178" t="s">
        <v>452</v>
      </c>
      <c r="AT854" s="178" t="s">
        <v>144</v>
      </c>
      <c r="AU854" s="178" t="s">
        <v>88</v>
      </c>
      <c r="AY854" s="18" t="s">
        <v>143</v>
      </c>
      <c r="BE854" s="179">
        <f>IF(N854="základní",J854,0)</f>
        <v>0</v>
      </c>
      <c r="BF854" s="179">
        <f>IF(N854="snížená",J854,0)</f>
        <v>0</v>
      </c>
      <c r="BG854" s="179">
        <f>IF(N854="zákl. přenesená",J854,0)</f>
        <v>0</v>
      </c>
      <c r="BH854" s="179">
        <f>IF(N854="sníž. přenesená",J854,0)</f>
        <v>0</v>
      </c>
      <c r="BI854" s="179">
        <f>IF(N854="nulová",J854,0)</f>
        <v>0</v>
      </c>
      <c r="BJ854" s="18" t="s">
        <v>86</v>
      </c>
      <c r="BK854" s="179">
        <f>ROUND(I854*H854,2)</f>
        <v>0</v>
      </c>
      <c r="BL854" s="18" t="s">
        <v>452</v>
      </c>
      <c r="BM854" s="178" t="s">
        <v>1226</v>
      </c>
    </row>
    <row r="855" spans="1:65" s="2" customFormat="1" ht="29.25">
      <c r="A855" s="36"/>
      <c r="B855" s="37"/>
      <c r="C855" s="38"/>
      <c r="D855" s="180" t="s">
        <v>149</v>
      </c>
      <c r="E855" s="38"/>
      <c r="F855" s="181" t="s">
        <v>1227</v>
      </c>
      <c r="G855" s="38"/>
      <c r="H855" s="38"/>
      <c r="I855" s="182"/>
      <c r="J855" s="38"/>
      <c r="K855" s="38"/>
      <c r="L855" s="41"/>
      <c r="M855" s="183"/>
      <c r="N855" s="184"/>
      <c r="O855" s="66"/>
      <c r="P855" s="66"/>
      <c r="Q855" s="66"/>
      <c r="R855" s="66"/>
      <c r="S855" s="66"/>
      <c r="T855" s="67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T855" s="18" t="s">
        <v>149</v>
      </c>
      <c r="AU855" s="18" t="s">
        <v>88</v>
      </c>
    </row>
    <row r="856" spans="1:65" s="2" customFormat="1" ht="11.25">
      <c r="A856" s="36"/>
      <c r="B856" s="37"/>
      <c r="C856" s="38"/>
      <c r="D856" s="198" t="s">
        <v>194</v>
      </c>
      <c r="E856" s="38"/>
      <c r="F856" s="199" t="s">
        <v>1228</v>
      </c>
      <c r="G856" s="38"/>
      <c r="H856" s="38"/>
      <c r="I856" s="182"/>
      <c r="J856" s="38"/>
      <c r="K856" s="38"/>
      <c r="L856" s="41"/>
      <c r="M856" s="183"/>
      <c r="N856" s="184"/>
      <c r="O856" s="66"/>
      <c r="P856" s="66"/>
      <c r="Q856" s="66"/>
      <c r="R856" s="66"/>
      <c r="S856" s="66"/>
      <c r="T856" s="67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T856" s="18" t="s">
        <v>194</v>
      </c>
      <c r="AU856" s="18" t="s">
        <v>88</v>
      </c>
    </row>
    <row r="857" spans="1:65" s="11" customFormat="1" ht="22.9" customHeight="1">
      <c r="B857" s="153"/>
      <c r="C857" s="154"/>
      <c r="D857" s="155" t="s">
        <v>77</v>
      </c>
      <c r="E857" s="196" t="s">
        <v>1229</v>
      </c>
      <c r="F857" s="196" t="s">
        <v>1230</v>
      </c>
      <c r="G857" s="154"/>
      <c r="H857" s="154"/>
      <c r="I857" s="157"/>
      <c r="J857" s="197">
        <f>BK857</f>
        <v>0</v>
      </c>
      <c r="K857" s="154"/>
      <c r="L857" s="159"/>
      <c r="M857" s="160"/>
      <c r="N857" s="161"/>
      <c r="O857" s="161"/>
      <c r="P857" s="162">
        <f>SUM(P858:P909)</f>
        <v>0</v>
      </c>
      <c r="Q857" s="161"/>
      <c r="R857" s="162">
        <f>SUM(R858:R909)</f>
        <v>8.7096595400000005</v>
      </c>
      <c r="S857" s="161"/>
      <c r="T857" s="163">
        <f>SUM(T858:T909)</f>
        <v>0</v>
      </c>
      <c r="AR857" s="164" t="s">
        <v>88</v>
      </c>
      <c r="AT857" s="165" t="s">
        <v>77</v>
      </c>
      <c r="AU857" s="165" t="s">
        <v>86</v>
      </c>
      <c r="AY857" s="164" t="s">
        <v>143</v>
      </c>
      <c r="BK857" s="166">
        <f>SUM(BK858:BK909)</f>
        <v>0</v>
      </c>
    </row>
    <row r="858" spans="1:65" s="2" customFormat="1" ht="24.2" customHeight="1">
      <c r="A858" s="36"/>
      <c r="B858" s="37"/>
      <c r="C858" s="167" t="s">
        <v>1231</v>
      </c>
      <c r="D858" s="167" t="s">
        <v>144</v>
      </c>
      <c r="E858" s="168" t="s">
        <v>1232</v>
      </c>
      <c r="F858" s="169" t="s">
        <v>1233</v>
      </c>
      <c r="G858" s="170" t="s">
        <v>312</v>
      </c>
      <c r="H858" s="171">
        <v>230.44</v>
      </c>
      <c r="I858" s="172"/>
      <c r="J858" s="173">
        <f>ROUND(I858*H858,2)</f>
        <v>0</v>
      </c>
      <c r="K858" s="169" t="s">
        <v>248</v>
      </c>
      <c r="L858" s="41"/>
      <c r="M858" s="174" t="s">
        <v>32</v>
      </c>
      <c r="N858" s="175" t="s">
        <v>49</v>
      </c>
      <c r="O858" s="66"/>
      <c r="P858" s="176">
        <f>O858*H858</f>
        <v>0</v>
      </c>
      <c r="Q858" s="176">
        <v>1.6910000000000001E-2</v>
      </c>
      <c r="R858" s="176">
        <f>Q858*H858</f>
        <v>3.8967404000000001</v>
      </c>
      <c r="S858" s="176">
        <v>0</v>
      </c>
      <c r="T858" s="177">
        <f>S858*H858</f>
        <v>0</v>
      </c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R858" s="178" t="s">
        <v>452</v>
      </c>
      <c r="AT858" s="178" t="s">
        <v>144</v>
      </c>
      <c r="AU858" s="178" t="s">
        <v>88</v>
      </c>
      <c r="AY858" s="18" t="s">
        <v>143</v>
      </c>
      <c r="BE858" s="179">
        <f>IF(N858="základní",J858,0)</f>
        <v>0</v>
      </c>
      <c r="BF858" s="179">
        <f>IF(N858="snížená",J858,0)</f>
        <v>0</v>
      </c>
      <c r="BG858" s="179">
        <f>IF(N858="zákl. přenesená",J858,0)</f>
        <v>0</v>
      </c>
      <c r="BH858" s="179">
        <f>IF(N858="sníž. přenesená",J858,0)</f>
        <v>0</v>
      </c>
      <c r="BI858" s="179">
        <f>IF(N858="nulová",J858,0)</f>
        <v>0</v>
      </c>
      <c r="BJ858" s="18" t="s">
        <v>86</v>
      </c>
      <c r="BK858" s="179">
        <f>ROUND(I858*H858,2)</f>
        <v>0</v>
      </c>
      <c r="BL858" s="18" t="s">
        <v>452</v>
      </c>
      <c r="BM858" s="178" t="s">
        <v>1234</v>
      </c>
    </row>
    <row r="859" spans="1:65" s="2" customFormat="1" ht="29.25">
      <c r="A859" s="36"/>
      <c r="B859" s="37"/>
      <c r="C859" s="38"/>
      <c r="D859" s="180" t="s">
        <v>149</v>
      </c>
      <c r="E859" s="38"/>
      <c r="F859" s="181" t="s">
        <v>1235</v>
      </c>
      <c r="G859" s="38"/>
      <c r="H859" s="38"/>
      <c r="I859" s="182"/>
      <c r="J859" s="38"/>
      <c r="K859" s="38"/>
      <c r="L859" s="41"/>
      <c r="M859" s="183"/>
      <c r="N859" s="184"/>
      <c r="O859" s="66"/>
      <c r="P859" s="66"/>
      <c r="Q859" s="66"/>
      <c r="R859" s="66"/>
      <c r="S859" s="66"/>
      <c r="T859" s="67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T859" s="18" t="s">
        <v>149</v>
      </c>
      <c r="AU859" s="18" t="s">
        <v>88</v>
      </c>
    </row>
    <row r="860" spans="1:65" s="2" customFormat="1" ht="11.25">
      <c r="A860" s="36"/>
      <c r="B860" s="37"/>
      <c r="C860" s="38"/>
      <c r="D860" s="198" t="s">
        <v>194</v>
      </c>
      <c r="E860" s="38"/>
      <c r="F860" s="199" t="s">
        <v>1236</v>
      </c>
      <c r="G860" s="38"/>
      <c r="H860" s="38"/>
      <c r="I860" s="182"/>
      <c r="J860" s="38"/>
      <c r="K860" s="38"/>
      <c r="L860" s="41"/>
      <c r="M860" s="183"/>
      <c r="N860" s="184"/>
      <c r="O860" s="66"/>
      <c r="P860" s="66"/>
      <c r="Q860" s="66"/>
      <c r="R860" s="66"/>
      <c r="S860" s="66"/>
      <c r="T860" s="67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T860" s="18" t="s">
        <v>194</v>
      </c>
      <c r="AU860" s="18" t="s">
        <v>88</v>
      </c>
    </row>
    <row r="861" spans="1:65" s="14" customFormat="1" ht="11.25">
      <c r="B861" s="210"/>
      <c r="C861" s="211"/>
      <c r="D861" s="180" t="s">
        <v>252</v>
      </c>
      <c r="E861" s="212" t="s">
        <v>32</v>
      </c>
      <c r="F861" s="213" t="s">
        <v>962</v>
      </c>
      <c r="G861" s="211"/>
      <c r="H861" s="214">
        <v>23.9</v>
      </c>
      <c r="I861" s="215"/>
      <c r="J861" s="211"/>
      <c r="K861" s="211"/>
      <c r="L861" s="216"/>
      <c r="M861" s="217"/>
      <c r="N861" s="218"/>
      <c r="O861" s="218"/>
      <c r="P861" s="218"/>
      <c r="Q861" s="218"/>
      <c r="R861" s="218"/>
      <c r="S861" s="218"/>
      <c r="T861" s="219"/>
      <c r="AT861" s="220" t="s">
        <v>252</v>
      </c>
      <c r="AU861" s="220" t="s">
        <v>88</v>
      </c>
      <c r="AV861" s="14" t="s">
        <v>88</v>
      </c>
      <c r="AW861" s="14" t="s">
        <v>39</v>
      </c>
      <c r="AX861" s="14" t="s">
        <v>78</v>
      </c>
      <c r="AY861" s="220" t="s">
        <v>143</v>
      </c>
    </row>
    <row r="862" spans="1:65" s="14" customFormat="1" ht="11.25">
      <c r="B862" s="210"/>
      <c r="C862" s="211"/>
      <c r="D862" s="180" t="s">
        <v>252</v>
      </c>
      <c r="E862" s="212" t="s">
        <v>32</v>
      </c>
      <c r="F862" s="213" t="s">
        <v>963</v>
      </c>
      <c r="G862" s="211"/>
      <c r="H862" s="214">
        <v>48.77</v>
      </c>
      <c r="I862" s="215"/>
      <c r="J862" s="211"/>
      <c r="K862" s="211"/>
      <c r="L862" s="216"/>
      <c r="M862" s="217"/>
      <c r="N862" s="218"/>
      <c r="O862" s="218"/>
      <c r="P862" s="218"/>
      <c r="Q862" s="218"/>
      <c r="R862" s="218"/>
      <c r="S862" s="218"/>
      <c r="T862" s="219"/>
      <c r="AT862" s="220" t="s">
        <v>252</v>
      </c>
      <c r="AU862" s="220" t="s">
        <v>88</v>
      </c>
      <c r="AV862" s="14" t="s">
        <v>88</v>
      </c>
      <c r="AW862" s="14" t="s">
        <v>39</v>
      </c>
      <c r="AX862" s="14" t="s">
        <v>78</v>
      </c>
      <c r="AY862" s="220" t="s">
        <v>143</v>
      </c>
    </row>
    <row r="863" spans="1:65" s="14" customFormat="1" ht="11.25">
      <c r="B863" s="210"/>
      <c r="C863" s="211"/>
      <c r="D863" s="180" t="s">
        <v>252</v>
      </c>
      <c r="E863" s="212" t="s">
        <v>32</v>
      </c>
      <c r="F863" s="213" t="s">
        <v>964</v>
      </c>
      <c r="G863" s="211"/>
      <c r="H863" s="214">
        <v>13.12</v>
      </c>
      <c r="I863" s="215"/>
      <c r="J863" s="211"/>
      <c r="K863" s="211"/>
      <c r="L863" s="216"/>
      <c r="M863" s="217"/>
      <c r="N863" s="218"/>
      <c r="O863" s="218"/>
      <c r="P863" s="218"/>
      <c r="Q863" s="218"/>
      <c r="R863" s="218"/>
      <c r="S863" s="218"/>
      <c r="T863" s="219"/>
      <c r="AT863" s="220" t="s">
        <v>252</v>
      </c>
      <c r="AU863" s="220" t="s">
        <v>88</v>
      </c>
      <c r="AV863" s="14" t="s">
        <v>88</v>
      </c>
      <c r="AW863" s="14" t="s">
        <v>39</v>
      </c>
      <c r="AX863" s="14" t="s">
        <v>78</v>
      </c>
      <c r="AY863" s="220" t="s">
        <v>143</v>
      </c>
    </row>
    <row r="864" spans="1:65" s="14" customFormat="1" ht="11.25">
      <c r="B864" s="210"/>
      <c r="C864" s="211"/>
      <c r="D864" s="180" t="s">
        <v>252</v>
      </c>
      <c r="E864" s="212" t="s">
        <v>32</v>
      </c>
      <c r="F864" s="213" t="s">
        <v>965</v>
      </c>
      <c r="G864" s="211"/>
      <c r="H864" s="214">
        <v>2.94</v>
      </c>
      <c r="I864" s="215"/>
      <c r="J864" s="211"/>
      <c r="K864" s="211"/>
      <c r="L864" s="216"/>
      <c r="M864" s="217"/>
      <c r="N864" s="218"/>
      <c r="O864" s="218"/>
      <c r="P864" s="218"/>
      <c r="Q864" s="218"/>
      <c r="R864" s="218"/>
      <c r="S864" s="218"/>
      <c r="T864" s="219"/>
      <c r="AT864" s="220" t="s">
        <v>252</v>
      </c>
      <c r="AU864" s="220" t="s">
        <v>88</v>
      </c>
      <c r="AV864" s="14" t="s">
        <v>88</v>
      </c>
      <c r="AW864" s="14" t="s">
        <v>39</v>
      </c>
      <c r="AX864" s="14" t="s">
        <v>78</v>
      </c>
      <c r="AY864" s="220" t="s">
        <v>143</v>
      </c>
    </row>
    <row r="865" spans="2:51" s="14" customFormat="1" ht="11.25">
      <c r="B865" s="210"/>
      <c r="C865" s="211"/>
      <c r="D865" s="180" t="s">
        <v>252</v>
      </c>
      <c r="E865" s="212" t="s">
        <v>32</v>
      </c>
      <c r="F865" s="213" t="s">
        <v>966</v>
      </c>
      <c r="G865" s="211"/>
      <c r="H865" s="214">
        <v>4.41</v>
      </c>
      <c r="I865" s="215"/>
      <c r="J865" s="211"/>
      <c r="K865" s="211"/>
      <c r="L865" s="216"/>
      <c r="M865" s="217"/>
      <c r="N865" s="218"/>
      <c r="O865" s="218"/>
      <c r="P865" s="218"/>
      <c r="Q865" s="218"/>
      <c r="R865" s="218"/>
      <c r="S865" s="218"/>
      <c r="T865" s="219"/>
      <c r="AT865" s="220" t="s">
        <v>252</v>
      </c>
      <c r="AU865" s="220" t="s">
        <v>88</v>
      </c>
      <c r="AV865" s="14" t="s">
        <v>88</v>
      </c>
      <c r="AW865" s="14" t="s">
        <v>39</v>
      </c>
      <c r="AX865" s="14" t="s">
        <v>78</v>
      </c>
      <c r="AY865" s="220" t="s">
        <v>143</v>
      </c>
    </row>
    <row r="866" spans="2:51" s="14" customFormat="1" ht="11.25">
      <c r="B866" s="210"/>
      <c r="C866" s="211"/>
      <c r="D866" s="180" t="s">
        <v>252</v>
      </c>
      <c r="E866" s="212" t="s">
        <v>32</v>
      </c>
      <c r="F866" s="213" t="s">
        <v>967</v>
      </c>
      <c r="G866" s="211"/>
      <c r="H866" s="214">
        <v>5.4</v>
      </c>
      <c r="I866" s="215"/>
      <c r="J866" s="211"/>
      <c r="K866" s="211"/>
      <c r="L866" s="216"/>
      <c r="M866" s="217"/>
      <c r="N866" s="218"/>
      <c r="O866" s="218"/>
      <c r="P866" s="218"/>
      <c r="Q866" s="218"/>
      <c r="R866" s="218"/>
      <c r="S866" s="218"/>
      <c r="T866" s="219"/>
      <c r="AT866" s="220" t="s">
        <v>252</v>
      </c>
      <c r="AU866" s="220" t="s">
        <v>88</v>
      </c>
      <c r="AV866" s="14" t="s">
        <v>88</v>
      </c>
      <c r="AW866" s="14" t="s">
        <v>39</v>
      </c>
      <c r="AX866" s="14" t="s">
        <v>78</v>
      </c>
      <c r="AY866" s="220" t="s">
        <v>143</v>
      </c>
    </row>
    <row r="867" spans="2:51" s="14" customFormat="1" ht="11.25">
      <c r="B867" s="210"/>
      <c r="C867" s="211"/>
      <c r="D867" s="180" t="s">
        <v>252</v>
      </c>
      <c r="E867" s="212" t="s">
        <v>32</v>
      </c>
      <c r="F867" s="213" t="s">
        <v>968</v>
      </c>
      <c r="G867" s="211"/>
      <c r="H867" s="214">
        <v>4</v>
      </c>
      <c r="I867" s="215"/>
      <c r="J867" s="211"/>
      <c r="K867" s="211"/>
      <c r="L867" s="216"/>
      <c r="M867" s="217"/>
      <c r="N867" s="218"/>
      <c r="O867" s="218"/>
      <c r="P867" s="218"/>
      <c r="Q867" s="218"/>
      <c r="R867" s="218"/>
      <c r="S867" s="218"/>
      <c r="T867" s="219"/>
      <c r="AT867" s="220" t="s">
        <v>252</v>
      </c>
      <c r="AU867" s="220" t="s">
        <v>88</v>
      </c>
      <c r="AV867" s="14" t="s">
        <v>88</v>
      </c>
      <c r="AW867" s="14" t="s">
        <v>39</v>
      </c>
      <c r="AX867" s="14" t="s">
        <v>78</v>
      </c>
      <c r="AY867" s="220" t="s">
        <v>143</v>
      </c>
    </row>
    <row r="868" spans="2:51" s="14" customFormat="1" ht="11.25">
      <c r="B868" s="210"/>
      <c r="C868" s="211"/>
      <c r="D868" s="180" t="s">
        <v>252</v>
      </c>
      <c r="E868" s="212" t="s">
        <v>32</v>
      </c>
      <c r="F868" s="213" t="s">
        <v>969</v>
      </c>
      <c r="G868" s="211"/>
      <c r="H868" s="214">
        <v>4.32</v>
      </c>
      <c r="I868" s="215"/>
      <c r="J868" s="211"/>
      <c r="K868" s="211"/>
      <c r="L868" s="216"/>
      <c r="M868" s="217"/>
      <c r="N868" s="218"/>
      <c r="O868" s="218"/>
      <c r="P868" s="218"/>
      <c r="Q868" s="218"/>
      <c r="R868" s="218"/>
      <c r="S868" s="218"/>
      <c r="T868" s="219"/>
      <c r="AT868" s="220" t="s">
        <v>252</v>
      </c>
      <c r="AU868" s="220" t="s">
        <v>88</v>
      </c>
      <c r="AV868" s="14" t="s">
        <v>88</v>
      </c>
      <c r="AW868" s="14" t="s">
        <v>39</v>
      </c>
      <c r="AX868" s="14" t="s">
        <v>78</v>
      </c>
      <c r="AY868" s="220" t="s">
        <v>143</v>
      </c>
    </row>
    <row r="869" spans="2:51" s="14" customFormat="1" ht="11.25">
      <c r="B869" s="210"/>
      <c r="C869" s="211"/>
      <c r="D869" s="180" t="s">
        <v>252</v>
      </c>
      <c r="E869" s="212" t="s">
        <v>32</v>
      </c>
      <c r="F869" s="213" t="s">
        <v>970</v>
      </c>
      <c r="G869" s="211"/>
      <c r="H869" s="214">
        <v>4.2</v>
      </c>
      <c r="I869" s="215"/>
      <c r="J869" s="211"/>
      <c r="K869" s="211"/>
      <c r="L869" s="216"/>
      <c r="M869" s="217"/>
      <c r="N869" s="218"/>
      <c r="O869" s="218"/>
      <c r="P869" s="218"/>
      <c r="Q869" s="218"/>
      <c r="R869" s="218"/>
      <c r="S869" s="218"/>
      <c r="T869" s="219"/>
      <c r="AT869" s="220" t="s">
        <v>252</v>
      </c>
      <c r="AU869" s="220" t="s">
        <v>88</v>
      </c>
      <c r="AV869" s="14" t="s">
        <v>88</v>
      </c>
      <c r="AW869" s="14" t="s">
        <v>39</v>
      </c>
      <c r="AX869" s="14" t="s">
        <v>78</v>
      </c>
      <c r="AY869" s="220" t="s">
        <v>143</v>
      </c>
    </row>
    <row r="870" spans="2:51" s="14" customFormat="1" ht="11.25">
      <c r="B870" s="210"/>
      <c r="C870" s="211"/>
      <c r="D870" s="180" t="s">
        <v>252</v>
      </c>
      <c r="E870" s="212" t="s">
        <v>32</v>
      </c>
      <c r="F870" s="213" t="s">
        <v>971</v>
      </c>
      <c r="G870" s="211"/>
      <c r="H870" s="214">
        <v>3.2</v>
      </c>
      <c r="I870" s="215"/>
      <c r="J870" s="211"/>
      <c r="K870" s="211"/>
      <c r="L870" s="216"/>
      <c r="M870" s="217"/>
      <c r="N870" s="218"/>
      <c r="O870" s="218"/>
      <c r="P870" s="218"/>
      <c r="Q870" s="218"/>
      <c r="R870" s="218"/>
      <c r="S870" s="218"/>
      <c r="T870" s="219"/>
      <c r="AT870" s="220" t="s">
        <v>252</v>
      </c>
      <c r="AU870" s="220" t="s">
        <v>88</v>
      </c>
      <c r="AV870" s="14" t="s">
        <v>88</v>
      </c>
      <c r="AW870" s="14" t="s">
        <v>39</v>
      </c>
      <c r="AX870" s="14" t="s">
        <v>78</v>
      </c>
      <c r="AY870" s="220" t="s">
        <v>143</v>
      </c>
    </row>
    <row r="871" spans="2:51" s="14" customFormat="1" ht="11.25">
      <c r="B871" s="210"/>
      <c r="C871" s="211"/>
      <c r="D871" s="180" t="s">
        <v>252</v>
      </c>
      <c r="E871" s="212" t="s">
        <v>32</v>
      </c>
      <c r="F871" s="213" t="s">
        <v>972</v>
      </c>
      <c r="G871" s="211"/>
      <c r="H871" s="214">
        <v>9.07</v>
      </c>
      <c r="I871" s="215"/>
      <c r="J871" s="211"/>
      <c r="K871" s="211"/>
      <c r="L871" s="216"/>
      <c r="M871" s="217"/>
      <c r="N871" s="218"/>
      <c r="O871" s="218"/>
      <c r="P871" s="218"/>
      <c r="Q871" s="218"/>
      <c r="R871" s="218"/>
      <c r="S871" s="218"/>
      <c r="T871" s="219"/>
      <c r="AT871" s="220" t="s">
        <v>252</v>
      </c>
      <c r="AU871" s="220" t="s">
        <v>88</v>
      </c>
      <c r="AV871" s="14" t="s">
        <v>88</v>
      </c>
      <c r="AW871" s="14" t="s">
        <v>39</v>
      </c>
      <c r="AX871" s="14" t="s">
        <v>78</v>
      </c>
      <c r="AY871" s="220" t="s">
        <v>143</v>
      </c>
    </row>
    <row r="872" spans="2:51" s="14" customFormat="1" ht="11.25">
      <c r="B872" s="210"/>
      <c r="C872" s="211"/>
      <c r="D872" s="180" t="s">
        <v>252</v>
      </c>
      <c r="E872" s="212" t="s">
        <v>32</v>
      </c>
      <c r="F872" s="213" t="s">
        <v>973</v>
      </c>
      <c r="G872" s="211"/>
      <c r="H872" s="214">
        <v>2.5299999999999998</v>
      </c>
      <c r="I872" s="215"/>
      <c r="J872" s="211"/>
      <c r="K872" s="211"/>
      <c r="L872" s="216"/>
      <c r="M872" s="217"/>
      <c r="N872" s="218"/>
      <c r="O872" s="218"/>
      <c r="P872" s="218"/>
      <c r="Q872" s="218"/>
      <c r="R872" s="218"/>
      <c r="S872" s="218"/>
      <c r="T872" s="219"/>
      <c r="AT872" s="220" t="s">
        <v>252</v>
      </c>
      <c r="AU872" s="220" t="s">
        <v>88</v>
      </c>
      <c r="AV872" s="14" t="s">
        <v>88</v>
      </c>
      <c r="AW872" s="14" t="s">
        <v>39</v>
      </c>
      <c r="AX872" s="14" t="s">
        <v>78</v>
      </c>
      <c r="AY872" s="220" t="s">
        <v>143</v>
      </c>
    </row>
    <row r="873" spans="2:51" s="14" customFormat="1" ht="11.25">
      <c r="B873" s="210"/>
      <c r="C873" s="211"/>
      <c r="D873" s="180" t="s">
        <v>252</v>
      </c>
      <c r="E873" s="212" t="s">
        <v>32</v>
      </c>
      <c r="F873" s="213" t="s">
        <v>974</v>
      </c>
      <c r="G873" s="211"/>
      <c r="H873" s="214">
        <v>5.09</v>
      </c>
      <c r="I873" s="215"/>
      <c r="J873" s="211"/>
      <c r="K873" s="211"/>
      <c r="L873" s="216"/>
      <c r="M873" s="217"/>
      <c r="N873" s="218"/>
      <c r="O873" s="218"/>
      <c r="P873" s="218"/>
      <c r="Q873" s="218"/>
      <c r="R873" s="218"/>
      <c r="S873" s="218"/>
      <c r="T873" s="219"/>
      <c r="AT873" s="220" t="s">
        <v>252</v>
      </c>
      <c r="AU873" s="220" t="s">
        <v>88</v>
      </c>
      <c r="AV873" s="14" t="s">
        <v>88</v>
      </c>
      <c r="AW873" s="14" t="s">
        <v>39</v>
      </c>
      <c r="AX873" s="14" t="s">
        <v>78</v>
      </c>
      <c r="AY873" s="220" t="s">
        <v>143</v>
      </c>
    </row>
    <row r="874" spans="2:51" s="14" customFormat="1" ht="11.25">
      <c r="B874" s="210"/>
      <c r="C874" s="211"/>
      <c r="D874" s="180" t="s">
        <v>252</v>
      </c>
      <c r="E874" s="212" t="s">
        <v>32</v>
      </c>
      <c r="F874" s="213" t="s">
        <v>975</v>
      </c>
      <c r="G874" s="211"/>
      <c r="H874" s="214">
        <v>12.21</v>
      </c>
      <c r="I874" s="215"/>
      <c r="J874" s="211"/>
      <c r="K874" s="211"/>
      <c r="L874" s="216"/>
      <c r="M874" s="217"/>
      <c r="N874" s="218"/>
      <c r="O874" s="218"/>
      <c r="P874" s="218"/>
      <c r="Q874" s="218"/>
      <c r="R874" s="218"/>
      <c r="S874" s="218"/>
      <c r="T874" s="219"/>
      <c r="AT874" s="220" t="s">
        <v>252</v>
      </c>
      <c r="AU874" s="220" t="s">
        <v>88</v>
      </c>
      <c r="AV874" s="14" t="s">
        <v>88</v>
      </c>
      <c r="AW874" s="14" t="s">
        <v>39</v>
      </c>
      <c r="AX874" s="14" t="s">
        <v>78</v>
      </c>
      <c r="AY874" s="220" t="s">
        <v>143</v>
      </c>
    </row>
    <row r="875" spans="2:51" s="14" customFormat="1" ht="11.25">
      <c r="B875" s="210"/>
      <c r="C875" s="211"/>
      <c r="D875" s="180" t="s">
        <v>252</v>
      </c>
      <c r="E875" s="212" t="s">
        <v>32</v>
      </c>
      <c r="F875" s="213" t="s">
        <v>976</v>
      </c>
      <c r="G875" s="211"/>
      <c r="H875" s="214">
        <v>3.8</v>
      </c>
      <c r="I875" s="215"/>
      <c r="J875" s="211"/>
      <c r="K875" s="211"/>
      <c r="L875" s="216"/>
      <c r="M875" s="217"/>
      <c r="N875" s="218"/>
      <c r="O875" s="218"/>
      <c r="P875" s="218"/>
      <c r="Q875" s="218"/>
      <c r="R875" s="218"/>
      <c r="S875" s="218"/>
      <c r="T875" s="219"/>
      <c r="AT875" s="220" t="s">
        <v>252</v>
      </c>
      <c r="AU875" s="220" t="s">
        <v>88</v>
      </c>
      <c r="AV875" s="14" t="s">
        <v>88</v>
      </c>
      <c r="AW875" s="14" t="s">
        <v>39</v>
      </c>
      <c r="AX875" s="14" t="s">
        <v>78</v>
      </c>
      <c r="AY875" s="220" t="s">
        <v>143</v>
      </c>
    </row>
    <row r="876" spans="2:51" s="14" customFormat="1" ht="11.25">
      <c r="B876" s="210"/>
      <c r="C876" s="211"/>
      <c r="D876" s="180" t="s">
        <v>252</v>
      </c>
      <c r="E876" s="212" t="s">
        <v>32</v>
      </c>
      <c r="F876" s="213" t="s">
        <v>977</v>
      </c>
      <c r="G876" s="211"/>
      <c r="H876" s="214">
        <v>6.9</v>
      </c>
      <c r="I876" s="215"/>
      <c r="J876" s="211"/>
      <c r="K876" s="211"/>
      <c r="L876" s="216"/>
      <c r="M876" s="217"/>
      <c r="N876" s="218"/>
      <c r="O876" s="218"/>
      <c r="P876" s="218"/>
      <c r="Q876" s="218"/>
      <c r="R876" s="218"/>
      <c r="S876" s="218"/>
      <c r="T876" s="219"/>
      <c r="AT876" s="220" t="s">
        <v>252</v>
      </c>
      <c r="AU876" s="220" t="s">
        <v>88</v>
      </c>
      <c r="AV876" s="14" t="s">
        <v>88</v>
      </c>
      <c r="AW876" s="14" t="s">
        <v>39</v>
      </c>
      <c r="AX876" s="14" t="s">
        <v>78</v>
      </c>
      <c r="AY876" s="220" t="s">
        <v>143</v>
      </c>
    </row>
    <row r="877" spans="2:51" s="14" customFormat="1" ht="11.25">
      <c r="B877" s="210"/>
      <c r="C877" s="211"/>
      <c r="D877" s="180" t="s">
        <v>252</v>
      </c>
      <c r="E877" s="212" t="s">
        <v>32</v>
      </c>
      <c r="F877" s="213" t="s">
        <v>978</v>
      </c>
      <c r="G877" s="211"/>
      <c r="H877" s="214">
        <v>23.18</v>
      </c>
      <c r="I877" s="215"/>
      <c r="J877" s="211"/>
      <c r="K877" s="211"/>
      <c r="L877" s="216"/>
      <c r="M877" s="217"/>
      <c r="N877" s="218"/>
      <c r="O877" s="218"/>
      <c r="P877" s="218"/>
      <c r="Q877" s="218"/>
      <c r="R877" s="218"/>
      <c r="S877" s="218"/>
      <c r="T877" s="219"/>
      <c r="AT877" s="220" t="s">
        <v>252</v>
      </c>
      <c r="AU877" s="220" t="s">
        <v>88</v>
      </c>
      <c r="AV877" s="14" t="s">
        <v>88</v>
      </c>
      <c r="AW877" s="14" t="s">
        <v>39</v>
      </c>
      <c r="AX877" s="14" t="s">
        <v>78</v>
      </c>
      <c r="AY877" s="220" t="s">
        <v>143</v>
      </c>
    </row>
    <row r="878" spans="2:51" s="14" customFormat="1" ht="11.25">
      <c r="B878" s="210"/>
      <c r="C878" s="211"/>
      <c r="D878" s="180" t="s">
        <v>252</v>
      </c>
      <c r="E878" s="212" t="s">
        <v>32</v>
      </c>
      <c r="F878" s="213" t="s">
        <v>979</v>
      </c>
      <c r="G878" s="211"/>
      <c r="H878" s="214">
        <v>14.26</v>
      </c>
      <c r="I878" s="215"/>
      <c r="J878" s="211"/>
      <c r="K878" s="211"/>
      <c r="L878" s="216"/>
      <c r="M878" s="217"/>
      <c r="N878" s="218"/>
      <c r="O878" s="218"/>
      <c r="P878" s="218"/>
      <c r="Q878" s="218"/>
      <c r="R878" s="218"/>
      <c r="S878" s="218"/>
      <c r="T878" s="219"/>
      <c r="AT878" s="220" t="s">
        <v>252</v>
      </c>
      <c r="AU878" s="220" t="s">
        <v>88</v>
      </c>
      <c r="AV878" s="14" t="s">
        <v>88</v>
      </c>
      <c r="AW878" s="14" t="s">
        <v>39</v>
      </c>
      <c r="AX878" s="14" t="s">
        <v>78</v>
      </c>
      <c r="AY878" s="220" t="s">
        <v>143</v>
      </c>
    </row>
    <row r="879" spans="2:51" s="14" customFormat="1" ht="11.25">
      <c r="B879" s="210"/>
      <c r="C879" s="211"/>
      <c r="D879" s="180" t="s">
        <v>252</v>
      </c>
      <c r="E879" s="212" t="s">
        <v>32</v>
      </c>
      <c r="F879" s="213" t="s">
        <v>980</v>
      </c>
      <c r="G879" s="211"/>
      <c r="H879" s="214">
        <v>6.48</v>
      </c>
      <c r="I879" s="215"/>
      <c r="J879" s="211"/>
      <c r="K879" s="211"/>
      <c r="L879" s="216"/>
      <c r="M879" s="217"/>
      <c r="N879" s="218"/>
      <c r="O879" s="218"/>
      <c r="P879" s="218"/>
      <c r="Q879" s="218"/>
      <c r="R879" s="218"/>
      <c r="S879" s="218"/>
      <c r="T879" s="219"/>
      <c r="AT879" s="220" t="s">
        <v>252</v>
      </c>
      <c r="AU879" s="220" t="s">
        <v>88</v>
      </c>
      <c r="AV879" s="14" t="s">
        <v>88</v>
      </c>
      <c r="AW879" s="14" t="s">
        <v>39</v>
      </c>
      <c r="AX879" s="14" t="s">
        <v>78</v>
      </c>
      <c r="AY879" s="220" t="s">
        <v>143</v>
      </c>
    </row>
    <row r="880" spans="2:51" s="14" customFormat="1" ht="11.25">
      <c r="B880" s="210"/>
      <c r="C880" s="211"/>
      <c r="D880" s="180" t="s">
        <v>252</v>
      </c>
      <c r="E880" s="212" t="s">
        <v>32</v>
      </c>
      <c r="F880" s="213" t="s">
        <v>981</v>
      </c>
      <c r="G880" s="211"/>
      <c r="H880" s="214">
        <v>6.9</v>
      </c>
      <c r="I880" s="215"/>
      <c r="J880" s="211"/>
      <c r="K880" s="211"/>
      <c r="L880" s="216"/>
      <c r="M880" s="217"/>
      <c r="N880" s="218"/>
      <c r="O880" s="218"/>
      <c r="P880" s="218"/>
      <c r="Q880" s="218"/>
      <c r="R880" s="218"/>
      <c r="S880" s="218"/>
      <c r="T880" s="219"/>
      <c r="AT880" s="220" t="s">
        <v>252</v>
      </c>
      <c r="AU880" s="220" t="s">
        <v>88</v>
      </c>
      <c r="AV880" s="14" t="s">
        <v>88</v>
      </c>
      <c r="AW880" s="14" t="s">
        <v>39</v>
      </c>
      <c r="AX880" s="14" t="s">
        <v>78</v>
      </c>
      <c r="AY880" s="220" t="s">
        <v>143</v>
      </c>
    </row>
    <row r="881" spans="1:65" s="14" customFormat="1" ht="11.25">
      <c r="B881" s="210"/>
      <c r="C881" s="211"/>
      <c r="D881" s="180" t="s">
        <v>252</v>
      </c>
      <c r="E881" s="212" t="s">
        <v>32</v>
      </c>
      <c r="F881" s="213" t="s">
        <v>982</v>
      </c>
      <c r="G881" s="211"/>
      <c r="H881" s="214">
        <v>13.8</v>
      </c>
      <c r="I881" s="215"/>
      <c r="J881" s="211"/>
      <c r="K881" s="211"/>
      <c r="L881" s="216"/>
      <c r="M881" s="217"/>
      <c r="N881" s="218"/>
      <c r="O881" s="218"/>
      <c r="P881" s="218"/>
      <c r="Q881" s="218"/>
      <c r="R881" s="218"/>
      <c r="S881" s="218"/>
      <c r="T881" s="219"/>
      <c r="AT881" s="220" t="s">
        <v>252</v>
      </c>
      <c r="AU881" s="220" t="s">
        <v>88</v>
      </c>
      <c r="AV881" s="14" t="s">
        <v>88</v>
      </c>
      <c r="AW881" s="14" t="s">
        <v>39</v>
      </c>
      <c r="AX881" s="14" t="s">
        <v>78</v>
      </c>
      <c r="AY881" s="220" t="s">
        <v>143</v>
      </c>
    </row>
    <row r="882" spans="1:65" s="14" customFormat="1" ht="11.25">
      <c r="B882" s="210"/>
      <c r="C882" s="211"/>
      <c r="D882" s="180" t="s">
        <v>252</v>
      </c>
      <c r="E882" s="212" t="s">
        <v>32</v>
      </c>
      <c r="F882" s="213" t="s">
        <v>983</v>
      </c>
      <c r="G882" s="211"/>
      <c r="H882" s="214">
        <v>11.96</v>
      </c>
      <c r="I882" s="215"/>
      <c r="J882" s="211"/>
      <c r="K882" s="211"/>
      <c r="L882" s="216"/>
      <c r="M882" s="217"/>
      <c r="N882" s="218"/>
      <c r="O882" s="218"/>
      <c r="P882" s="218"/>
      <c r="Q882" s="218"/>
      <c r="R882" s="218"/>
      <c r="S882" s="218"/>
      <c r="T882" s="219"/>
      <c r="AT882" s="220" t="s">
        <v>252</v>
      </c>
      <c r="AU882" s="220" t="s">
        <v>88</v>
      </c>
      <c r="AV882" s="14" t="s">
        <v>88</v>
      </c>
      <c r="AW882" s="14" t="s">
        <v>39</v>
      </c>
      <c r="AX882" s="14" t="s">
        <v>78</v>
      </c>
      <c r="AY882" s="220" t="s">
        <v>143</v>
      </c>
    </row>
    <row r="883" spans="1:65" s="15" customFormat="1" ht="11.25">
      <c r="B883" s="221"/>
      <c r="C883" s="222"/>
      <c r="D883" s="180" t="s">
        <v>252</v>
      </c>
      <c r="E883" s="223" t="s">
        <v>32</v>
      </c>
      <c r="F883" s="224" t="s">
        <v>256</v>
      </c>
      <c r="G883" s="222"/>
      <c r="H883" s="225">
        <v>230.44000000000005</v>
      </c>
      <c r="I883" s="226"/>
      <c r="J883" s="222"/>
      <c r="K883" s="222"/>
      <c r="L883" s="227"/>
      <c r="M883" s="228"/>
      <c r="N883" s="229"/>
      <c r="O883" s="229"/>
      <c r="P883" s="229"/>
      <c r="Q883" s="229"/>
      <c r="R883" s="229"/>
      <c r="S883" s="229"/>
      <c r="T883" s="230"/>
      <c r="AT883" s="231" t="s">
        <v>252</v>
      </c>
      <c r="AU883" s="231" t="s">
        <v>88</v>
      </c>
      <c r="AV883" s="15" t="s">
        <v>142</v>
      </c>
      <c r="AW883" s="15" t="s">
        <v>39</v>
      </c>
      <c r="AX883" s="15" t="s">
        <v>86</v>
      </c>
      <c r="AY883" s="231" t="s">
        <v>143</v>
      </c>
    </row>
    <row r="884" spans="1:65" s="2" customFormat="1" ht="16.5" customHeight="1">
      <c r="A884" s="36"/>
      <c r="B884" s="37"/>
      <c r="C884" s="167" t="s">
        <v>1237</v>
      </c>
      <c r="D884" s="167" t="s">
        <v>144</v>
      </c>
      <c r="E884" s="168" t="s">
        <v>1238</v>
      </c>
      <c r="F884" s="169" t="s">
        <v>1239</v>
      </c>
      <c r="G884" s="170" t="s">
        <v>312</v>
      </c>
      <c r="H884" s="171">
        <v>326.7</v>
      </c>
      <c r="I884" s="172"/>
      <c r="J884" s="173">
        <f>ROUND(I884*H884,2)</f>
        <v>0</v>
      </c>
      <c r="K884" s="169" t="s">
        <v>248</v>
      </c>
      <c r="L884" s="41"/>
      <c r="M884" s="174" t="s">
        <v>32</v>
      </c>
      <c r="N884" s="175" t="s">
        <v>49</v>
      </c>
      <c r="O884" s="66"/>
      <c r="P884" s="176">
        <f>O884*H884</f>
        <v>0</v>
      </c>
      <c r="Q884" s="176">
        <v>0</v>
      </c>
      <c r="R884" s="176">
        <f>Q884*H884</f>
        <v>0</v>
      </c>
      <c r="S884" s="176">
        <v>0</v>
      </c>
      <c r="T884" s="177">
        <f>S884*H884</f>
        <v>0</v>
      </c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R884" s="178" t="s">
        <v>452</v>
      </c>
      <c r="AT884" s="178" t="s">
        <v>144</v>
      </c>
      <c r="AU884" s="178" t="s">
        <v>88</v>
      </c>
      <c r="AY884" s="18" t="s">
        <v>143</v>
      </c>
      <c r="BE884" s="179">
        <f>IF(N884="základní",J884,0)</f>
        <v>0</v>
      </c>
      <c r="BF884" s="179">
        <f>IF(N884="snížená",J884,0)</f>
        <v>0</v>
      </c>
      <c r="BG884" s="179">
        <f>IF(N884="zákl. přenesená",J884,0)</f>
        <v>0</v>
      </c>
      <c r="BH884" s="179">
        <f>IF(N884="sníž. přenesená",J884,0)</f>
        <v>0</v>
      </c>
      <c r="BI884" s="179">
        <f>IF(N884="nulová",J884,0)</f>
        <v>0</v>
      </c>
      <c r="BJ884" s="18" t="s">
        <v>86</v>
      </c>
      <c r="BK884" s="179">
        <f>ROUND(I884*H884,2)</f>
        <v>0</v>
      </c>
      <c r="BL884" s="18" t="s">
        <v>452</v>
      </c>
      <c r="BM884" s="178" t="s">
        <v>1240</v>
      </c>
    </row>
    <row r="885" spans="1:65" s="2" customFormat="1" ht="19.5">
      <c r="A885" s="36"/>
      <c r="B885" s="37"/>
      <c r="C885" s="38"/>
      <c r="D885" s="180" t="s">
        <v>149</v>
      </c>
      <c r="E885" s="38"/>
      <c r="F885" s="181" t="s">
        <v>1241</v>
      </c>
      <c r="G885" s="38"/>
      <c r="H885" s="38"/>
      <c r="I885" s="182"/>
      <c r="J885" s="38"/>
      <c r="K885" s="38"/>
      <c r="L885" s="41"/>
      <c r="M885" s="183"/>
      <c r="N885" s="184"/>
      <c r="O885" s="66"/>
      <c r="P885" s="66"/>
      <c r="Q885" s="66"/>
      <c r="R885" s="66"/>
      <c r="S885" s="66"/>
      <c r="T885" s="67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T885" s="18" t="s">
        <v>149</v>
      </c>
      <c r="AU885" s="18" t="s">
        <v>88</v>
      </c>
    </row>
    <row r="886" spans="1:65" s="2" customFormat="1" ht="11.25">
      <c r="A886" s="36"/>
      <c r="B886" s="37"/>
      <c r="C886" s="38"/>
      <c r="D886" s="198" t="s">
        <v>194</v>
      </c>
      <c r="E886" s="38"/>
      <c r="F886" s="199" t="s">
        <v>1242</v>
      </c>
      <c r="G886" s="38"/>
      <c r="H886" s="38"/>
      <c r="I886" s="182"/>
      <c r="J886" s="38"/>
      <c r="K886" s="38"/>
      <c r="L886" s="41"/>
      <c r="M886" s="183"/>
      <c r="N886" s="184"/>
      <c r="O886" s="66"/>
      <c r="P886" s="66"/>
      <c r="Q886" s="66"/>
      <c r="R886" s="66"/>
      <c r="S886" s="66"/>
      <c r="T886" s="67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T886" s="18" t="s">
        <v>194</v>
      </c>
      <c r="AU886" s="18" t="s">
        <v>88</v>
      </c>
    </row>
    <row r="887" spans="1:65" s="2" customFormat="1" ht="24.2" customHeight="1">
      <c r="A887" s="36"/>
      <c r="B887" s="37"/>
      <c r="C887" s="232" t="s">
        <v>1243</v>
      </c>
      <c r="D887" s="232" t="s">
        <v>519</v>
      </c>
      <c r="E887" s="233" t="s">
        <v>1244</v>
      </c>
      <c r="F887" s="234" t="s">
        <v>1245</v>
      </c>
      <c r="G887" s="235" t="s">
        <v>312</v>
      </c>
      <c r="H887" s="236">
        <v>367.04700000000003</v>
      </c>
      <c r="I887" s="237"/>
      <c r="J887" s="238">
        <f>ROUND(I887*H887,2)</f>
        <v>0</v>
      </c>
      <c r="K887" s="234" t="s">
        <v>248</v>
      </c>
      <c r="L887" s="239"/>
      <c r="M887" s="240" t="s">
        <v>32</v>
      </c>
      <c r="N887" s="241" t="s">
        <v>49</v>
      </c>
      <c r="O887" s="66"/>
      <c r="P887" s="176">
        <f>O887*H887</f>
        <v>0</v>
      </c>
      <c r="Q887" s="176">
        <v>1.3999999999999999E-4</v>
      </c>
      <c r="R887" s="176">
        <f>Q887*H887</f>
        <v>5.1386580000000001E-2</v>
      </c>
      <c r="S887" s="176">
        <v>0</v>
      </c>
      <c r="T887" s="177">
        <f>S887*H887</f>
        <v>0</v>
      </c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R887" s="178" t="s">
        <v>586</v>
      </c>
      <c r="AT887" s="178" t="s">
        <v>519</v>
      </c>
      <c r="AU887" s="178" t="s">
        <v>88</v>
      </c>
      <c r="AY887" s="18" t="s">
        <v>143</v>
      </c>
      <c r="BE887" s="179">
        <f>IF(N887="základní",J887,0)</f>
        <v>0</v>
      </c>
      <c r="BF887" s="179">
        <f>IF(N887="snížená",J887,0)</f>
        <v>0</v>
      </c>
      <c r="BG887" s="179">
        <f>IF(N887="zákl. přenesená",J887,0)</f>
        <v>0</v>
      </c>
      <c r="BH887" s="179">
        <f>IF(N887="sníž. přenesená",J887,0)</f>
        <v>0</v>
      </c>
      <c r="BI887" s="179">
        <f>IF(N887="nulová",J887,0)</f>
        <v>0</v>
      </c>
      <c r="BJ887" s="18" t="s">
        <v>86</v>
      </c>
      <c r="BK887" s="179">
        <f>ROUND(I887*H887,2)</f>
        <v>0</v>
      </c>
      <c r="BL887" s="18" t="s">
        <v>452</v>
      </c>
      <c r="BM887" s="178" t="s">
        <v>1246</v>
      </c>
    </row>
    <row r="888" spans="1:65" s="2" customFormat="1" ht="19.5">
      <c r="A888" s="36"/>
      <c r="B888" s="37"/>
      <c r="C888" s="38"/>
      <c r="D888" s="180" t="s">
        <v>149</v>
      </c>
      <c r="E888" s="38"/>
      <c r="F888" s="181" t="s">
        <v>1245</v>
      </c>
      <c r="G888" s="38"/>
      <c r="H888" s="38"/>
      <c r="I888" s="182"/>
      <c r="J888" s="38"/>
      <c r="K888" s="38"/>
      <c r="L888" s="41"/>
      <c r="M888" s="183"/>
      <c r="N888" s="184"/>
      <c r="O888" s="66"/>
      <c r="P888" s="66"/>
      <c r="Q888" s="66"/>
      <c r="R888" s="66"/>
      <c r="S888" s="66"/>
      <c r="T888" s="67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T888" s="18" t="s">
        <v>149</v>
      </c>
      <c r="AU888" s="18" t="s">
        <v>88</v>
      </c>
    </row>
    <row r="889" spans="1:65" s="14" customFormat="1" ht="11.25">
      <c r="B889" s="210"/>
      <c r="C889" s="211"/>
      <c r="D889" s="180" t="s">
        <v>252</v>
      </c>
      <c r="E889" s="211"/>
      <c r="F889" s="213" t="s">
        <v>1247</v>
      </c>
      <c r="G889" s="211"/>
      <c r="H889" s="214">
        <v>367.04700000000003</v>
      </c>
      <c r="I889" s="215"/>
      <c r="J889" s="211"/>
      <c r="K889" s="211"/>
      <c r="L889" s="216"/>
      <c r="M889" s="217"/>
      <c r="N889" s="218"/>
      <c r="O889" s="218"/>
      <c r="P889" s="218"/>
      <c r="Q889" s="218"/>
      <c r="R889" s="218"/>
      <c r="S889" s="218"/>
      <c r="T889" s="219"/>
      <c r="AT889" s="220" t="s">
        <v>252</v>
      </c>
      <c r="AU889" s="220" t="s">
        <v>88</v>
      </c>
      <c r="AV889" s="14" t="s">
        <v>88</v>
      </c>
      <c r="AW889" s="14" t="s">
        <v>4</v>
      </c>
      <c r="AX889" s="14" t="s">
        <v>86</v>
      </c>
      <c r="AY889" s="220" t="s">
        <v>143</v>
      </c>
    </row>
    <row r="890" spans="1:65" s="2" customFormat="1" ht="24.2" customHeight="1">
      <c r="A890" s="36"/>
      <c r="B890" s="37"/>
      <c r="C890" s="167" t="s">
        <v>1248</v>
      </c>
      <c r="D890" s="167" t="s">
        <v>144</v>
      </c>
      <c r="E890" s="168" t="s">
        <v>1249</v>
      </c>
      <c r="F890" s="169" t="s">
        <v>1250</v>
      </c>
      <c r="G890" s="170" t="s">
        <v>312</v>
      </c>
      <c r="H890" s="171">
        <v>6.7919999999999998</v>
      </c>
      <c r="I890" s="172"/>
      <c r="J890" s="173">
        <f>ROUND(I890*H890,2)</f>
        <v>0</v>
      </c>
      <c r="K890" s="169" t="s">
        <v>248</v>
      </c>
      <c r="L890" s="41"/>
      <c r="M890" s="174" t="s">
        <v>32</v>
      </c>
      <c r="N890" s="175" t="s">
        <v>49</v>
      </c>
      <c r="O890" s="66"/>
      <c r="P890" s="176">
        <f>O890*H890</f>
        <v>0</v>
      </c>
      <c r="Q890" s="176">
        <v>1.393E-2</v>
      </c>
      <c r="R890" s="176">
        <f>Q890*H890</f>
        <v>9.4612559999999998E-2</v>
      </c>
      <c r="S890" s="176">
        <v>0</v>
      </c>
      <c r="T890" s="177">
        <f>S890*H890</f>
        <v>0</v>
      </c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R890" s="178" t="s">
        <v>452</v>
      </c>
      <c r="AT890" s="178" t="s">
        <v>144</v>
      </c>
      <c r="AU890" s="178" t="s">
        <v>88</v>
      </c>
      <c r="AY890" s="18" t="s">
        <v>143</v>
      </c>
      <c r="BE890" s="179">
        <f>IF(N890="základní",J890,0)</f>
        <v>0</v>
      </c>
      <c r="BF890" s="179">
        <f>IF(N890="snížená",J890,0)</f>
        <v>0</v>
      </c>
      <c r="BG890" s="179">
        <f>IF(N890="zákl. přenesená",J890,0)</f>
        <v>0</v>
      </c>
      <c r="BH890" s="179">
        <f>IF(N890="sníž. přenesená",J890,0)</f>
        <v>0</v>
      </c>
      <c r="BI890" s="179">
        <f>IF(N890="nulová",J890,0)</f>
        <v>0</v>
      </c>
      <c r="BJ890" s="18" t="s">
        <v>86</v>
      </c>
      <c r="BK890" s="179">
        <f>ROUND(I890*H890,2)</f>
        <v>0</v>
      </c>
      <c r="BL890" s="18" t="s">
        <v>452</v>
      </c>
      <c r="BM890" s="178" t="s">
        <v>1251</v>
      </c>
    </row>
    <row r="891" spans="1:65" s="2" customFormat="1" ht="29.25">
      <c r="A891" s="36"/>
      <c r="B891" s="37"/>
      <c r="C891" s="38"/>
      <c r="D891" s="180" t="s">
        <v>149</v>
      </c>
      <c r="E891" s="38"/>
      <c r="F891" s="181" t="s">
        <v>1252</v>
      </c>
      <c r="G891" s="38"/>
      <c r="H891" s="38"/>
      <c r="I891" s="182"/>
      <c r="J891" s="38"/>
      <c r="K891" s="38"/>
      <c r="L891" s="41"/>
      <c r="M891" s="183"/>
      <c r="N891" s="184"/>
      <c r="O891" s="66"/>
      <c r="P891" s="66"/>
      <c r="Q891" s="66"/>
      <c r="R891" s="66"/>
      <c r="S891" s="66"/>
      <c r="T891" s="67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T891" s="18" t="s">
        <v>149</v>
      </c>
      <c r="AU891" s="18" t="s">
        <v>88</v>
      </c>
    </row>
    <row r="892" spans="1:65" s="2" customFormat="1" ht="11.25">
      <c r="A892" s="36"/>
      <c r="B892" s="37"/>
      <c r="C892" s="38"/>
      <c r="D892" s="198" t="s">
        <v>194</v>
      </c>
      <c r="E892" s="38"/>
      <c r="F892" s="199" t="s">
        <v>1253</v>
      </c>
      <c r="G892" s="38"/>
      <c r="H892" s="38"/>
      <c r="I892" s="182"/>
      <c r="J892" s="38"/>
      <c r="K892" s="38"/>
      <c r="L892" s="41"/>
      <c r="M892" s="183"/>
      <c r="N892" s="184"/>
      <c r="O892" s="66"/>
      <c r="P892" s="66"/>
      <c r="Q892" s="66"/>
      <c r="R892" s="66"/>
      <c r="S892" s="66"/>
      <c r="T892" s="67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T892" s="18" t="s">
        <v>194</v>
      </c>
      <c r="AU892" s="18" t="s">
        <v>88</v>
      </c>
    </row>
    <row r="893" spans="1:65" s="2" customFormat="1" ht="24.2" customHeight="1">
      <c r="A893" s="36"/>
      <c r="B893" s="37"/>
      <c r="C893" s="167" t="s">
        <v>1254</v>
      </c>
      <c r="D893" s="167" t="s">
        <v>144</v>
      </c>
      <c r="E893" s="168" t="s">
        <v>1255</v>
      </c>
      <c r="F893" s="169" t="s">
        <v>1256</v>
      </c>
      <c r="G893" s="170" t="s">
        <v>470</v>
      </c>
      <c r="H893" s="171">
        <v>8</v>
      </c>
      <c r="I893" s="172"/>
      <c r="J893" s="173">
        <f>ROUND(I893*H893,2)</f>
        <v>0</v>
      </c>
      <c r="K893" s="169" t="s">
        <v>248</v>
      </c>
      <c r="L893" s="41"/>
      <c r="M893" s="174" t="s">
        <v>32</v>
      </c>
      <c r="N893" s="175" t="s">
        <v>49</v>
      </c>
      <c r="O893" s="66"/>
      <c r="P893" s="176">
        <f>O893*H893</f>
        <v>0</v>
      </c>
      <c r="Q893" s="176">
        <v>4.0000000000000003E-5</v>
      </c>
      <c r="R893" s="176">
        <f>Q893*H893</f>
        <v>3.2000000000000003E-4</v>
      </c>
      <c r="S893" s="176">
        <v>0</v>
      </c>
      <c r="T893" s="177">
        <f>S893*H893</f>
        <v>0</v>
      </c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R893" s="178" t="s">
        <v>452</v>
      </c>
      <c r="AT893" s="178" t="s">
        <v>144</v>
      </c>
      <c r="AU893" s="178" t="s">
        <v>88</v>
      </c>
      <c r="AY893" s="18" t="s">
        <v>143</v>
      </c>
      <c r="BE893" s="179">
        <f>IF(N893="základní",J893,0)</f>
        <v>0</v>
      </c>
      <c r="BF893" s="179">
        <f>IF(N893="snížená",J893,0)</f>
        <v>0</v>
      </c>
      <c r="BG893" s="179">
        <f>IF(N893="zákl. přenesená",J893,0)</f>
        <v>0</v>
      </c>
      <c r="BH893" s="179">
        <f>IF(N893="sníž. přenesená",J893,0)</f>
        <v>0</v>
      </c>
      <c r="BI893" s="179">
        <f>IF(N893="nulová",J893,0)</f>
        <v>0</v>
      </c>
      <c r="BJ893" s="18" t="s">
        <v>86</v>
      </c>
      <c r="BK893" s="179">
        <f>ROUND(I893*H893,2)</f>
        <v>0</v>
      </c>
      <c r="BL893" s="18" t="s">
        <v>452</v>
      </c>
      <c r="BM893" s="178" t="s">
        <v>1257</v>
      </c>
    </row>
    <row r="894" spans="1:65" s="2" customFormat="1" ht="19.5">
      <c r="A894" s="36"/>
      <c r="B894" s="37"/>
      <c r="C894" s="38"/>
      <c r="D894" s="180" t="s">
        <v>149</v>
      </c>
      <c r="E894" s="38"/>
      <c r="F894" s="181" t="s">
        <v>1258</v>
      </c>
      <c r="G894" s="38"/>
      <c r="H894" s="38"/>
      <c r="I894" s="182"/>
      <c r="J894" s="38"/>
      <c r="K894" s="38"/>
      <c r="L894" s="41"/>
      <c r="M894" s="183"/>
      <c r="N894" s="184"/>
      <c r="O894" s="66"/>
      <c r="P894" s="66"/>
      <c r="Q894" s="66"/>
      <c r="R894" s="66"/>
      <c r="S894" s="66"/>
      <c r="T894" s="67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T894" s="18" t="s">
        <v>149</v>
      </c>
      <c r="AU894" s="18" t="s">
        <v>88</v>
      </c>
    </row>
    <row r="895" spans="1:65" s="2" customFormat="1" ht="11.25">
      <c r="A895" s="36"/>
      <c r="B895" s="37"/>
      <c r="C895" s="38"/>
      <c r="D895" s="198" t="s">
        <v>194</v>
      </c>
      <c r="E895" s="38"/>
      <c r="F895" s="199" t="s">
        <v>1259</v>
      </c>
      <c r="G895" s="38"/>
      <c r="H895" s="38"/>
      <c r="I895" s="182"/>
      <c r="J895" s="38"/>
      <c r="K895" s="38"/>
      <c r="L895" s="41"/>
      <c r="M895" s="183"/>
      <c r="N895" s="184"/>
      <c r="O895" s="66"/>
      <c r="P895" s="66"/>
      <c r="Q895" s="66"/>
      <c r="R895" s="66"/>
      <c r="S895" s="66"/>
      <c r="T895" s="67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T895" s="18" t="s">
        <v>194</v>
      </c>
      <c r="AU895" s="18" t="s">
        <v>88</v>
      </c>
    </row>
    <row r="896" spans="1:65" s="2" customFormat="1" ht="24.2" customHeight="1">
      <c r="A896" s="36"/>
      <c r="B896" s="37"/>
      <c r="C896" s="232" t="s">
        <v>1260</v>
      </c>
      <c r="D896" s="232" t="s">
        <v>519</v>
      </c>
      <c r="E896" s="233" t="s">
        <v>1261</v>
      </c>
      <c r="F896" s="234" t="s">
        <v>1262</v>
      </c>
      <c r="G896" s="235" t="s">
        <v>470</v>
      </c>
      <c r="H896" s="236">
        <v>8</v>
      </c>
      <c r="I896" s="237"/>
      <c r="J896" s="238">
        <f>ROUND(I896*H896,2)</f>
        <v>0</v>
      </c>
      <c r="K896" s="234" t="s">
        <v>248</v>
      </c>
      <c r="L896" s="239"/>
      <c r="M896" s="240" t="s">
        <v>32</v>
      </c>
      <c r="N896" s="241" t="s">
        <v>49</v>
      </c>
      <c r="O896" s="66"/>
      <c r="P896" s="176">
        <f>O896*H896</f>
        <v>0</v>
      </c>
      <c r="Q896" s="176">
        <v>3.2000000000000002E-3</v>
      </c>
      <c r="R896" s="176">
        <f>Q896*H896</f>
        <v>2.5600000000000001E-2</v>
      </c>
      <c r="S896" s="176">
        <v>0</v>
      </c>
      <c r="T896" s="177">
        <f>S896*H896</f>
        <v>0</v>
      </c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R896" s="178" t="s">
        <v>586</v>
      </c>
      <c r="AT896" s="178" t="s">
        <v>519</v>
      </c>
      <c r="AU896" s="178" t="s">
        <v>88</v>
      </c>
      <c r="AY896" s="18" t="s">
        <v>143</v>
      </c>
      <c r="BE896" s="179">
        <f>IF(N896="základní",J896,0)</f>
        <v>0</v>
      </c>
      <c r="BF896" s="179">
        <f>IF(N896="snížená",J896,0)</f>
        <v>0</v>
      </c>
      <c r="BG896" s="179">
        <f>IF(N896="zákl. přenesená",J896,0)</f>
        <v>0</v>
      </c>
      <c r="BH896" s="179">
        <f>IF(N896="sníž. přenesená",J896,0)</f>
        <v>0</v>
      </c>
      <c r="BI896" s="179">
        <f>IF(N896="nulová",J896,0)</f>
        <v>0</v>
      </c>
      <c r="BJ896" s="18" t="s">
        <v>86</v>
      </c>
      <c r="BK896" s="179">
        <f>ROUND(I896*H896,2)</f>
        <v>0</v>
      </c>
      <c r="BL896" s="18" t="s">
        <v>452</v>
      </c>
      <c r="BM896" s="178" t="s">
        <v>1263</v>
      </c>
    </row>
    <row r="897" spans="1:65" s="2" customFormat="1" ht="11.25">
      <c r="A897" s="36"/>
      <c r="B897" s="37"/>
      <c r="C897" s="38"/>
      <c r="D897" s="180" t="s">
        <v>149</v>
      </c>
      <c r="E897" s="38"/>
      <c r="F897" s="181" t="s">
        <v>1262</v>
      </c>
      <c r="G897" s="38"/>
      <c r="H897" s="38"/>
      <c r="I897" s="182"/>
      <c r="J897" s="38"/>
      <c r="K897" s="38"/>
      <c r="L897" s="41"/>
      <c r="M897" s="183"/>
      <c r="N897" s="184"/>
      <c r="O897" s="66"/>
      <c r="P897" s="66"/>
      <c r="Q897" s="66"/>
      <c r="R897" s="66"/>
      <c r="S897" s="66"/>
      <c r="T897" s="67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T897" s="18" t="s">
        <v>149</v>
      </c>
      <c r="AU897" s="18" t="s">
        <v>88</v>
      </c>
    </row>
    <row r="898" spans="1:65" s="2" customFormat="1" ht="33" customHeight="1">
      <c r="A898" s="36"/>
      <c r="B898" s="37"/>
      <c r="C898" s="167" t="s">
        <v>1264</v>
      </c>
      <c r="D898" s="167" t="s">
        <v>144</v>
      </c>
      <c r="E898" s="168" t="s">
        <v>1265</v>
      </c>
      <c r="F898" s="169" t="s">
        <v>1266</v>
      </c>
      <c r="G898" s="170" t="s">
        <v>462</v>
      </c>
      <c r="H898" s="171">
        <v>350</v>
      </c>
      <c r="I898" s="172"/>
      <c r="J898" s="173">
        <f>ROUND(I898*H898,2)</f>
        <v>0</v>
      </c>
      <c r="K898" s="169" t="s">
        <v>248</v>
      </c>
      <c r="L898" s="41"/>
      <c r="M898" s="174" t="s">
        <v>32</v>
      </c>
      <c r="N898" s="175" t="s">
        <v>49</v>
      </c>
      <c r="O898" s="66"/>
      <c r="P898" s="176">
        <f>O898*H898</f>
        <v>0</v>
      </c>
      <c r="Q898" s="176">
        <v>0</v>
      </c>
      <c r="R898" s="176">
        <f>Q898*H898</f>
        <v>0</v>
      </c>
      <c r="S898" s="176">
        <v>0</v>
      </c>
      <c r="T898" s="177">
        <f>S898*H898</f>
        <v>0</v>
      </c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R898" s="178" t="s">
        <v>452</v>
      </c>
      <c r="AT898" s="178" t="s">
        <v>144</v>
      </c>
      <c r="AU898" s="178" t="s">
        <v>88</v>
      </c>
      <c r="AY898" s="18" t="s">
        <v>143</v>
      </c>
      <c r="BE898" s="179">
        <f>IF(N898="základní",J898,0)</f>
        <v>0</v>
      </c>
      <c r="BF898" s="179">
        <f>IF(N898="snížená",J898,0)</f>
        <v>0</v>
      </c>
      <c r="BG898" s="179">
        <f>IF(N898="zákl. přenesená",J898,0)</f>
        <v>0</v>
      </c>
      <c r="BH898" s="179">
        <f>IF(N898="sníž. přenesená",J898,0)</f>
        <v>0</v>
      </c>
      <c r="BI898" s="179">
        <f>IF(N898="nulová",J898,0)</f>
        <v>0</v>
      </c>
      <c r="BJ898" s="18" t="s">
        <v>86</v>
      </c>
      <c r="BK898" s="179">
        <f>ROUND(I898*H898,2)</f>
        <v>0</v>
      </c>
      <c r="BL898" s="18" t="s">
        <v>452</v>
      </c>
      <c r="BM898" s="178" t="s">
        <v>1267</v>
      </c>
    </row>
    <row r="899" spans="1:65" s="2" customFormat="1" ht="19.5">
      <c r="A899" s="36"/>
      <c r="B899" s="37"/>
      <c r="C899" s="38"/>
      <c r="D899" s="180" t="s">
        <v>149</v>
      </c>
      <c r="E899" s="38"/>
      <c r="F899" s="181" t="s">
        <v>1268</v>
      </c>
      <c r="G899" s="38"/>
      <c r="H899" s="38"/>
      <c r="I899" s="182"/>
      <c r="J899" s="38"/>
      <c r="K899" s="38"/>
      <c r="L899" s="41"/>
      <c r="M899" s="183"/>
      <c r="N899" s="184"/>
      <c r="O899" s="66"/>
      <c r="P899" s="66"/>
      <c r="Q899" s="66"/>
      <c r="R899" s="66"/>
      <c r="S899" s="66"/>
      <c r="T899" s="67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T899" s="18" t="s">
        <v>149</v>
      </c>
      <c r="AU899" s="18" t="s">
        <v>88</v>
      </c>
    </row>
    <row r="900" spans="1:65" s="2" customFormat="1" ht="11.25">
      <c r="A900" s="36"/>
      <c r="B900" s="37"/>
      <c r="C900" s="38"/>
      <c r="D900" s="198" t="s">
        <v>194</v>
      </c>
      <c r="E900" s="38"/>
      <c r="F900" s="199" t="s">
        <v>1269</v>
      </c>
      <c r="G900" s="38"/>
      <c r="H900" s="38"/>
      <c r="I900" s="182"/>
      <c r="J900" s="38"/>
      <c r="K900" s="38"/>
      <c r="L900" s="41"/>
      <c r="M900" s="183"/>
      <c r="N900" s="184"/>
      <c r="O900" s="66"/>
      <c r="P900" s="66"/>
      <c r="Q900" s="66"/>
      <c r="R900" s="66"/>
      <c r="S900" s="66"/>
      <c r="T900" s="67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T900" s="18" t="s">
        <v>194</v>
      </c>
      <c r="AU900" s="18" t="s">
        <v>88</v>
      </c>
    </row>
    <row r="901" spans="1:65" s="2" customFormat="1" ht="48.75">
      <c r="A901" s="36"/>
      <c r="B901" s="37"/>
      <c r="C901" s="38"/>
      <c r="D901" s="180" t="s">
        <v>157</v>
      </c>
      <c r="E901" s="38"/>
      <c r="F901" s="185" t="s">
        <v>1270</v>
      </c>
      <c r="G901" s="38"/>
      <c r="H901" s="38"/>
      <c r="I901" s="182"/>
      <c r="J901" s="38"/>
      <c r="K901" s="38"/>
      <c r="L901" s="41"/>
      <c r="M901" s="183"/>
      <c r="N901" s="184"/>
      <c r="O901" s="66"/>
      <c r="P901" s="66"/>
      <c r="Q901" s="66"/>
      <c r="R901" s="66"/>
      <c r="S901" s="66"/>
      <c r="T901" s="67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T901" s="18" t="s">
        <v>157</v>
      </c>
      <c r="AU901" s="18" t="s">
        <v>88</v>
      </c>
    </row>
    <row r="902" spans="1:65" s="14" customFormat="1" ht="11.25">
      <c r="B902" s="210"/>
      <c r="C902" s="211"/>
      <c r="D902" s="180" t="s">
        <v>252</v>
      </c>
      <c r="E902" s="212" t="s">
        <v>32</v>
      </c>
      <c r="F902" s="213" t="s">
        <v>1271</v>
      </c>
      <c r="G902" s="211"/>
      <c r="H902" s="214">
        <v>350</v>
      </c>
      <c r="I902" s="215"/>
      <c r="J902" s="211"/>
      <c r="K902" s="211"/>
      <c r="L902" s="216"/>
      <c r="M902" s="217"/>
      <c r="N902" s="218"/>
      <c r="O902" s="218"/>
      <c r="P902" s="218"/>
      <c r="Q902" s="218"/>
      <c r="R902" s="218"/>
      <c r="S902" s="218"/>
      <c r="T902" s="219"/>
      <c r="AT902" s="220" t="s">
        <v>252</v>
      </c>
      <c r="AU902" s="220" t="s">
        <v>88</v>
      </c>
      <c r="AV902" s="14" t="s">
        <v>88</v>
      </c>
      <c r="AW902" s="14" t="s">
        <v>39</v>
      </c>
      <c r="AX902" s="14" t="s">
        <v>86</v>
      </c>
      <c r="AY902" s="220" t="s">
        <v>143</v>
      </c>
    </row>
    <row r="903" spans="1:65" s="2" customFormat="1" ht="24.2" customHeight="1">
      <c r="A903" s="36"/>
      <c r="B903" s="37"/>
      <c r="C903" s="232" t="s">
        <v>1272</v>
      </c>
      <c r="D903" s="232" t="s">
        <v>519</v>
      </c>
      <c r="E903" s="233" t="s">
        <v>1273</v>
      </c>
      <c r="F903" s="234" t="s">
        <v>1274</v>
      </c>
      <c r="G903" s="235" t="s">
        <v>462</v>
      </c>
      <c r="H903" s="236">
        <v>357</v>
      </c>
      <c r="I903" s="237"/>
      <c r="J903" s="238">
        <f>ROUND(I903*H903,2)</f>
        <v>0</v>
      </c>
      <c r="K903" s="234" t="s">
        <v>248</v>
      </c>
      <c r="L903" s="239"/>
      <c r="M903" s="240" t="s">
        <v>32</v>
      </c>
      <c r="N903" s="241" t="s">
        <v>49</v>
      </c>
      <c r="O903" s="66"/>
      <c r="P903" s="176">
        <f>O903*H903</f>
        <v>0</v>
      </c>
      <c r="Q903" s="176">
        <v>1.2999999999999999E-2</v>
      </c>
      <c r="R903" s="176">
        <f>Q903*H903</f>
        <v>4.641</v>
      </c>
      <c r="S903" s="176">
        <v>0</v>
      </c>
      <c r="T903" s="177">
        <f>S903*H903</f>
        <v>0</v>
      </c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R903" s="178" t="s">
        <v>586</v>
      </c>
      <c r="AT903" s="178" t="s">
        <v>519</v>
      </c>
      <c r="AU903" s="178" t="s">
        <v>88</v>
      </c>
      <c r="AY903" s="18" t="s">
        <v>143</v>
      </c>
      <c r="BE903" s="179">
        <f>IF(N903="základní",J903,0)</f>
        <v>0</v>
      </c>
      <c r="BF903" s="179">
        <f>IF(N903="snížená",J903,0)</f>
        <v>0</v>
      </c>
      <c r="BG903" s="179">
        <f>IF(N903="zákl. přenesená",J903,0)</f>
        <v>0</v>
      </c>
      <c r="BH903" s="179">
        <f>IF(N903="sníž. přenesená",J903,0)</f>
        <v>0</v>
      </c>
      <c r="BI903" s="179">
        <f>IF(N903="nulová",J903,0)</f>
        <v>0</v>
      </c>
      <c r="BJ903" s="18" t="s">
        <v>86</v>
      </c>
      <c r="BK903" s="179">
        <f>ROUND(I903*H903,2)</f>
        <v>0</v>
      </c>
      <c r="BL903" s="18" t="s">
        <v>452</v>
      </c>
      <c r="BM903" s="178" t="s">
        <v>1275</v>
      </c>
    </row>
    <row r="904" spans="1:65" s="2" customFormat="1" ht="11.25">
      <c r="A904" s="36"/>
      <c r="B904" s="37"/>
      <c r="C904" s="38"/>
      <c r="D904" s="180" t="s">
        <v>149</v>
      </c>
      <c r="E904" s="38"/>
      <c r="F904" s="181" t="s">
        <v>1274</v>
      </c>
      <c r="G904" s="38"/>
      <c r="H904" s="38"/>
      <c r="I904" s="182"/>
      <c r="J904" s="38"/>
      <c r="K904" s="38"/>
      <c r="L904" s="41"/>
      <c r="M904" s="183"/>
      <c r="N904" s="184"/>
      <c r="O904" s="66"/>
      <c r="P904" s="66"/>
      <c r="Q904" s="66"/>
      <c r="R904" s="66"/>
      <c r="S904" s="66"/>
      <c r="T904" s="67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T904" s="18" t="s">
        <v>149</v>
      </c>
      <c r="AU904" s="18" t="s">
        <v>88</v>
      </c>
    </row>
    <row r="905" spans="1:65" s="2" customFormat="1" ht="48.75">
      <c r="A905" s="36"/>
      <c r="B905" s="37"/>
      <c r="C905" s="38"/>
      <c r="D905" s="180" t="s">
        <v>157</v>
      </c>
      <c r="E905" s="38"/>
      <c r="F905" s="185" t="s">
        <v>1270</v>
      </c>
      <c r="G905" s="38"/>
      <c r="H905" s="38"/>
      <c r="I905" s="182"/>
      <c r="J905" s="38"/>
      <c r="K905" s="38"/>
      <c r="L905" s="41"/>
      <c r="M905" s="183"/>
      <c r="N905" s="184"/>
      <c r="O905" s="66"/>
      <c r="P905" s="66"/>
      <c r="Q905" s="66"/>
      <c r="R905" s="66"/>
      <c r="S905" s="66"/>
      <c r="T905" s="67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T905" s="18" t="s">
        <v>157</v>
      </c>
      <c r="AU905" s="18" t="s">
        <v>88</v>
      </c>
    </row>
    <row r="906" spans="1:65" s="14" customFormat="1" ht="11.25">
      <c r="B906" s="210"/>
      <c r="C906" s="211"/>
      <c r="D906" s="180" t="s">
        <v>252</v>
      </c>
      <c r="E906" s="211"/>
      <c r="F906" s="213" t="s">
        <v>1276</v>
      </c>
      <c r="G906" s="211"/>
      <c r="H906" s="214">
        <v>357</v>
      </c>
      <c r="I906" s="215"/>
      <c r="J906" s="211"/>
      <c r="K906" s="211"/>
      <c r="L906" s="216"/>
      <c r="M906" s="217"/>
      <c r="N906" s="218"/>
      <c r="O906" s="218"/>
      <c r="P906" s="218"/>
      <c r="Q906" s="218"/>
      <c r="R906" s="218"/>
      <c r="S906" s="218"/>
      <c r="T906" s="219"/>
      <c r="AT906" s="220" t="s">
        <v>252</v>
      </c>
      <c r="AU906" s="220" t="s">
        <v>88</v>
      </c>
      <c r="AV906" s="14" t="s">
        <v>88</v>
      </c>
      <c r="AW906" s="14" t="s">
        <v>4</v>
      </c>
      <c r="AX906" s="14" t="s">
        <v>86</v>
      </c>
      <c r="AY906" s="220" t="s">
        <v>143</v>
      </c>
    </row>
    <row r="907" spans="1:65" s="2" customFormat="1" ht="24.2" customHeight="1">
      <c r="A907" s="36"/>
      <c r="B907" s="37"/>
      <c r="C907" s="167" t="s">
        <v>1277</v>
      </c>
      <c r="D907" s="167" t="s">
        <v>144</v>
      </c>
      <c r="E907" s="168" t="s">
        <v>1278</v>
      </c>
      <c r="F907" s="169" t="s">
        <v>1279</v>
      </c>
      <c r="G907" s="170" t="s">
        <v>296</v>
      </c>
      <c r="H907" s="171">
        <v>8.7100000000000009</v>
      </c>
      <c r="I907" s="172"/>
      <c r="J907" s="173">
        <f>ROUND(I907*H907,2)</f>
        <v>0</v>
      </c>
      <c r="K907" s="169" t="s">
        <v>248</v>
      </c>
      <c r="L907" s="41"/>
      <c r="M907" s="174" t="s">
        <v>32</v>
      </c>
      <c r="N907" s="175" t="s">
        <v>49</v>
      </c>
      <c r="O907" s="66"/>
      <c r="P907" s="176">
        <f>O907*H907</f>
        <v>0</v>
      </c>
      <c r="Q907" s="176">
        <v>0</v>
      </c>
      <c r="R907" s="176">
        <f>Q907*H907</f>
        <v>0</v>
      </c>
      <c r="S907" s="176">
        <v>0</v>
      </c>
      <c r="T907" s="177">
        <f>S907*H907</f>
        <v>0</v>
      </c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R907" s="178" t="s">
        <v>452</v>
      </c>
      <c r="AT907" s="178" t="s">
        <v>144</v>
      </c>
      <c r="AU907" s="178" t="s">
        <v>88</v>
      </c>
      <c r="AY907" s="18" t="s">
        <v>143</v>
      </c>
      <c r="BE907" s="179">
        <f>IF(N907="základní",J907,0)</f>
        <v>0</v>
      </c>
      <c r="BF907" s="179">
        <f>IF(N907="snížená",J907,0)</f>
        <v>0</v>
      </c>
      <c r="BG907" s="179">
        <f>IF(N907="zákl. přenesená",J907,0)</f>
        <v>0</v>
      </c>
      <c r="BH907" s="179">
        <f>IF(N907="sníž. přenesená",J907,0)</f>
        <v>0</v>
      </c>
      <c r="BI907" s="179">
        <f>IF(N907="nulová",J907,0)</f>
        <v>0</v>
      </c>
      <c r="BJ907" s="18" t="s">
        <v>86</v>
      </c>
      <c r="BK907" s="179">
        <f>ROUND(I907*H907,2)</f>
        <v>0</v>
      </c>
      <c r="BL907" s="18" t="s">
        <v>452</v>
      </c>
      <c r="BM907" s="178" t="s">
        <v>1280</v>
      </c>
    </row>
    <row r="908" spans="1:65" s="2" customFormat="1" ht="39">
      <c r="A908" s="36"/>
      <c r="B908" s="37"/>
      <c r="C908" s="38"/>
      <c r="D908" s="180" t="s">
        <v>149</v>
      </c>
      <c r="E908" s="38"/>
      <c r="F908" s="181" t="s">
        <v>1281</v>
      </c>
      <c r="G908" s="38"/>
      <c r="H908" s="38"/>
      <c r="I908" s="182"/>
      <c r="J908" s="38"/>
      <c r="K908" s="38"/>
      <c r="L908" s="41"/>
      <c r="M908" s="183"/>
      <c r="N908" s="184"/>
      <c r="O908" s="66"/>
      <c r="P908" s="66"/>
      <c r="Q908" s="66"/>
      <c r="R908" s="66"/>
      <c r="S908" s="66"/>
      <c r="T908" s="67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T908" s="18" t="s">
        <v>149</v>
      </c>
      <c r="AU908" s="18" t="s">
        <v>88</v>
      </c>
    </row>
    <row r="909" spans="1:65" s="2" customFormat="1" ht="11.25">
      <c r="A909" s="36"/>
      <c r="B909" s="37"/>
      <c r="C909" s="38"/>
      <c r="D909" s="198" t="s">
        <v>194</v>
      </c>
      <c r="E909" s="38"/>
      <c r="F909" s="199" t="s">
        <v>1282</v>
      </c>
      <c r="G909" s="38"/>
      <c r="H909" s="38"/>
      <c r="I909" s="182"/>
      <c r="J909" s="38"/>
      <c r="K909" s="38"/>
      <c r="L909" s="41"/>
      <c r="M909" s="183"/>
      <c r="N909" s="184"/>
      <c r="O909" s="66"/>
      <c r="P909" s="66"/>
      <c r="Q909" s="66"/>
      <c r="R909" s="66"/>
      <c r="S909" s="66"/>
      <c r="T909" s="67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T909" s="18" t="s">
        <v>194</v>
      </c>
      <c r="AU909" s="18" t="s">
        <v>88</v>
      </c>
    </row>
    <row r="910" spans="1:65" s="11" customFormat="1" ht="22.9" customHeight="1">
      <c r="B910" s="153"/>
      <c r="C910" s="154"/>
      <c r="D910" s="155" t="s">
        <v>77</v>
      </c>
      <c r="E910" s="196" t="s">
        <v>1283</v>
      </c>
      <c r="F910" s="196" t="s">
        <v>1284</v>
      </c>
      <c r="G910" s="154"/>
      <c r="H910" s="154"/>
      <c r="I910" s="157"/>
      <c r="J910" s="197">
        <f>BK910</f>
        <v>0</v>
      </c>
      <c r="K910" s="154"/>
      <c r="L910" s="159"/>
      <c r="M910" s="160"/>
      <c r="N910" s="161"/>
      <c r="O910" s="161"/>
      <c r="P910" s="162">
        <f>SUM(P911:P937)</f>
        <v>0</v>
      </c>
      <c r="Q910" s="161"/>
      <c r="R910" s="162">
        <f>SUM(R911:R937)</f>
        <v>2.7451490000000005</v>
      </c>
      <c r="S910" s="161"/>
      <c r="T910" s="163">
        <f>SUM(T911:T937)</f>
        <v>0</v>
      </c>
      <c r="AR910" s="164" t="s">
        <v>88</v>
      </c>
      <c r="AT910" s="165" t="s">
        <v>77</v>
      </c>
      <c r="AU910" s="165" t="s">
        <v>86</v>
      </c>
      <c r="AY910" s="164" t="s">
        <v>143</v>
      </c>
      <c r="BK910" s="166">
        <f>SUM(BK911:BK937)</f>
        <v>0</v>
      </c>
    </row>
    <row r="911" spans="1:65" s="2" customFormat="1" ht="24.2" customHeight="1">
      <c r="A911" s="36"/>
      <c r="B911" s="37"/>
      <c r="C911" s="167" t="s">
        <v>1285</v>
      </c>
      <c r="D911" s="167" t="s">
        <v>144</v>
      </c>
      <c r="E911" s="168" t="s">
        <v>1286</v>
      </c>
      <c r="F911" s="169" t="s">
        <v>1287</v>
      </c>
      <c r="G911" s="170" t="s">
        <v>312</v>
      </c>
      <c r="H911" s="171">
        <v>356</v>
      </c>
      <c r="I911" s="172"/>
      <c r="J911" s="173">
        <f>ROUND(I911*H911,2)</f>
        <v>0</v>
      </c>
      <c r="K911" s="169" t="s">
        <v>248</v>
      </c>
      <c r="L911" s="41"/>
      <c r="M911" s="174" t="s">
        <v>32</v>
      </c>
      <c r="N911" s="175" t="s">
        <v>49</v>
      </c>
      <c r="O911" s="66"/>
      <c r="P911" s="176">
        <f>O911*H911</f>
        <v>0</v>
      </c>
      <c r="Q911" s="176">
        <v>6.6E-3</v>
      </c>
      <c r="R911" s="176">
        <f>Q911*H911</f>
        <v>2.3496000000000001</v>
      </c>
      <c r="S911" s="176">
        <v>0</v>
      </c>
      <c r="T911" s="177">
        <f>S911*H911</f>
        <v>0</v>
      </c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R911" s="178" t="s">
        <v>452</v>
      </c>
      <c r="AT911" s="178" t="s">
        <v>144</v>
      </c>
      <c r="AU911" s="178" t="s">
        <v>88</v>
      </c>
      <c r="AY911" s="18" t="s">
        <v>143</v>
      </c>
      <c r="BE911" s="179">
        <f>IF(N911="základní",J911,0)</f>
        <v>0</v>
      </c>
      <c r="BF911" s="179">
        <f>IF(N911="snížená",J911,0)</f>
        <v>0</v>
      </c>
      <c r="BG911" s="179">
        <f>IF(N911="zákl. přenesená",J911,0)</f>
        <v>0</v>
      </c>
      <c r="BH911" s="179">
        <f>IF(N911="sníž. přenesená",J911,0)</f>
        <v>0</v>
      </c>
      <c r="BI911" s="179">
        <f>IF(N911="nulová",J911,0)</f>
        <v>0</v>
      </c>
      <c r="BJ911" s="18" t="s">
        <v>86</v>
      </c>
      <c r="BK911" s="179">
        <f>ROUND(I911*H911,2)</f>
        <v>0</v>
      </c>
      <c r="BL911" s="18" t="s">
        <v>452</v>
      </c>
      <c r="BM911" s="178" t="s">
        <v>1288</v>
      </c>
    </row>
    <row r="912" spans="1:65" s="2" customFormat="1" ht="29.25">
      <c r="A912" s="36"/>
      <c r="B912" s="37"/>
      <c r="C912" s="38"/>
      <c r="D912" s="180" t="s">
        <v>149</v>
      </c>
      <c r="E912" s="38"/>
      <c r="F912" s="181" t="s">
        <v>1289</v>
      </c>
      <c r="G912" s="38"/>
      <c r="H912" s="38"/>
      <c r="I912" s="182"/>
      <c r="J912" s="38"/>
      <c r="K912" s="38"/>
      <c r="L912" s="41"/>
      <c r="M912" s="183"/>
      <c r="N912" s="184"/>
      <c r="O912" s="66"/>
      <c r="P912" s="66"/>
      <c r="Q912" s="66"/>
      <c r="R912" s="66"/>
      <c r="S912" s="66"/>
      <c r="T912" s="67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T912" s="18" t="s">
        <v>149</v>
      </c>
      <c r="AU912" s="18" t="s">
        <v>88</v>
      </c>
    </row>
    <row r="913" spans="1:65" s="2" customFormat="1" ht="11.25">
      <c r="A913" s="36"/>
      <c r="B913" s="37"/>
      <c r="C913" s="38"/>
      <c r="D913" s="198" t="s">
        <v>194</v>
      </c>
      <c r="E913" s="38"/>
      <c r="F913" s="199" t="s">
        <v>1290</v>
      </c>
      <c r="G913" s="38"/>
      <c r="H913" s="38"/>
      <c r="I913" s="182"/>
      <c r="J913" s="38"/>
      <c r="K913" s="38"/>
      <c r="L913" s="41"/>
      <c r="M913" s="183"/>
      <c r="N913" s="184"/>
      <c r="O913" s="66"/>
      <c r="P913" s="66"/>
      <c r="Q913" s="66"/>
      <c r="R913" s="66"/>
      <c r="S913" s="66"/>
      <c r="T913" s="67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T913" s="18" t="s">
        <v>194</v>
      </c>
      <c r="AU913" s="18" t="s">
        <v>88</v>
      </c>
    </row>
    <row r="914" spans="1:65" s="2" customFormat="1" ht="24.2" customHeight="1">
      <c r="A914" s="36"/>
      <c r="B914" s="37"/>
      <c r="C914" s="167" t="s">
        <v>1291</v>
      </c>
      <c r="D914" s="167" t="s">
        <v>144</v>
      </c>
      <c r="E914" s="168" t="s">
        <v>1292</v>
      </c>
      <c r="F914" s="169" t="s">
        <v>1293</v>
      </c>
      <c r="G914" s="170" t="s">
        <v>462</v>
      </c>
      <c r="H914" s="171">
        <v>27.2</v>
      </c>
      <c r="I914" s="172"/>
      <c r="J914" s="173">
        <f>ROUND(I914*H914,2)</f>
        <v>0</v>
      </c>
      <c r="K914" s="169" t="s">
        <v>248</v>
      </c>
      <c r="L914" s="41"/>
      <c r="M914" s="174" t="s">
        <v>32</v>
      </c>
      <c r="N914" s="175" t="s">
        <v>49</v>
      </c>
      <c r="O914" s="66"/>
      <c r="P914" s="176">
        <f>O914*H914</f>
        <v>0</v>
      </c>
      <c r="Q914" s="176">
        <v>2.8700000000000002E-3</v>
      </c>
      <c r="R914" s="176">
        <f>Q914*H914</f>
        <v>7.8064000000000008E-2</v>
      </c>
      <c r="S914" s="176">
        <v>0</v>
      </c>
      <c r="T914" s="177">
        <f>S914*H914</f>
        <v>0</v>
      </c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R914" s="178" t="s">
        <v>452</v>
      </c>
      <c r="AT914" s="178" t="s">
        <v>144</v>
      </c>
      <c r="AU914" s="178" t="s">
        <v>88</v>
      </c>
      <c r="AY914" s="18" t="s">
        <v>143</v>
      </c>
      <c r="BE914" s="179">
        <f>IF(N914="základní",J914,0)</f>
        <v>0</v>
      </c>
      <c r="BF914" s="179">
        <f>IF(N914="snížená",J914,0)</f>
        <v>0</v>
      </c>
      <c r="BG914" s="179">
        <f>IF(N914="zákl. přenesená",J914,0)</f>
        <v>0</v>
      </c>
      <c r="BH914" s="179">
        <f>IF(N914="sníž. přenesená",J914,0)</f>
        <v>0</v>
      </c>
      <c r="BI914" s="179">
        <f>IF(N914="nulová",J914,0)</f>
        <v>0</v>
      </c>
      <c r="BJ914" s="18" t="s">
        <v>86</v>
      </c>
      <c r="BK914" s="179">
        <f>ROUND(I914*H914,2)</f>
        <v>0</v>
      </c>
      <c r="BL914" s="18" t="s">
        <v>452</v>
      </c>
      <c r="BM914" s="178" t="s">
        <v>1294</v>
      </c>
    </row>
    <row r="915" spans="1:65" s="2" customFormat="1" ht="19.5">
      <c r="A915" s="36"/>
      <c r="B915" s="37"/>
      <c r="C915" s="38"/>
      <c r="D915" s="180" t="s">
        <v>149</v>
      </c>
      <c r="E915" s="38"/>
      <c r="F915" s="181" t="s">
        <v>1295</v>
      </c>
      <c r="G915" s="38"/>
      <c r="H915" s="38"/>
      <c r="I915" s="182"/>
      <c r="J915" s="38"/>
      <c r="K915" s="38"/>
      <c r="L915" s="41"/>
      <c r="M915" s="183"/>
      <c r="N915" s="184"/>
      <c r="O915" s="66"/>
      <c r="P915" s="66"/>
      <c r="Q915" s="66"/>
      <c r="R915" s="66"/>
      <c r="S915" s="66"/>
      <c r="T915" s="67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T915" s="18" t="s">
        <v>149</v>
      </c>
      <c r="AU915" s="18" t="s">
        <v>88</v>
      </c>
    </row>
    <row r="916" spans="1:65" s="2" customFormat="1" ht="11.25">
      <c r="A916" s="36"/>
      <c r="B916" s="37"/>
      <c r="C916" s="38"/>
      <c r="D916" s="198" t="s">
        <v>194</v>
      </c>
      <c r="E916" s="38"/>
      <c r="F916" s="199" t="s">
        <v>1296</v>
      </c>
      <c r="G916" s="38"/>
      <c r="H916" s="38"/>
      <c r="I916" s="182"/>
      <c r="J916" s="38"/>
      <c r="K916" s="38"/>
      <c r="L916" s="41"/>
      <c r="M916" s="183"/>
      <c r="N916" s="184"/>
      <c r="O916" s="66"/>
      <c r="P916" s="66"/>
      <c r="Q916" s="66"/>
      <c r="R916" s="66"/>
      <c r="S916" s="66"/>
      <c r="T916" s="67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T916" s="18" t="s">
        <v>194</v>
      </c>
      <c r="AU916" s="18" t="s">
        <v>88</v>
      </c>
    </row>
    <row r="917" spans="1:65" s="14" customFormat="1" ht="11.25">
      <c r="B917" s="210"/>
      <c r="C917" s="211"/>
      <c r="D917" s="180" t="s">
        <v>252</v>
      </c>
      <c r="E917" s="212" t="s">
        <v>32</v>
      </c>
      <c r="F917" s="213" t="s">
        <v>1297</v>
      </c>
      <c r="G917" s="211"/>
      <c r="H917" s="214">
        <v>27.2</v>
      </c>
      <c r="I917" s="215"/>
      <c r="J917" s="211"/>
      <c r="K917" s="211"/>
      <c r="L917" s="216"/>
      <c r="M917" s="217"/>
      <c r="N917" s="218"/>
      <c r="O917" s="218"/>
      <c r="P917" s="218"/>
      <c r="Q917" s="218"/>
      <c r="R917" s="218"/>
      <c r="S917" s="218"/>
      <c r="T917" s="219"/>
      <c r="AT917" s="220" t="s">
        <v>252</v>
      </c>
      <c r="AU917" s="220" t="s">
        <v>88</v>
      </c>
      <c r="AV917" s="14" t="s">
        <v>88</v>
      </c>
      <c r="AW917" s="14" t="s">
        <v>39</v>
      </c>
      <c r="AX917" s="14" t="s">
        <v>86</v>
      </c>
      <c r="AY917" s="220" t="s">
        <v>143</v>
      </c>
    </row>
    <row r="918" spans="1:65" s="2" customFormat="1" ht="24.2" customHeight="1">
      <c r="A918" s="36"/>
      <c r="B918" s="37"/>
      <c r="C918" s="167" t="s">
        <v>1298</v>
      </c>
      <c r="D918" s="167" t="s">
        <v>144</v>
      </c>
      <c r="E918" s="168" t="s">
        <v>1299</v>
      </c>
      <c r="F918" s="169" t="s">
        <v>1300</v>
      </c>
      <c r="G918" s="170" t="s">
        <v>462</v>
      </c>
      <c r="H918" s="171">
        <v>50</v>
      </c>
      <c r="I918" s="172"/>
      <c r="J918" s="173">
        <f>ROUND(I918*H918,2)</f>
        <v>0</v>
      </c>
      <c r="K918" s="169" t="s">
        <v>248</v>
      </c>
      <c r="L918" s="41"/>
      <c r="M918" s="174" t="s">
        <v>32</v>
      </c>
      <c r="N918" s="175" t="s">
        <v>49</v>
      </c>
      <c r="O918" s="66"/>
      <c r="P918" s="176">
        <f>O918*H918</f>
        <v>0</v>
      </c>
      <c r="Q918" s="176">
        <v>1.98E-3</v>
      </c>
      <c r="R918" s="176">
        <f>Q918*H918</f>
        <v>9.9000000000000005E-2</v>
      </c>
      <c r="S918" s="176">
        <v>0</v>
      </c>
      <c r="T918" s="177">
        <f>S918*H918</f>
        <v>0</v>
      </c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R918" s="178" t="s">
        <v>452</v>
      </c>
      <c r="AT918" s="178" t="s">
        <v>144</v>
      </c>
      <c r="AU918" s="178" t="s">
        <v>88</v>
      </c>
      <c r="AY918" s="18" t="s">
        <v>143</v>
      </c>
      <c r="BE918" s="179">
        <f>IF(N918="základní",J918,0)</f>
        <v>0</v>
      </c>
      <c r="BF918" s="179">
        <f>IF(N918="snížená",J918,0)</f>
        <v>0</v>
      </c>
      <c r="BG918" s="179">
        <f>IF(N918="zákl. přenesená",J918,0)</f>
        <v>0</v>
      </c>
      <c r="BH918" s="179">
        <f>IF(N918="sníž. přenesená",J918,0)</f>
        <v>0</v>
      </c>
      <c r="BI918" s="179">
        <f>IF(N918="nulová",J918,0)</f>
        <v>0</v>
      </c>
      <c r="BJ918" s="18" t="s">
        <v>86</v>
      </c>
      <c r="BK918" s="179">
        <f>ROUND(I918*H918,2)</f>
        <v>0</v>
      </c>
      <c r="BL918" s="18" t="s">
        <v>452</v>
      </c>
      <c r="BM918" s="178" t="s">
        <v>1301</v>
      </c>
    </row>
    <row r="919" spans="1:65" s="2" customFormat="1" ht="19.5">
      <c r="A919" s="36"/>
      <c r="B919" s="37"/>
      <c r="C919" s="38"/>
      <c r="D919" s="180" t="s">
        <v>149</v>
      </c>
      <c r="E919" s="38"/>
      <c r="F919" s="181" t="s">
        <v>1302</v>
      </c>
      <c r="G919" s="38"/>
      <c r="H919" s="38"/>
      <c r="I919" s="182"/>
      <c r="J919" s="38"/>
      <c r="K919" s="38"/>
      <c r="L919" s="41"/>
      <c r="M919" s="183"/>
      <c r="N919" s="184"/>
      <c r="O919" s="66"/>
      <c r="P919" s="66"/>
      <c r="Q919" s="66"/>
      <c r="R919" s="66"/>
      <c r="S919" s="66"/>
      <c r="T919" s="67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T919" s="18" t="s">
        <v>149</v>
      </c>
      <c r="AU919" s="18" t="s">
        <v>88</v>
      </c>
    </row>
    <row r="920" spans="1:65" s="2" customFormat="1" ht="11.25">
      <c r="A920" s="36"/>
      <c r="B920" s="37"/>
      <c r="C920" s="38"/>
      <c r="D920" s="198" t="s">
        <v>194</v>
      </c>
      <c r="E920" s="38"/>
      <c r="F920" s="199" t="s">
        <v>1303</v>
      </c>
      <c r="G920" s="38"/>
      <c r="H920" s="38"/>
      <c r="I920" s="182"/>
      <c r="J920" s="38"/>
      <c r="K920" s="38"/>
      <c r="L920" s="41"/>
      <c r="M920" s="183"/>
      <c r="N920" s="184"/>
      <c r="O920" s="66"/>
      <c r="P920" s="66"/>
      <c r="Q920" s="66"/>
      <c r="R920" s="66"/>
      <c r="S920" s="66"/>
      <c r="T920" s="67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T920" s="18" t="s">
        <v>194</v>
      </c>
      <c r="AU920" s="18" t="s">
        <v>88</v>
      </c>
    </row>
    <row r="921" spans="1:65" s="2" customFormat="1" ht="33" customHeight="1">
      <c r="A921" s="36"/>
      <c r="B921" s="37"/>
      <c r="C921" s="167" t="s">
        <v>1304</v>
      </c>
      <c r="D921" s="167" t="s">
        <v>144</v>
      </c>
      <c r="E921" s="168" t="s">
        <v>1305</v>
      </c>
      <c r="F921" s="169" t="s">
        <v>1306</v>
      </c>
      <c r="G921" s="170" t="s">
        <v>462</v>
      </c>
      <c r="H921" s="171">
        <v>21.5</v>
      </c>
      <c r="I921" s="172"/>
      <c r="J921" s="173">
        <f>ROUND(I921*H921,2)</f>
        <v>0</v>
      </c>
      <c r="K921" s="169" t="s">
        <v>248</v>
      </c>
      <c r="L921" s="41"/>
      <c r="M921" s="174" t="s">
        <v>32</v>
      </c>
      <c r="N921" s="175" t="s">
        <v>49</v>
      </c>
      <c r="O921" s="66"/>
      <c r="P921" s="176">
        <f>O921*H921</f>
        <v>0</v>
      </c>
      <c r="Q921" s="176">
        <v>1.5100000000000001E-3</v>
      </c>
      <c r="R921" s="176">
        <f>Q921*H921</f>
        <v>3.2465000000000001E-2</v>
      </c>
      <c r="S921" s="176">
        <v>0</v>
      </c>
      <c r="T921" s="177">
        <f>S921*H921</f>
        <v>0</v>
      </c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R921" s="178" t="s">
        <v>452</v>
      </c>
      <c r="AT921" s="178" t="s">
        <v>144</v>
      </c>
      <c r="AU921" s="178" t="s">
        <v>88</v>
      </c>
      <c r="AY921" s="18" t="s">
        <v>143</v>
      </c>
      <c r="BE921" s="179">
        <f>IF(N921="základní",J921,0)</f>
        <v>0</v>
      </c>
      <c r="BF921" s="179">
        <f>IF(N921="snížená",J921,0)</f>
        <v>0</v>
      </c>
      <c r="BG921" s="179">
        <f>IF(N921="zákl. přenesená",J921,0)</f>
        <v>0</v>
      </c>
      <c r="BH921" s="179">
        <f>IF(N921="sníž. přenesená",J921,0)</f>
        <v>0</v>
      </c>
      <c r="BI921" s="179">
        <f>IF(N921="nulová",J921,0)</f>
        <v>0</v>
      </c>
      <c r="BJ921" s="18" t="s">
        <v>86</v>
      </c>
      <c r="BK921" s="179">
        <f>ROUND(I921*H921,2)</f>
        <v>0</v>
      </c>
      <c r="BL921" s="18" t="s">
        <v>452</v>
      </c>
      <c r="BM921" s="178" t="s">
        <v>1307</v>
      </c>
    </row>
    <row r="922" spans="1:65" s="2" customFormat="1" ht="19.5">
      <c r="A922" s="36"/>
      <c r="B922" s="37"/>
      <c r="C922" s="38"/>
      <c r="D922" s="180" t="s">
        <v>149</v>
      </c>
      <c r="E922" s="38"/>
      <c r="F922" s="181" t="s">
        <v>1308</v>
      </c>
      <c r="G922" s="38"/>
      <c r="H922" s="38"/>
      <c r="I922" s="182"/>
      <c r="J922" s="38"/>
      <c r="K922" s="38"/>
      <c r="L922" s="41"/>
      <c r="M922" s="183"/>
      <c r="N922" s="184"/>
      <c r="O922" s="66"/>
      <c r="P922" s="66"/>
      <c r="Q922" s="66"/>
      <c r="R922" s="66"/>
      <c r="S922" s="66"/>
      <c r="T922" s="67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T922" s="18" t="s">
        <v>149</v>
      </c>
      <c r="AU922" s="18" t="s">
        <v>88</v>
      </c>
    </row>
    <row r="923" spans="1:65" s="2" customFormat="1" ht="11.25">
      <c r="A923" s="36"/>
      <c r="B923" s="37"/>
      <c r="C923" s="38"/>
      <c r="D923" s="198" t="s">
        <v>194</v>
      </c>
      <c r="E923" s="38"/>
      <c r="F923" s="199" t="s">
        <v>1309</v>
      </c>
      <c r="G923" s="38"/>
      <c r="H923" s="38"/>
      <c r="I923" s="182"/>
      <c r="J923" s="38"/>
      <c r="K923" s="38"/>
      <c r="L923" s="41"/>
      <c r="M923" s="183"/>
      <c r="N923" s="184"/>
      <c r="O923" s="66"/>
      <c r="P923" s="66"/>
      <c r="Q923" s="66"/>
      <c r="R923" s="66"/>
      <c r="S923" s="66"/>
      <c r="T923" s="67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T923" s="18" t="s">
        <v>194</v>
      </c>
      <c r="AU923" s="18" t="s">
        <v>88</v>
      </c>
    </row>
    <row r="924" spans="1:65" s="13" customFormat="1" ht="11.25">
      <c r="B924" s="200"/>
      <c r="C924" s="201"/>
      <c r="D924" s="180" t="s">
        <v>252</v>
      </c>
      <c r="E924" s="202" t="s">
        <v>32</v>
      </c>
      <c r="F924" s="203" t="s">
        <v>1310</v>
      </c>
      <c r="G924" s="201"/>
      <c r="H924" s="202" t="s">
        <v>32</v>
      </c>
      <c r="I924" s="204"/>
      <c r="J924" s="201"/>
      <c r="K924" s="201"/>
      <c r="L924" s="205"/>
      <c r="M924" s="206"/>
      <c r="N924" s="207"/>
      <c r="O924" s="207"/>
      <c r="P924" s="207"/>
      <c r="Q924" s="207"/>
      <c r="R924" s="207"/>
      <c r="S924" s="207"/>
      <c r="T924" s="208"/>
      <c r="AT924" s="209" t="s">
        <v>252</v>
      </c>
      <c r="AU924" s="209" t="s">
        <v>88</v>
      </c>
      <c r="AV924" s="13" t="s">
        <v>86</v>
      </c>
      <c r="AW924" s="13" t="s">
        <v>39</v>
      </c>
      <c r="AX924" s="13" t="s">
        <v>78</v>
      </c>
      <c r="AY924" s="209" t="s">
        <v>143</v>
      </c>
    </row>
    <row r="925" spans="1:65" s="14" customFormat="1" ht="11.25">
      <c r="B925" s="210"/>
      <c r="C925" s="211"/>
      <c r="D925" s="180" t="s">
        <v>252</v>
      </c>
      <c r="E925" s="212" t="s">
        <v>32</v>
      </c>
      <c r="F925" s="213" t="s">
        <v>820</v>
      </c>
      <c r="G925" s="211"/>
      <c r="H925" s="214">
        <v>21.5</v>
      </c>
      <c r="I925" s="215"/>
      <c r="J925" s="211"/>
      <c r="K925" s="211"/>
      <c r="L925" s="216"/>
      <c r="M925" s="217"/>
      <c r="N925" s="218"/>
      <c r="O925" s="218"/>
      <c r="P925" s="218"/>
      <c r="Q925" s="218"/>
      <c r="R925" s="218"/>
      <c r="S925" s="218"/>
      <c r="T925" s="219"/>
      <c r="AT925" s="220" t="s">
        <v>252</v>
      </c>
      <c r="AU925" s="220" t="s">
        <v>88</v>
      </c>
      <c r="AV925" s="14" t="s">
        <v>88</v>
      </c>
      <c r="AW925" s="14" t="s">
        <v>39</v>
      </c>
      <c r="AX925" s="14" t="s">
        <v>86</v>
      </c>
      <c r="AY925" s="220" t="s">
        <v>143</v>
      </c>
    </row>
    <row r="926" spans="1:65" s="2" customFormat="1" ht="24.2" customHeight="1">
      <c r="A926" s="36"/>
      <c r="B926" s="37"/>
      <c r="C926" s="167" t="s">
        <v>1311</v>
      </c>
      <c r="D926" s="167" t="s">
        <v>144</v>
      </c>
      <c r="E926" s="168" t="s">
        <v>1312</v>
      </c>
      <c r="F926" s="169" t="s">
        <v>1313</v>
      </c>
      <c r="G926" s="170" t="s">
        <v>462</v>
      </c>
      <c r="H926" s="171">
        <v>50</v>
      </c>
      <c r="I926" s="172"/>
      <c r="J926" s="173">
        <f>ROUND(I926*H926,2)</f>
        <v>0</v>
      </c>
      <c r="K926" s="169" t="s">
        <v>248</v>
      </c>
      <c r="L926" s="41"/>
      <c r="M926" s="174" t="s">
        <v>32</v>
      </c>
      <c r="N926" s="175" t="s">
        <v>49</v>
      </c>
      <c r="O926" s="66"/>
      <c r="P926" s="176">
        <f>O926*H926</f>
        <v>0</v>
      </c>
      <c r="Q926" s="176">
        <v>2.8600000000000001E-3</v>
      </c>
      <c r="R926" s="176">
        <f>Q926*H926</f>
        <v>0.14300000000000002</v>
      </c>
      <c r="S926" s="176">
        <v>0</v>
      </c>
      <c r="T926" s="177">
        <f>S926*H926</f>
        <v>0</v>
      </c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R926" s="178" t="s">
        <v>452</v>
      </c>
      <c r="AT926" s="178" t="s">
        <v>144</v>
      </c>
      <c r="AU926" s="178" t="s">
        <v>88</v>
      </c>
      <c r="AY926" s="18" t="s">
        <v>143</v>
      </c>
      <c r="BE926" s="179">
        <f>IF(N926="základní",J926,0)</f>
        <v>0</v>
      </c>
      <c r="BF926" s="179">
        <f>IF(N926="snížená",J926,0)</f>
        <v>0</v>
      </c>
      <c r="BG926" s="179">
        <f>IF(N926="zákl. přenesená",J926,0)</f>
        <v>0</v>
      </c>
      <c r="BH926" s="179">
        <f>IF(N926="sníž. přenesená",J926,0)</f>
        <v>0</v>
      </c>
      <c r="BI926" s="179">
        <f>IF(N926="nulová",J926,0)</f>
        <v>0</v>
      </c>
      <c r="BJ926" s="18" t="s">
        <v>86</v>
      </c>
      <c r="BK926" s="179">
        <f>ROUND(I926*H926,2)</f>
        <v>0</v>
      </c>
      <c r="BL926" s="18" t="s">
        <v>452</v>
      </c>
      <c r="BM926" s="178" t="s">
        <v>1314</v>
      </c>
    </row>
    <row r="927" spans="1:65" s="2" customFormat="1" ht="19.5">
      <c r="A927" s="36"/>
      <c r="B927" s="37"/>
      <c r="C927" s="38"/>
      <c r="D927" s="180" t="s">
        <v>149</v>
      </c>
      <c r="E927" s="38"/>
      <c r="F927" s="181" t="s">
        <v>1315</v>
      </c>
      <c r="G927" s="38"/>
      <c r="H927" s="38"/>
      <c r="I927" s="182"/>
      <c r="J927" s="38"/>
      <c r="K927" s="38"/>
      <c r="L927" s="41"/>
      <c r="M927" s="183"/>
      <c r="N927" s="184"/>
      <c r="O927" s="66"/>
      <c r="P927" s="66"/>
      <c r="Q927" s="66"/>
      <c r="R927" s="66"/>
      <c r="S927" s="66"/>
      <c r="T927" s="67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T927" s="18" t="s">
        <v>149</v>
      </c>
      <c r="AU927" s="18" t="s">
        <v>88</v>
      </c>
    </row>
    <row r="928" spans="1:65" s="2" customFormat="1" ht="11.25">
      <c r="A928" s="36"/>
      <c r="B928" s="37"/>
      <c r="C928" s="38"/>
      <c r="D928" s="198" t="s">
        <v>194</v>
      </c>
      <c r="E928" s="38"/>
      <c r="F928" s="199" t="s">
        <v>1316</v>
      </c>
      <c r="G928" s="38"/>
      <c r="H928" s="38"/>
      <c r="I928" s="182"/>
      <c r="J928" s="38"/>
      <c r="K928" s="38"/>
      <c r="L928" s="41"/>
      <c r="M928" s="183"/>
      <c r="N928" s="184"/>
      <c r="O928" s="66"/>
      <c r="P928" s="66"/>
      <c r="Q928" s="66"/>
      <c r="R928" s="66"/>
      <c r="S928" s="66"/>
      <c r="T928" s="67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T928" s="18" t="s">
        <v>194</v>
      </c>
      <c r="AU928" s="18" t="s">
        <v>88</v>
      </c>
    </row>
    <row r="929" spans="1:65" s="2" customFormat="1" ht="24.2" customHeight="1">
      <c r="A929" s="36"/>
      <c r="B929" s="37"/>
      <c r="C929" s="167" t="s">
        <v>1317</v>
      </c>
      <c r="D929" s="167" t="s">
        <v>144</v>
      </c>
      <c r="E929" s="168" t="s">
        <v>1318</v>
      </c>
      <c r="F929" s="169" t="s">
        <v>1319</v>
      </c>
      <c r="G929" s="170" t="s">
        <v>470</v>
      </c>
      <c r="H929" s="171">
        <v>6</v>
      </c>
      <c r="I929" s="172"/>
      <c r="J929" s="173">
        <f>ROUND(I929*H929,2)</f>
        <v>0</v>
      </c>
      <c r="K929" s="169" t="s">
        <v>248</v>
      </c>
      <c r="L929" s="41"/>
      <c r="M929" s="174" t="s">
        <v>32</v>
      </c>
      <c r="N929" s="175" t="s">
        <v>49</v>
      </c>
      <c r="O929" s="66"/>
      <c r="P929" s="176">
        <f>O929*H929</f>
        <v>0</v>
      </c>
      <c r="Q929" s="176">
        <v>4.8000000000000001E-4</v>
      </c>
      <c r="R929" s="176">
        <f>Q929*H929</f>
        <v>2.8800000000000002E-3</v>
      </c>
      <c r="S929" s="176">
        <v>0</v>
      </c>
      <c r="T929" s="177">
        <f>S929*H929</f>
        <v>0</v>
      </c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R929" s="178" t="s">
        <v>452</v>
      </c>
      <c r="AT929" s="178" t="s">
        <v>144</v>
      </c>
      <c r="AU929" s="178" t="s">
        <v>88</v>
      </c>
      <c r="AY929" s="18" t="s">
        <v>143</v>
      </c>
      <c r="BE929" s="179">
        <f>IF(N929="základní",J929,0)</f>
        <v>0</v>
      </c>
      <c r="BF929" s="179">
        <f>IF(N929="snížená",J929,0)</f>
        <v>0</v>
      </c>
      <c r="BG929" s="179">
        <f>IF(N929="zákl. přenesená",J929,0)</f>
        <v>0</v>
      </c>
      <c r="BH929" s="179">
        <f>IF(N929="sníž. přenesená",J929,0)</f>
        <v>0</v>
      </c>
      <c r="BI929" s="179">
        <f>IF(N929="nulová",J929,0)</f>
        <v>0</v>
      </c>
      <c r="BJ929" s="18" t="s">
        <v>86</v>
      </c>
      <c r="BK929" s="179">
        <f>ROUND(I929*H929,2)</f>
        <v>0</v>
      </c>
      <c r="BL929" s="18" t="s">
        <v>452</v>
      </c>
      <c r="BM929" s="178" t="s">
        <v>1320</v>
      </c>
    </row>
    <row r="930" spans="1:65" s="2" customFormat="1" ht="29.25">
      <c r="A930" s="36"/>
      <c r="B930" s="37"/>
      <c r="C930" s="38"/>
      <c r="D930" s="180" t="s">
        <v>149</v>
      </c>
      <c r="E930" s="38"/>
      <c r="F930" s="181" t="s">
        <v>1321</v>
      </c>
      <c r="G930" s="38"/>
      <c r="H930" s="38"/>
      <c r="I930" s="182"/>
      <c r="J930" s="38"/>
      <c r="K930" s="38"/>
      <c r="L930" s="41"/>
      <c r="M930" s="183"/>
      <c r="N930" s="184"/>
      <c r="O930" s="66"/>
      <c r="P930" s="66"/>
      <c r="Q930" s="66"/>
      <c r="R930" s="66"/>
      <c r="S930" s="66"/>
      <c r="T930" s="67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T930" s="18" t="s">
        <v>149</v>
      </c>
      <c r="AU930" s="18" t="s">
        <v>88</v>
      </c>
    </row>
    <row r="931" spans="1:65" s="2" customFormat="1" ht="11.25">
      <c r="A931" s="36"/>
      <c r="B931" s="37"/>
      <c r="C931" s="38"/>
      <c r="D931" s="198" t="s">
        <v>194</v>
      </c>
      <c r="E931" s="38"/>
      <c r="F931" s="199" t="s">
        <v>1322</v>
      </c>
      <c r="G931" s="38"/>
      <c r="H931" s="38"/>
      <c r="I931" s="182"/>
      <c r="J931" s="38"/>
      <c r="K931" s="38"/>
      <c r="L931" s="41"/>
      <c r="M931" s="183"/>
      <c r="N931" s="184"/>
      <c r="O931" s="66"/>
      <c r="P931" s="66"/>
      <c r="Q931" s="66"/>
      <c r="R931" s="66"/>
      <c r="S931" s="66"/>
      <c r="T931" s="67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T931" s="18" t="s">
        <v>194</v>
      </c>
      <c r="AU931" s="18" t="s">
        <v>88</v>
      </c>
    </row>
    <row r="932" spans="1:65" s="2" customFormat="1" ht="24.2" customHeight="1">
      <c r="A932" s="36"/>
      <c r="B932" s="37"/>
      <c r="C932" s="167" t="s">
        <v>1323</v>
      </c>
      <c r="D932" s="167" t="s">
        <v>144</v>
      </c>
      <c r="E932" s="168" t="s">
        <v>1324</v>
      </c>
      <c r="F932" s="169" t="s">
        <v>1325</v>
      </c>
      <c r="G932" s="170" t="s">
        <v>462</v>
      </c>
      <c r="H932" s="171">
        <v>18</v>
      </c>
      <c r="I932" s="172"/>
      <c r="J932" s="173">
        <f>ROUND(I932*H932,2)</f>
        <v>0</v>
      </c>
      <c r="K932" s="169" t="s">
        <v>248</v>
      </c>
      <c r="L932" s="41"/>
      <c r="M932" s="174" t="s">
        <v>32</v>
      </c>
      <c r="N932" s="175" t="s">
        <v>49</v>
      </c>
      <c r="O932" s="66"/>
      <c r="P932" s="176">
        <f>O932*H932</f>
        <v>0</v>
      </c>
      <c r="Q932" s="176">
        <v>2.2300000000000002E-3</v>
      </c>
      <c r="R932" s="176">
        <f>Q932*H932</f>
        <v>4.0140000000000002E-2</v>
      </c>
      <c r="S932" s="176">
        <v>0</v>
      </c>
      <c r="T932" s="177">
        <f>S932*H932</f>
        <v>0</v>
      </c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R932" s="178" t="s">
        <v>452</v>
      </c>
      <c r="AT932" s="178" t="s">
        <v>144</v>
      </c>
      <c r="AU932" s="178" t="s">
        <v>88</v>
      </c>
      <c r="AY932" s="18" t="s">
        <v>143</v>
      </c>
      <c r="BE932" s="179">
        <f>IF(N932="základní",J932,0)</f>
        <v>0</v>
      </c>
      <c r="BF932" s="179">
        <f>IF(N932="snížená",J932,0)</f>
        <v>0</v>
      </c>
      <c r="BG932" s="179">
        <f>IF(N932="zákl. přenesená",J932,0)</f>
        <v>0</v>
      </c>
      <c r="BH932" s="179">
        <f>IF(N932="sníž. přenesená",J932,0)</f>
        <v>0</v>
      </c>
      <c r="BI932" s="179">
        <f>IF(N932="nulová",J932,0)</f>
        <v>0</v>
      </c>
      <c r="BJ932" s="18" t="s">
        <v>86</v>
      </c>
      <c r="BK932" s="179">
        <f>ROUND(I932*H932,2)</f>
        <v>0</v>
      </c>
      <c r="BL932" s="18" t="s">
        <v>452</v>
      </c>
      <c r="BM932" s="178" t="s">
        <v>1326</v>
      </c>
    </row>
    <row r="933" spans="1:65" s="2" customFormat="1" ht="19.5">
      <c r="A933" s="36"/>
      <c r="B933" s="37"/>
      <c r="C933" s="38"/>
      <c r="D933" s="180" t="s">
        <v>149</v>
      </c>
      <c r="E933" s="38"/>
      <c r="F933" s="181" t="s">
        <v>1327</v>
      </c>
      <c r="G933" s="38"/>
      <c r="H933" s="38"/>
      <c r="I933" s="182"/>
      <c r="J933" s="38"/>
      <c r="K933" s="38"/>
      <c r="L933" s="41"/>
      <c r="M933" s="183"/>
      <c r="N933" s="184"/>
      <c r="O933" s="66"/>
      <c r="P933" s="66"/>
      <c r="Q933" s="66"/>
      <c r="R933" s="66"/>
      <c r="S933" s="66"/>
      <c r="T933" s="67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T933" s="18" t="s">
        <v>149</v>
      </c>
      <c r="AU933" s="18" t="s">
        <v>88</v>
      </c>
    </row>
    <row r="934" spans="1:65" s="2" customFormat="1" ht="11.25">
      <c r="A934" s="36"/>
      <c r="B934" s="37"/>
      <c r="C934" s="38"/>
      <c r="D934" s="198" t="s">
        <v>194</v>
      </c>
      <c r="E934" s="38"/>
      <c r="F934" s="199" t="s">
        <v>1328</v>
      </c>
      <c r="G934" s="38"/>
      <c r="H934" s="38"/>
      <c r="I934" s="182"/>
      <c r="J934" s="38"/>
      <c r="K934" s="38"/>
      <c r="L934" s="41"/>
      <c r="M934" s="183"/>
      <c r="N934" s="184"/>
      <c r="O934" s="66"/>
      <c r="P934" s="66"/>
      <c r="Q934" s="66"/>
      <c r="R934" s="66"/>
      <c r="S934" s="66"/>
      <c r="T934" s="67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T934" s="18" t="s">
        <v>194</v>
      </c>
      <c r="AU934" s="18" t="s">
        <v>88</v>
      </c>
    </row>
    <row r="935" spans="1:65" s="2" customFormat="1" ht="24.2" customHeight="1">
      <c r="A935" s="36"/>
      <c r="B935" s="37"/>
      <c r="C935" s="167" t="s">
        <v>1329</v>
      </c>
      <c r="D935" s="167" t="s">
        <v>144</v>
      </c>
      <c r="E935" s="168" t="s">
        <v>1330</v>
      </c>
      <c r="F935" s="169" t="s">
        <v>1331</v>
      </c>
      <c r="G935" s="170" t="s">
        <v>296</v>
      </c>
      <c r="H935" s="171">
        <v>2.7450000000000001</v>
      </c>
      <c r="I935" s="172"/>
      <c r="J935" s="173">
        <f>ROUND(I935*H935,2)</f>
        <v>0</v>
      </c>
      <c r="K935" s="169" t="s">
        <v>248</v>
      </c>
      <c r="L935" s="41"/>
      <c r="M935" s="174" t="s">
        <v>32</v>
      </c>
      <c r="N935" s="175" t="s">
        <v>49</v>
      </c>
      <c r="O935" s="66"/>
      <c r="P935" s="176">
        <f>O935*H935</f>
        <v>0</v>
      </c>
      <c r="Q935" s="176">
        <v>0</v>
      </c>
      <c r="R935" s="176">
        <f>Q935*H935</f>
        <v>0</v>
      </c>
      <c r="S935" s="176">
        <v>0</v>
      </c>
      <c r="T935" s="177">
        <f>S935*H935</f>
        <v>0</v>
      </c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R935" s="178" t="s">
        <v>452</v>
      </c>
      <c r="AT935" s="178" t="s">
        <v>144</v>
      </c>
      <c r="AU935" s="178" t="s">
        <v>88</v>
      </c>
      <c r="AY935" s="18" t="s">
        <v>143</v>
      </c>
      <c r="BE935" s="179">
        <f>IF(N935="základní",J935,0)</f>
        <v>0</v>
      </c>
      <c r="BF935" s="179">
        <f>IF(N935="snížená",J935,0)</f>
        <v>0</v>
      </c>
      <c r="BG935" s="179">
        <f>IF(N935="zákl. přenesená",J935,0)</f>
        <v>0</v>
      </c>
      <c r="BH935" s="179">
        <f>IF(N935="sníž. přenesená",J935,0)</f>
        <v>0</v>
      </c>
      <c r="BI935" s="179">
        <f>IF(N935="nulová",J935,0)</f>
        <v>0</v>
      </c>
      <c r="BJ935" s="18" t="s">
        <v>86</v>
      </c>
      <c r="BK935" s="179">
        <f>ROUND(I935*H935,2)</f>
        <v>0</v>
      </c>
      <c r="BL935" s="18" t="s">
        <v>452</v>
      </c>
      <c r="BM935" s="178" t="s">
        <v>1332</v>
      </c>
    </row>
    <row r="936" spans="1:65" s="2" customFormat="1" ht="29.25">
      <c r="A936" s="36"/>
      <c r="B936" s="37"/>
      <c r="C936" s="38"/>
      <c r="D936" s="180" t="s">
        <v>149</v>
      </c>
      <c r="E936" s="38"/>
      <c r="F936" s="181" t="s">
        <v>1333</v>
      </c>
      <c r="G936" s="38"/>
      <c r="H936" s="38"/>
      <c r="I936" s="182"/>
      <c r="J936" s="38"/>
      <c r="K936" s="38"/>
      <c r="L936" s="41"/>
      <c r="M936" s="183"/>
      <c r="N936" s="184"/>
      <c r="O936" s="66"/>
      <c r="P936" s="66"/>
      <c r="Q936" s="66"/>
      <c r="R936" s="66"/>
      <c r="S936" s="66"/>
      <c r="T936" s="67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T936" s="18" t="s">
        <v>149</v>
      </c>
      <c r="AU936" s="18" t="s">
        <v>88</v>
      </c>
    </row>
    <row r="937" spans="1:65" s="2" customFormat="1" ht="11.25">
      <c r="A937" s="36"/>
      <c r="B937" s="37"/>
      <c r="C937" s="38"/>
      <c r="D937" s="198" t="s">
        <v>194</v>
      </c>
      <c r="E937" s="38"/>
      <c r="F937" s="199" t="s">
        <v>1334</v>
      </c>
      <c r="G937" s="38"/>
      <c r="H937" s="38"/>
      <c r="I937" s="182"/>
      <c r="J937" s="38"/>
      <c r="K937" s="38"/>
      <c r="L937" s="41"/>
      <c r="M937" s="183"/>
      <c r="N937" s="184"/>
      <c r="O937" s="66"/>
      <c r="P937" s="66"/>
      <c r="Q937" s="66"/>
      <c r="R937" s="66"/>
      <c r="S937" s="66"/>
      <c r="T937" s="67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T937" s="18" t="s">
        <v>194</v>
      </c>
      <c r="AU937" s="18" t="s">
        <v>88</v>
      </c>
    </row>
    <row r="938" spans="1:65" s="11" customFormat="1" ht="22.9" customHeight="1">
      <c r="B938" s="153"/>
      <c r="C938" s="154"/>
      <c r="D938" s="155" t="s">
        <v>77</v>
      </c>
      <c r="E938" s="196" t="s">
        <v>1335</v>
      </c>
      <c r="F938" s="196" t="s">
        <v>1336</v>
      </c>
      <c r="G938" s="154"/>
      <c r="H938" s="154"/>
      <c r="I938" s="157"/>
      <c r="J938" s="197">
        <f>BK938</f>
        <v>0</v>
      </c>
      <c r="K938" s="154"/>
      <c r="L938" s="159"/>
      <c r="M938" s="160"/>
      <c r="N938" s="161"/>
      <c r="O938" s="161"/>
      <c r="P938" s="162">
        <f>SUM(P939:P960)</f>
        <v>0</v>
      </c>
      <c r="Q938" s="161"/>
      <c r="R938" s="162">
        <f>SUM(R939:R960)</f>
        <v>0.10110522</v>
      </c>
      <c r="S938" s="161"/>
      <c r="T938" s="163">
        <f>SUM(T939:T960)</f>
        <v>0</v>
      </c>
      <c r="AR938" s="164" t="s">
        <v>88</v>
      </c>
      <c r="AT938" s="165" t="s">
        <v>77</v>
      </c>
      <c r="AU938" s="165" t="s">
        <v>86</v>
      </c>
      <c r="AY938" s="164" t="s">
        <v>143</v>
      </c>
      <c r="BK938" s="166">
        <f>SUM(BK939:BK960)</f>
        <v>0</v>
      </c>
    </row>
    <row r="939" spans="1:65" s="2" customFormat="1" ht="24.2" customHeight="1">
      <c r="A939" s="36"/>
      <c r="B939" s="37"/>
      <c r="C939" s="167" t="s">
        <v>1337</v>
      </c>
      <c r="D939" s="167" t="s">
        <v>144</v>
      </c>
      <c r="E939" s="168" t="s">
        <v>1338</v>
      </c>
      <c r="F939" s="169" t="s">
        <v>1339</v>
      </c>
      <c r="G939" s="170" t="s">
        <v>470</v>
      </c>
      <c r="H939" s="171">
        <v>10</v>
      </c>
      <c r="I939" s="172"/>
      <c r="J939" s="173">
        <f>ROUND(I939*H939,2)</f>
        <v>0</v>
      </c>
      <c r="K939" s="169" t="s">
        <v>248</v>
      </c>
      <c r="L939" s="41"/>
      <c r="M939" s="174" t="s">
        <v>32</v>
      </c>
      <c r="N939" s="175" t="s">
        <v>49</v>
      </c>
      <c r="O939" s="66"/>
      <c r="P939" s="176">
        <f>O939*H939</f>
        <v>0</v>
      </c>
      <c r="Q939" s="176">
        <v>0</v>
      </c>
      <c r="R939" s="176">
        <f>Q939*H939</f>
        <v>0</v>
      </c>
      <c r="S939" s="176">
        <v>0</v>
      </c>
      <c r="T939" s="177">
        <f>S939*H939</f>
        <v>0</v>
      </c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R939" s="178" t="s">
        <v>452</v>
      </c>
      <c r="AT939" s="178" t="s">
        <v>144</v>
      </c>
      <c r="AU939" s="178" t="s">
        <v>88</v>
      </c>
      <c r="AY939" s="18" t="s">
        <v>143</v>
      </c>
      <c r="BE939" s="179">
        <f>IF(N939="základní",J939,0)</f>
        <v>0</v>
      </c>
      <c r="BF939" s="179">
        <f>IF(N939="snížená",J939,0)</f>
        <v>0</v>
      </c>
      <c r="BG939" s="179">
        <f>IF(N939="zákl. přenesená",J939,0)</f>
        <v>0</v>
      </c>
      <c r="BH939" s="179">
        <f>IF(N939="sníž. přenesená",J939,0)</f>
        <v>0</v>
      </c>
      <c r="BI939" s="179">
        <f>IF(N939="nulová",J939,0)</f>
        <v>0</v>
      </c>
      <c r="BJ939" s="18" t="s">
        <v>86</v>
      </c>
      <c r="BK939" s="179">
        <f>ROUND(I939*H939,2)</f>
        <v>0</v>
      </c>
      <c r="BL939" s="18" t="s">
        <v>452</v>
      </c>
      <c r="BM939" s="178" t="s">
        <v>1340</v>
      </c>
    </row>
    <row r="940" spans="1:65" s="2" customFormat="1" ht="19.5">
      <c r="A940" s="36"/>
      <c r="B940" s="37"/>
      <c r="C940" s="38"/>
      <c r="D940" s="180" t="s">
        <v>149</v>
      </c>
      <c r="E940" s="38"/>
      <c r="F940" s="181" t="s">
        <v>1341</v>
      </c>
      <c r="G940" s="38"/>
      <c r="H940" s="38"/>
      <c r="I940" s="182"/>
      <c r="J940" s="38"/>
      <c r="K940" s="38"/>
      <c r="L940" s="41"/>
      <c r="M940" s="183"/>
      <c r="N940" s="184"/>
      <c r="O940" s="66"/>
      <c r="P940" s="66"/>
      <c r="Q940" s="66"/>
      <c r="R940" s="66"/>
      <c r="S940" s="66"/>
      <c r="T940" s="67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T940" s="18" t="s">
        <v>149</v>
      </c>
      <c r="AU940" s="18" t="s">
        <v>88</v>
      </c>
    </row>
    <row r="941" spans="1:65" s="2" customFormat="1" ht="11.25">
      <c r="A941" s="36"/>
      <c r="B941" s="37"/>
      <c r="C941" s="38"/>
      <c r="D941" s="198" t="s">
        <v>194</v>
      </c>
      <c r="E941" s="38"/>
      <c r="F941" s="199" t="s">
        <v>1342</v>
      </c>
      <c r="G941" s="38"/>
      <c r="H941" s="38"/>
      <c r="I941" s="182"/>
      <c r="J941" s="38"/>
      <c r="K941" s="38"/>
      <c r="L941" s="41"/>
      <c r="M941" s="183"/>
      <c r="N941" s="184"/>
      <c r="O941" s="66"/>
      <c r="P941" s="66"/>
      <c r="Q941" s="66"/>
      <c r="R941" s="66"/>
      <c r="S941" s="66"/>
      <c r="T941" s="67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T941" s="18" t="s">
        <v>194</v>
      </c>
      <c r="AU941" s="18" t="s">
        <v>88</v>
      </c>
    </row>
    <row r="942" spans="1:65" s="2" customFormat="1" ht="19.5">
      <c r="A942" s="36"/>
      <c r="B942" s="37"/>
      <c r="C942" s="38"/>
      <c r="D942" s="180" t="s">
        <v>157</v>
      </c>
      <c r="E942" s="38"/>
      <c r="F942" s="185" t="s">
        <v>1343</v>
      </c>
      <c r="G942" s="38"/>
      <c r="H942" s="38"/>
      <c r="I942" s="182"/>
      <c r="J942" s="38"/>
      <c r="K942" s="38"/>
      <c r="L942" s="41"/>
      <c r="M942" s="183"/>
      <c r="N942" s="184"/>
      <c r="O942" s="66"/>
      <c r="P942" s="66"/>
      <c r="Q942" s="66"/>
      <c r="R942" s="66"/>
      <c r="S942" s="66"/>
      <c r="T942" s="67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T942" s="18" t="s">
        <v>157</v>
      </c>
      <c r="AU942" s="18" t="s">
        <v>88</v>
      </c>
    </row>
    <row r="943" spans="1:65" s="2" customFormat="1" ht="16.5" customHeight="1">
      <c r="A943" s="36"/>
      <c r="B943" s="37"/>
      <c r="C943" s="232" t="s">
        <v>1344</v>
      </c>
      <c r="D943" s="232" t="s">
        <v>519</v>
      </c>
      <c r="E943" s="233" t="s">
        <v>1345</v>
      </c>
      <c r="F943" s="234" t="s">
        <v>1346</v>
      </c>
      <c r="G943" s="235" t="s">
        <v>470</v>
      </c>
      <c r="H943" s="236">
        <v>10</v>
      </c>
      <c r="I943" s="237"/>
      <c r="J943" s="238">
        <f>ROUND(I943*H943,2)</f>
        <v>0</v>
      </c>
      <c r="K943" s="234" t="s">
        <v>248</v>
      </c>
      <c r="L943" s="239"/>
      <c r="M943" s="240" t="s">
        <v>32</v>
      </c>
      <c r="N943" s="241" t="s">
        <v>49</v>
      </c>
      <c r="O943" s="66"/>
      <c r="P943" s="176">
        <f>O943*H943</f>
        <v>0</v>
      </c>
      <c r="Q943" s="176">
        <v>4.0000000000000001E-3</v>
      </c>
      <c r="R943" s="176">
        <f>Q943*H943</f>
        <v>0.04</v>
      </c>
      <c r="S943" s="176">
        <v>0</v>
      </c>
      <c r="T943" s="177">
        <f>S943*H943</f>
        <v>0</v>
      </c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R943" s="178" t="s">
        <v>586</v>
      </c>
      <c r="AT943" s="178" t="s">
        <v>519</v>
      </c>
      <c r="AU943" s="178" t="s">
        <v>88</v>
      </c>
      <c r="AY943" s="18" t="s">
        <v>143</v>
      </c>
      <c r="BE943" s="179">
        <f>IF(N943="základní",J943,0)</f>
        <v>0</v>
      </c>
      <c r="BF943" s="179">
        <f>IF(N943="snížená",J943,0)</f>
        <v>0</v>
      </c>
      <c r="BG943" s="179">
        <f>IF(N943="zákl. přenesená",J943,0)</f>
        <v>0</v>
      </c>
      <c r="BH943" s="179">
        <f>IF(N943="sníž. přenesená",J943,0)</f>
        <v>0</v>
      </c>
      <c r="BI943" s="179">
        <f>IF(N943="nulová",J943,0)</f>
        <v>0</v>
      </c>
      <c r="BJ943" s="18" t="s">
        <v>86</v>
      </c>
      <c r="BK943" s="179">
        <f>ROUND(I943*H943,2)</f>
        <v>0</v>
      </c>
      <c r="BL943" s="18" t="s">
        <v>452</v>
      </c>
      <c r="BM943" s="178" t="s">
        <v>1347</v>
      </c>
    </row>
    <row r="944" spans="1:65" s="2" customFormat="1" ht="11.25">
      <c r="A944" s="36"/>
      <c r="B944" s="37"/>
      <c r="C944" s="38"/>
      <c r="D944" s="180" t="s">
        <v>149</v>
      </c>
      <c r="E944" s="38"/>
      <c r="F944" s="181" t="s">
        <v>1346</v>
      </c>
      <c r="G944" s="38"/>
      <c r="H944" s="38"/>
      <c r="I944" s="182"/>
      <c r="J944" s="38"/>
      <c r="K944" s="38"/>
      <c r="L944" s="41"/>
      <c r="M944" s="183"/>
      <c r="N944" s="184"/>
      <c r="O944" s="66"/>
      <c r="P944" s="66"/>
      <c r="Q944" s="66"/>
      <c r="R944" s="66"/>
      <c r="S944" s="66"/>
      <c r="T944" s="67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T944" s="18" t="s">
        <v>149</v>
      </c>
      <c r="AU944" s="18" t="s">
        <v>88</v>
      </c>
    </row>
    <row r="945" spans="1:65" s="2" customFormat="1" ht="37.9" customHeight="1">
      <c r="A945" s="36"/>
      <c r="B945" s="37"/>
      <c r="C945" s="167" t="s">
        <v>1348</v>
      </c>
      <c r="D945" s="167" t="s">
        <v>144</v>
      </c>
      <c r="E945" s="168" t="s">
        <v>1349</v>
      </c>
      <c r="F945" s="169" t="s">
        <v>1350</v>
      </c>
      <c r="G945" s="170" t="s">
        <v>312</v>
      </c>
      <c r="H945" s="171">
        <v>348.48</v>
      </c>
      <c r="I945" s="172"/>
      <c r="J945" s="173">
        <f>ROUND(I945*H945,2)</f>
        <v>0</v>
      </c>
      <c r="K945" s="169" t="s">
        <v>248</v>
      </c>
      <c r="L945" s="41"/>
      <c r="M945" s="174" t="s">
        <v>32</v>
      </c>
      <c r="N945" s="175" t="s">
        <v>49</v>
      </c>
      <c r="O945" s="66"/>
      <c r="P945" s="176">
        <f>O945*H945</f>
        <v>0</v>
      </c>
      <c r="Q945" s="176">
        <v>1.0000000000000001E-5</v>
      </c>
      <c r="R945" s="176">
        <f>Q945*H945</f>
        <v>3.4848000000000006E-3</v>
      </c>
      <c r="S945" s="176">
        <v>0</v>
      </c>
      <c r="T945" s="177">
        <f>S945*H945</f>
        <v>0</v>
      </c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R945" s="178" t="s">
        <v>452</v>
      </c>
      <c r="AT945" s="178" t="s">
        <v>144</v>
      </c>
      <c r="AU945" s="178" t="s">
        <v>88</v>
      </c>
      <c r="AY945" s="18" t="s">
        <v>143</v>
      </c>
      <c r="BE945" s="179">
        <f>IF(N945="základní",J945,0)</f>
        <v>0</v>
      </c>
      <c r="BF945" s="179">
        <f>IF(N945="snížená",J945,0)</f>
        <v>0</v>
      </c>
      <c r="BG945" s="179">
        <f>IF(N945="zákl. přenesená",J945,0)</f>
        <v>0</v>
      </c>
      <c r="BH945" s="179">
        <f>IF(N945="sníž. přenesená",J945,0)</f>
        <v>0</v>
      </c>
      <c r="BI945" s="179">
        <f>IF(N945="nulová",J945,0)</f>
        <v>0</v>
      </c>
      <c r="BJ945" s="18" t="s">
        <v>86</v>
      </c>
      <c r="BK945" s="179">
        <f>ROUND(I945*H945,2)</f>
        <v>0</v>
      </c>
      <c r="BL945" s="18" t="s">
        <v>452</v>
      </c>
      <c r="BM945" s="178" t="s">
        <v>1351</v>
      </c>
    </row>
    <row r="946" spans="1:65" s="2" customFormat="1" ht="29.25">
      <c r="A946" s="36"/>
      <c r="B946" s="37"/>
      <c r="C946" s="38"/>
      <c r="D946" s="180" t="s">
        <v>149</v>
      </c>
      <c r="E946" s="38"/>
      <c r="F946" s="181" t="s">
        <v>1352</v>
      </c>
      <c r="G946" s="38"/>
      <c r="H946" s="38"/>
      <c r="I946" s="182"/>
      <c r="J946" s="38"/>
      <c r="K946" s="38"/>
      <c r="L946" s="41"/>
      <c r="M946" s="183"/>
      <c r="N946" s="184"/>
      <c r="O946" s="66"/>
      <c r="P946" s="66"/>
      <c r="Q946" s="66"/>
      <c r="R946" s="66"/>
      <c r="S946" s="66"/>
      <c r="T946" s="67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T946" s="18" t="s">
        <v>149</v>
      </c>
      <c r="AU946" s="18" t="s">
        <v>88</v>
      </c>
    </row>
    <row r="947" spans="1:65" s="2" customFormat="1" ht="11.25">
      <c r="A947" s="36"/>
      <c r="B947" s="37"/>
      <c r="C947" s="38"/>
      <c r="D947" s="198" t="s">
        <v>194</v>
      </c>
      <c r="E947" s="38"/>
      <c r="F947" s="199" t="s">
        <v>1353</v>
      </c>
      <c r="G947" s="38"/>
      <c r="H947" s="38"/>
      <c r="I947" s="182"/>
      <c r="J947" s="38"/>
      <c r="K947" s="38"/>
      <c r="L947" s="41"/>
      <c r="M947" s="183"/>
      <c r="N947" s="184"/>
      <c r="O947" s="66"/>
      <c r="P947" s="66"/>
      <c r="Q947" s="66"/>
      <c r="R947" s="66"/>
      <c r="S947" s="66"/>
      <c r="T947" s="67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T947" s="18" t="s">
        <v>194</v>
      </c>
      <c r="AU947" s="18" t="s">
        <v>88</v>
      </c>
    </row>
    <row r="948" spans="1:65" s="2" customFormat="1" ht="37.9" customHeight="1">
      <c r="A948" s="36"/>
      <c r="B948" s="37"/>
      <c r="C948" s="232" t="s">
        <v>1354</v>
      </c>
      <c r="D948" s="232" t="s">
        <v>519</v>
      </c>
      <c r="E948" s="233" t="s">
        <v>1355</v>
      </c>
      <c r="F948" s="234" t="s">
        <v>1356</v>
      </c>
      <c r="G948" s="235" t="s">
        <v>312</v>
      </c>
      <c r="H948" s="236">
        <v>383.32799999999997</v>
      </c>
      <c r="I948" s="237"/>
      <c r="J948" s="238">
        <f>ROUND(I948*H948,2)</f>
        <v>0</v>
      </c>
      <c r="K948" s="234" t="s">
        <v>248</v>
      </c>
      <c r="L948" s="239"/>
      <c r="M948" s="240" t="s">
        <v>32</v>
      </c>
      <c r="N948" s="241" t="s">
        <v>49</v>
      </c>
      <c r="O948" s="66"/>
      <c r="P948" s="176">
        <f>O948*H948</f>
        <v>0</v>
      </c>
      <c r="Q948" s="176">
        <v>1.3999999999999999E-4</v>
      </c>
      <c r="R948" s="176">
        <f>Q948*H948</f>
        <v>5.3665919999999992E-2</v>
      </c>
      <c r="S948" s="176">
        <v>0</v>
      </c>
      <c r="T948" s="177">
        <f>S948*H948</f>
        <v>0</v>
      </c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R948" s="178" t="s">
        <v>586</v>
      </c>
      <c r="AT948" s="178" t="s">
        <v>519</v>
      </c>
      <c r="AU948" s="178" t="s">
        <v>88</v>
      </c>
      <c r="AY948" s="18" t="s">
        <v>143</v>
      </c>
      <c r="BE948" s="179">
        <f>IF(N948="základní",J948,0)</f>
        <v>0</v>
      </c>
      <c r="BF948" s="179">
        <f>IF(N948="snížená",J948,0)</f>
        <v>0</v>
      </c>
      <c r="BG948" s="179">
        <f>IF(N948="zákl. přenesená",J948,0)</f>
        <v>0</v>
      </c>
      <c r="BH948" s="179">
        <f>IF(N948="sníž. přenesená",J948,0)</f>
        <v>0</v>
      </c>
      <c r="BI948" s="179">
        <f>IF(N948="nulová",J948,0)</f>
        <v>0</v>
      </c>
      <c r="BJ948" s="18" t="s">
        <v>86</v>
      </c>
      <c r="BK948" s="179">
        <f>ROUND(I948*H948,2)</f>
        <v>0</v>
      </c>
      <c r="BL948" s="18" t="s">
        <v>452</v>
      </c>
      <c r="BM948" s="178" t="s">
        <v>1357</v>
      </c>
    </row>
    <row r="949" spans="1:65" s="2" customFormat="1" ht="29.25">
      <c r="A949" s="36"/>
      <c r="B949" s="37"/>
      <c r="C949" s="38"/>
      <c r="D949" s="180" t="s">
        <v>149</v>
      </c>
      <c r="E949" s="38"/>
      <c r="F949" s="181" t="s">
        <v>1356</v>
      </c>
      <c r="G949" s="38"/>
      <c r="H949" s="38"/>
      <c r="I949" s="182"/>
      <c r="J949" s="38"/>
      <c r="K949" s="38"/>
      <c r="L949" s="41"/>
      <c r="M949" s="183"/>
      <c r="N949" s="184"/>
      <c r="O949" s="66"/>
      <c r="P949" s="66"/>
      <c r="Q949" s="66"/>
      <c r="R949" s="66"/>
      <c r="S949" s="66"/>
      <c r="T949" s="67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T949" s="18" t="s">
        <v>149</v>
      </c>
      <c r="AU949" s="18" t="s">
        <v>88</v>
      </c>
    </row>
    <row r="950" spans="1:65" s="14" customFormat="1" ht="11.25">
      <c r="B950" s="210"/>
      <c r="C950" s="211"/>
      <c r="D950" s="180" t="s">
        <v>252</v>
      </c>
      <c r="E950" s="211"/>
      <c r="F950" s="213" t="s">
        <v>1358</v>
      </c>
      <c r="G950" s="211"/>
      <c r="H950" s="214">
        <v>383.32799999999997</v>
      </c>
      <c r="I950" s="215"/>
      <c r="J950" s="211"/>
      <c r="K950" s="211"/>
      <c r="L950" s="216"/>
      <c r="M950" s="217"/>
      <c r="N950" s="218"/>
      <c r="O950" s="218"/>
      <c r="P950" s="218"/>
      <c r="Q950" s="218"/>
      <c r="R950" s="218"/>
      <c r="S950" s="218"/>
      <c r="T950" s="219"/>
      <c r="AT950" s="220" t="s">
        <v>252</v>
      </c>
      <c r="AU950" s="220" t="s">
        <v>88</v>
      </c>
      <c r="AV950" s="14" t="s">
        <v>88</v>
      </c>
      <c r="AW950" s="14" t="s">
        <v>4</v>
      </c>
      <c r="AX950" s="14" t="s">
        <v>86</v>
      </c>
      <c r="AY950" s="220" t="s">
        <v>143</v>
      </c>
    </row>
    <row r="951" spans="1:65" s="2" customFormat="1" ht="16.5" customHeight="1">
      <c r="A951" s="36"/>
      <c r="B951" s="37"/>
      <c r="C951" s="167" t="s">
        <v>1359</v>
      </c>
      <c r="D951" s="167" t="s">
        <v>144</v>
      </c>
      <c r="E951" s="168" t="s">
        <v>1360</v>
      </c>
      <c r="F951" s="169" t="s">
        <v>1361</v>
      </c>
      <c r="G951" s="170" t="s">
        <v>462</v>
      </c>
      <c r="H951" s="171">
        <v>359.5</v>
      </c>
      <c r="I951" s="172"/>
      <c r="J951" s="173">
        <f>ROUND(I951*H951,2)</f>
        <v>0</v>
      </c>
      <c r="K951" s="169" t="s">
        <v>248</v>
      </c>
      <c r="L951" s="41"/>
      <c r="M951" s="174" t="s">
        <v>32</v>
      </c>
      <c r="N951" s="175" t="s">
        <v>49</v>
      </c>
      <c r="O951" s="66"/>
      <c r="P951" s="176">
        <f>O951*H951</f>
        <v>0</v>
      </c>
      <c r="Q951" s="176">
        <v>0</v>
      </c>
      <c r="R951" s="176">
        <f>Q951*H951</f>
        <v>0</v>
      </c>
      <c r="S951" s="176">
        <v>0</v>
      </c>
      <c r="T951" s="177">
        <f>S951*H951</f>
        <v>0</v>
      </c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R951" s="178" t="s">
        <v>452</v>
      </c>
      <c r="AT951" s="178" t="s">
        <v>144</v>
      </c>
      <c r="AU951" s="178" t="s">
        <v>88</v>
      </c>
      <c r="AY951" s="18" t="s">
        <v>143</v>
      </c>
      <c r="BE951" s="179">
        <f>IF(N951="základní",J951,0)</f>
        <v>0</v>
      </c>
      <c r="BF951" s="179">
        <f>IF(N951="snížená",J951,0)</f>
        <v>0</v>
      </c>
      <c r="BG951" s="179">
        <f>IF(N951="zákl. přenesená",J951,0)</f>
        <v>0</v>
      </c>
      <c r="BH951" s="179">
        <f>IF(N951="sníž. přenesená",J951,0)</f>
        <v>0</v>
      </c>
      <c r="BI951" s="179">
        <f>IF(N951="nulová",J951,0)</f>
        <v>0</v>
      </c>
      <c r="BJ951" s="18" t="s">
        <v>86</v>
      </c>
      <c r="BK951" s="179">
        <f>ROUND(I951*H951,2)</f>
        <v>0</v>
      </c>
      <c r="BL951" s="18" t="s">
        <v>452</v>
      </c>
      <c r="BM951" s="178" t="s">
        <v>1362</v>
      </c>
    </row>
    <row r="952" spans="1:65" s="2" customFormat="1" ht="19.5">
      <c r="A952" s="36"/>
      <c r="B952" s="37"/>
      <c r="C952" s="38"/>
      <c r="D952" s="180" t="s">
        <v>149</v>
      </c>
      <c r="E952" s="38"/>
      <c r="F952" s="181" t="s">
        <v>1363</v>
      </c>
      <c r="G952" s="38"/>
      <c r="H952" s="38"/>
      <c r="I952" s="182"/>
      <c r="J952" s="38"/>
      <c r="K952" s="38"/>
      <c r="L952" s="41"/>
      <c r="M952" s="183"/>
      <c r="N952" s="184"/>
      <c r="O952" s="66"/>
      <c r="P952" s="66"/>
      <c r="Q952" s="66"/>
      <c r="R952" s="66"/>
      <c r="S952" s="66"/>
      <c r="T952" s="67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T952" s="18" t="s">
        <v>149</v>
      </c>
      <c r="AU952" s="18" t="s">
        <v>88</v>
      </c>
    </row>
    <row r="953" spans="1:65" s="2" customFormat="1" ht="11.25">
      <c r="A953" s="36"/>
      <c r="B953" s="37"/>
      <c r="C953" s="38"/>
      <c r="D953" s="198" t="s">
        <v>194</v>
      </c>
      <c r="E953" s="38"/>
      <c r="F953" s="199" t="s">
        <v>1364</v>
      </c>
      <c r="G953" s="38"/>
      <c r="H953" s="38"/>
      <c r="I953" s="182"/>
      <c r="J953" s="38"/>
      <c r="K953" s="38"/>
      <c r="L953" s="41"/>
      <c r="M953" s="183"/>
      <c r="N953" s="184"/>
      <c r="O953" s="66"/>
      <c r="P953" s="66"/>
      <c r="Q953" s="66"/>
      <c r="R953" s="66"/>
      <c r="S953" s="66"/>
      <c r="T953" s="67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T953" s="18" t="s">
        <v>194</v>
      </c>
      <c r="AU953" s="18" t="s">
        <v>88</v>
      </c>
    </row>
    <row r="954" spans="1:65" s="14" customFormat="1" ht="11.25">
      <c r="B954" s="210"/>
      <c r="C954" s="211"/>
      <c r="D954" s="180" t="s">
        <v>252</v>
      </c>
      <c r="E954" s="212" t="s">
        <v>32</v>
      </c>
      <c r="F954" s="213" t="s">
        <v>1170</v>
      </c>
      <c r="G954" s="211"/>
      <c r="H954" s="214">
        <v>359.5</v>
      </c>
      <c r="I954" s="215"/>
      <c r="J954" s="211"/>
      <c r="K954" s="211"/>
      <c r="L954" s="216"/>
      <c r="M954" s="217"/>
      <c r="N954" s="218"/>
      <c r="O954" s="218"/>
      <c r="P954" s="218"/>
      <c r="Q954" s="218"/>
      <c r="R954" s="218"/>
      <c r="S954" s="218"/>
      <c r="T954" s="219"/>
      <c r="AT954" s="220" t="s">
        <v>252</v>
      </c>
      <c r="AU954" s="220" t="s">
        <v>88</v>
      </c>
      <c r="AV954" s="14" t="s">
        <v>88</v>
      </c>
      <c r="AW954" s="14" t="s">
        <v>39</v>
      </c>
      <c r="AX954" s="14" t="s">
        <v>86</v>
      </c>
      <c r="AY954" s="220" t="s">
        <v>143</v>
      </c>
    </row>
    <row r="955" spans="1:65" s="2" customFormat="1" ht="24.2" customHeight="1">
      <c r="A955" s="36"/>
      <c r="B955" s="37"/>
      <c r="C955" s="232" t="s">
        <v>1365</v>
      </c>
      <c r="D955" s="232" t="s">
        <v>519</v>
      </c>
      <c r="E955" s="233" t="s">
        <v>1366</v>
      </c>
      <c r="F955" s="234" t="s">
        <v>1367</v>
      </c>
      <c r="G955" s="235" t="s">
        <v>462</v>
      </c>
      <c r="H955" s="236">
        <v>395.45</v>
      </c>
      <c r="I955" s="237"/>
      <c r="J955" s="238">
        <f>ROUND(I955*H955,2)</f>
        <v>0</v>
      </c>
      <c r="K955" s="234" t="s">
        <v>248</v>
      </c>
      <c r="L955" s="239"/>
      <c r="M955" s="240" t="s">
        <v>32</v>
      </c>
      <c r="N955" s="241" t="s">
        <v>49</v>
      </c>
      <c r="O955" s="66"/>
      <c r="P955" s="176">
        <f>O955*H955</f>
        <v>0</v>
      </c>
      <c r="Q955" s="176">
        <v>1.0000000000000001E-5</v>
      </c>
      <c r="R955" s="176">
        <f>Q955*H955</f>
        <v>3.9545000000000005E-3</v>
      </c>
      <c r="S955" s="176">
        <v>0</v>
      </c>
      <c r="T955" s="177">
        <f>S955*H955</f>
        <v>0</v>
      </c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R955" s="178" t="s">
        <v>586</v>
      </c>
      <c r="AT955" s="178" t="s">
        <v>519</v>
      </c>
      <c r="AU955" s="178" t="s">
        <v>88</v>
      </c>
      <c r="AY955" s="18" t="s">
        <v>143</v>
      </c>
      <c r="BE955" s="179">
        <f>IF(N955="základní",J955,0)</f>
        <v>0</v>
      </c>
      <c r="BF955" s="179">
        <f>IF(N955="snížená",J955,0)</f>
        <v>0</v>
      </c>
      <c r="BG955" s="179">
        <f>IF(N955="zákl. přenesená",J955,0)</f>
        <v>0</v>
      </c>
      <c r="BH955" s="179">
        <f>IF(N955="sníž. přenesená",J955,0)</f>
        <v>0</v>
      </c>
      <c r="BI955" s="179">
        <f>IF(N955="nulová",J955,0)</f>
        <v>0</v>
      </c>
      <c r="BJ955" s="18" t="s">
        <v>86</v>
      </c>
      <c r="BK955" s="179">
        <f>ROUND(I955*H955,2)</f>
        <v>0</v>
      </c>
      <c r="BL955" s="18" t="s">
        <v>452</v>
      </c>
      <c r="BM955" s="178" t="s">
        <v>1368</v>
      </c>
    </row>
    <row r="956" spans="1:65" s="2" customFormat="1" ht="19.5">
      <c r="A956" s="36"/>
      <c r="B956" s="37"/>
      <c r="C956" s="38"/>
      <c r="D956" s="180" t="s">
        <v>149</v>
      </c>
      <c r="E956" s="38"/>
      <c r="F956" s="181" t="s">
        <v>1367</v>
      </c>
      <c r="G956" s="38"/>
      <c r="H956" s="38"/>
      <c r="I956" s="182"/>
      <c r="J956" s="38"/>
      <c r="K956" s="38"/>
      <c r="L956" s="41"/>
      <c r="M956" s="183"/>
      <c r="N956" s="184"/>
      <c r="O956" s="66"/>
      <c r="P956" s="66"/>
      <c r="Q956" s="66"/>
      <c r="R956" s="66"/>
      <c r="S956" s="66"/>
      <c r="T956" s="67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T956" s="18" t="s">
        <v>149</v>
      </c>
      <c r="AU956" s="18" t="s">
        <v>88</v>
      </c>
    </row>
    <row r="957" spans="1:65" s="14" customFormat="1" ht="11.25">
      <c r="B957" s="210"/>
      <c r="C957" s="211"/>
      <c r="D957" s="180" t="s">
        <v>252</v>
      </c>
      <c r="E957" s="211"/>
      <c r="F957" s="213" t="s">
        <v>1369</v>
      </c>
      <c r="G957" s="211"/>
      <c r="H957" s="214">
        <v>395.45</v>
      </c>
      <c r="I957" s="215"/>
      <c r="J957" s="211"/>
      <c r="K957" s="211"/>
      <c r="L957" s="216"/>
      <c r="M957" s="217"/>
      <c r="N957" s="218"/>
      <c r="O957" s="218"/>
      <c r="P957" s="218"/>
      <c r="Q957" s="218"/>
      <c r="R957" s="218"/>
      <c r="S957" s="218"/>
      <c r="T957" s="219"/>
      <c r="AT957" s="220" t="s">
        <v>252</v>
      </c>
      <c r="AU957" s="220" t="s">
        <v>88</v>
      </c>
      <c r="AV957" s="14" t="s">
        <v>88</v>
      </c>
      <c r="AW957" s="14" t="s">
        <v>4</v>
      </c>
      <c r="AX957" s="14" t="s">
        <v>86</v>
      </c>
      <c r="AY957" s="220" t="s">
        <v>143</v>
      </c>
    </row>
    <row r="958" spans="1:65" s="2" customFormat="1" ht="24.2" customHeight="1">
      <c r="A958" s="36"/>
      <c r="B958" s="37"/>
      <c r="C958" s="167" t="s">
        <v>1370</v>
      </c>
      <c r="D958" s="167" t="s">
        <v>144</v>
      </c>
      <c r="E958" s="168" t="s">
        <v>1371</v>
      </c>
      <c r="F958" s="169" t="s">
        <v>1372</v>
      </c>
      <c r="G958" s="170" t="s">
        <v>296</v>
      </c>
      <c r="H958" s="171">
        <v>0.10100000000000001</v>
      </c>
      <c r="I958" s="172"/>
      <c r="J958" s="173">
        <f>ROUND(I958*H958,2)</f>
        <v>0</v>
      </c>
      <c r="K958" s="169" t="s">
        <v>248</v>
      </c>
      <c r="L958" s="41"/>
      <c r="M958" s="174" t="s">
        <v>32</v>
      </c>
      <c r="N958" s="175" t="s">
        <v>49</v>
      </c>
      <c r="O958" s="66"/>
      <c r="P958" s="176">
        <f>O958*H958</f>
        <v>0</v>
      </c>
      <c r="Q958" s="176">
        <v>0</v>
      </c>
      <c r="R958" s="176">
        <f>Q958*H958</f>
        <v>0</v>
      </c>
      <c r="S958" s="176">
        <v>0</v>
      </c>
      <c r="T958" s="177">
        <f>S958*H958</f>
        <v>0</v>
      </c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R958" s="178" t="s">
        <v>452</v>
      </c>
      <c r="AT958" s="178" t="s">
        <v>144</v>
      </c>
      <c r="AU958" s="178" t="s">
        <v>88</v>
      </c>
      <c r="AY958" s="18" t="s">
        <v>143</v>
      </c>
      <c r="BE958" s="179">
        <f>IF(N958="základní",J958,0)</f>
        <v>0</v>
      </c>
      <c r="BF958" s="179">
        <f>IF(N958="snížená",J958,0)</f>
        <v>0</v>
      </c>
      <c r="BG958" s="179">
        <f>IF(N958="zákl. přenesená",J958,0)</f>
        <v>0</v>
      </c>
      <c r="BH958" s="179">
        <f>IF(N958="sníž. přenesená",J958,0)</f>
        <v>0</v>
      </c>
      <c r="BI958" s="179">
        <f>IF(N958="nulová",J958,0)</f>
        <v>0</v>
      </c>
      <c r="BJ958" s="18" t="s">
        <v>86</v>
      </c>
      <c r="BK958" s="179">
        <f>ROUND(I958*H958,2)</f>
        <v>0</v>
      </c>
      <c r="BL958" s="18" t="s">
        <v>452</v>
      </c>
      <c r="BM958" s="178" t="s">
        <v>1373</v>
      </c>
    </row>
    <row r="959" spans="1:65" s="2" customFormat="1" ht="29.25">
      <c r="A959" s="36"/>
      <c r="B959" s="37"/>
      <c r="C959" s="38"/>
      <c r="D959" s="180" t="s">
        <v>149</v>
      </c>
      <c r="E959" s="38"/>
      <c r="F959" s="181" t="s">
        <v>1374</v>
      </c>
      <c r="G959" s="38"/>
      <c r="H959" s="38"/>
      <c r="I959" s="182"/>
      <c r="J959" s="38"/>
      <c r="K959" s="38"/>
      <c r="L959" s="41"/>
      <c r="M959" s="183"/>
      <c r="N959" s="184"/>
      <c r="O959" s="66"/>
      <c r="P959" s="66"/>
      <c r="Q959" s="66"/>
      <c r="R959" s="66"/>
      <c r="S959" s="66"/>
      <c r="T959" s="67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T959" s="18" t="s">
        <v>149</v>
      </c>
      <c r="AU959" s="18" t="s">
        <v>88</v>
      </c>
    </row>
    <row r="960" spans="1:65" s="2" customFormat="1" ht="11.25">
      <c r="A960" s="36"/>
      <c r="B960" s="37"/>
      <c r="C960" s="38"/>
      <c r="D960" s="198" t="s">
        <v>194</v>
      </c>
      <c r="E960" s="38"/>
      <c r="F960" s="199" t="s">
        <v>1375</v>
      </c>
      <c r="G960" s="38"/>
      <c r="H960" s="38"/>
      <c r="I960" s="182"/>
      <c r="J960" s="38"/>
      <c r="K960" s="38"/>
      <c r="L960" s="41"/>
      <c r="M960" s="183"/>
      <c r="N960" s="184"/>
      <c r="O960" s="66"/>
      <c r="P960" s="66"/>
      <c r="Q960" s="66"/>
      <c r="R960" s="66"/>
      <c r="S960" s="66"/>
      <c r="T960" s="67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T960" s="18" t="s">
        <v>194</v>
      </c>
      <c r="AU960" s="18" t="s">
        <v>88</v>
      </c>
    </row>
    <row r="961" spans="1:65" s="11" customFormat="1" ht="22.9" customHeight="1">
      <c r="B961" s="153"/>
      <c r="C961" s="154"/>
      <c r="D961" s="155" t="s">
        <v>77</v>
      </c>
      <c r="E961" s="196" t="s">
        <v>1376</v>
      </c>
      <c r="F961" s="196" t="s">
        <v>1377</v>
      </c>
      <c r="G961" s="154"/>
      <c r="H961" s="154"/>
      <c r="I961" s="157"/>
      <c r="J961" s="197">
        <f>BK961</f>
        <v>0</v>
      </c>
      <c r="K961" s="154"/>
      <c r="L961" s="159"/>
      <c r="M961" s="160"/>
      <c r="N961" s="161"/>
      <c r="O961" s="161"/>
      <c r="P961" s="162">
        <f>SUM(P962:P1031)</f>
        <v>0</v>
      </c>
      <c r="Q961" s="161"/>
      <c r="R961" s="162">
        <f>SUM(R962:R1031)</f>
        <v>1.7681895200000006</v>
      </c>
      <c r="S961" s="161"/>
      <c r="T961" s="163">
        <f>SUM(T962:T1031)</f>
        <v>0</v>
      </c>
      <c r="AR961" s="164" t="s">
        <v>88</v>
      </c>
      <c r="AT961" s="165" t="s">
        <v>77</v>
      </c>
      <c r="AU961" s="165" t="s">
        <v>86</v>
      </c>
      <c r="AY961" s="164" t="s">
        <v>143</v>
      </c>
      <c r="BK961" s="166">
        <f>SUM(BK962:BK1031)</f>
        <v>0</v>
      </c>
    </row>
    <row r="962" spans="1:65" s="2" customFormat="1" ht="24.2" customHeight="1">
      <c r="A962" s="36"/>
      <c r="B962" s="37"/>
      <c r="C962" s="167" t="s">
        <v>1378</v>
      </c>
      <c r="D962" s="167" t="s">
        <v>144</v>
      </c>
      <c r="E962" s="168" t="s">
        <v>1379</v>
      </c>
      <c r="F962" s="169" t="s">
        <v>1380</v>
      </c>
      <c r="G962" s="170" t="s">
        <v>312</v>
      </c>
      <c r="H962" s="171">
        <v>22.125</v>
      </c>
      <c r="I962" s="172"/>
      <c r="J962" s="173">
        <f>ROUND(I962*H962,2)</f>
        <v>0</v>
      </c>
      <c r="K962" s="169" t="s">
        <v>248</v>
      </c>
      <c r="L962" s="41"/>
      <c r="M962" s="174" t="s">
        <v>32</v>
      </c>
      <c r="N962" s="175" t="s">
        <v>49</v>
      </c>
      <c r="O962" s="66"/>
      <c r="P962" s="176">
        <f>O962*H962</f>
        <v>0</v>
      </c>
      <c r="Q962" s="176">
        <v>2.7E-4</v>
      </c>
      <c r="R962" s="176">
        <f>Q962*H962</f>
        <v>5.9737499999999999E-3</v>
      </c>
      <c r="S962" s="176">
        <v>0</v>
      </c>
      <c r="T962" s="177">
        <f>S962*H962</f>
        <v>0</v>
      </c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R962" s="178" t="s">
        <v>452</v>
      </c>
      <c r="AT962" s="178" t="s">
        <v>144</v>
      </c>
      <c r="AU962" s="178" t="s">
        <v>88</v>
      </c>
      <c r="AY962" s="18" t="s">
        <v>143</v>
      </c>
      <c r="BE962" s="179">
        <f>IF(N962="základní",J962,0)</f>
        <v>0</v>
      </c>
      <c r="BF962" s="179">
        <f>IF(N962="snížená",J962,0)</f>
        <v>0</v>
      </c>
      <c r="BG962" s="179">
        <f>IF(N962="zákl. přenesená",J962,0)</f>
        <v>0</v>
      </c>
      <c r="BH962" s="179">
        <f>IF(N962="sníž. přenesená",J962,0)</f>
        <v>0</v>
      </c>
      <c r="BI962" s="179">
        <f>IF(N962="nulová",J962,0)</f>
        <v>0</v>
      </c>
      <c r="BJ962" s="18" t="s">
        <v>86</v>
      </c>
      <c r="BK962" s="179">
        <f>ROUND(I962*H962,2)</f>
        <v>0</v>
      </c>
      <c r="BL962" s="18" t="s">
        <v>452</v>
      </c>
      <c r="BM962" s="178" t="s">
        <v>1381</v>
      </c>
    </row>
    <row r="963" spans="1:65" s="2" customFormat="1" ht="19.5">
      <c r="A963" s="36"/>
      <c r="B963" s="37"/>
      <c r="C963" s="38"/>
      <c r="D963" s="180" t="s">
        <v>149</v>
      </c>
      <c r="E963" s="38"/>
      <c r="F963" s="181" t="s">
        <v>1382</v>
      </c>
      <c r="G963" s="38"/>
      <c r="H963" s="38"/>
      <c r="I963" s="182"/>
      <c r="J963" s="38"/>
      <c r="K963" s="38"/>
      <c r="L963" s="41"/>
      <c r="M963" s="183"/>
      <c r="N963" s="184"/>
      <c r="O963" s="66"/>
      <c r="P963" s="66"/>
      <c r="Q963" s="66"/>
      <c r="R963" s="66"/>
      <c r="S963" s="66"/>
      <c r="T963" s="67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T963" s="18" t="s">
        <v>149</v>
      </c>
      <c r="AU963" s="18" t="s">
        <v>88</v>
      </c>
    </row>
    <row r="964" spans="1:65" s="2" customFormat="1" ht="11.25">
      <c r="A964" s="36"/>
      <c r="B964" s="37"/>
      <c r="C964" s="38"/>
      <c r="D964" s="198" t="s">
        <v>194</v>
      </c>
      <c r="E964" s="38"/>
      <c r="F964" s="199" t="s">
        <v>1383</v>
      </c>
      <c r="G964" s="38"/>
      <c r="H964" s="38"/>
      <c r="I964" s="182"/>
      <c r="J964" s="38"/>
      <c r="K964" s="38"/>
      <c r="L964" s="41"/>
      <c r="M964" s="183"/>
      <c r="N964" s="184"/>
      <c r="O964" s="66"/>
      <c r="P964" s="66"/>
      <c r="Q964" s="66"/>
      <c r="R964" s="66"/>
      <c r="S964" s="66"/>
      <c r="T964" s="67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T964" s="18" t="s">
        <v>194</v>
      </c>
      <c r="AU964" s="18" t="s">
        <v>88</v>
      </c>
    </row>
    <row r="965" spans="1:65" s="14" customFormat="1" ht="11.25">
      <c r="B965" s="210"/>
      <c r="C965" s="211"/>
      <c r="D965" s="180" t="s">
        <v>252</v>
      </c>
      <c r="E965" s="212" t="s">
        <v>32</v>
      </c>
      <c r="F965" s="213" t="s">
        <v>1384</v>
      </c>
      <c r="G965" s="211"/>
      <c r="H965" s="214">
        <v>6.25</v>
      </c>
      <c r="I965" s="215"/>
      <c r="J965" s="211"/>
      <c r="K965" s="211"/>
      <c r="L965" s="216"/>
      <c r="M965" s="217"/>
      <c r="N965" s="218"/>
      <c r="O965" s="218"/>
      <c r="P965" s="218"/>
      <c r="Q965" s="218"/>
      <c r="R965" s="218"/>
      <c r="S965" s="218"/>
      <c r="T965" s="219"/>
      <c r="AT965" s="220" t="s">
        <v>252</v>
      </c>
      <c r="AU965" s="220" t="s">
        <v>88</v>
      </c>
      <c r="AV965" s="14" t="s">
        <v>88</v>
      </c>
      <c r="AW965" s="14" t="s">
        <v>39</v>
      </c>
      <c r="AX965" s="14" t="s">
        <v>78</v>
      </c>
      <c r="AY965" s="220" t="s">
        <v>143</v>
      </c>
    </row>
    <row r="966" spans="1:65" s="14" customFormat="1" ht="11.25">
      <c r="B966" s="210"/>
      <c r="C966" s="211"/>
      <c r="D966" s="180" t="s">
        <v>252</v>
      </c>
      <c r="E966" s="212" t="s">
        <v>32</v>
      </c>
      <c r="F966" s="213" t="s">
        <v>1385</v>
      </c>
      <c r="G966" s="211"/>
      <c r="H966" s="214">
        <v>1.875</v>
      </c>
      <c r="I966" s="215"/>
      <c r="J966" s="211"/>
      <c r="K966" s="211"/>
      <c r="L966" s="216"/>
      <c r="M966" s="217"/>
      <c r="N966" s="218"/>
      <c r="O966" s="218"/>
      <c r="P966" s="218"/>
      <c r="Q966" s="218"/>
      <c r="R966" s="218"/>
      <c r="S966" s="218"/>
      <c r="T966" s="219"/>
      <c r="AT966" s="220" t="s">
        <v>252</v>
      </c>
      <c r="AU966" s="220" t="s">
        <v>88</v>
      </c>
      <c r="AV966" s="14" t="s">
        <v>88</v>
      </c>
      <c r="AW966" s="14" t="s">
        <v>39</v>
      </c>
      <c r="AX966" s="14" t="s">
        <v>78</v>
      </c>
      <c r="AY966" s="220" t="s">
        <v>143</v>
      </c>
    </row>
    <row r="967" spans="1:65" s="14" customFormat="1" ht="11.25">
      <c r="B967" s="210"/>
      <c r="C967" s="211"/>
      <c r="D967" s="180" t="s">
        <v>252</v>
      </c>
      <c r="E967" s="212" t="s">
        <v>32</v>
      </c>
      <c r="F967" s="213" t="s">
        <v>1386</v>
      </c>
      <c r="G967" s="211"/>
      <c r="H967" s="214">
        <v>1.25</v>
      </c>
      <c r="I967" s="215"/>
      <c r="J967" s="211"/>
      <c r="K967" s="211"/>
      <c r="L967" s="216"/>
      <c r="M967" s="217"/>
      <c r="N967" s="218"/>
      <c r="O967" s="218"/>
      <c r="P967" s="218"/>
      <c r="Q967" s="218"/>
      <c r="R967" s="218"/>
      <c r="S967" s="218"/>
      <c r="T967" s="219"/>
      <c r="AT967" s="220" t="s">
        <v>252</v>
      </c>
      <c r="AU967" s="220" t="s">
        <v>88</v>
      </c>
      <c r="AV967" s="14" t="s">
        <v>88</v>
      </c>
      <c r="AW967" s="14" t="s">
        <v>39</v>
      </c>
      <c r="AX967" s="14" t="s">
        <v>78</v>
      </c>
      <c r="AY967" s="220" t="s">
        <v>143</v>
      </c>
    </row>
    <row r="968" spans="1:65" s="14" customFormat="1" ht="11.25">
      <c r="B968" s="210"/>
      <c r="C968" s="211"/>
      <c r="D968" s="180" t="s">
        <v>252</v>
      </c>
      <c r="E968" s="212" t="s">
        <v>32</v>
      </c>
      <c r="F968" s="213" t="s">
        <v>1387</v>
      </c>
      <c r="G968" s="211"/>
      <c r="H968" s="214">
        <v>8.75</v>
      </c>
      <c r="I968" s="215"/>
      <c r="J968" s="211"/>
      <c r="K968" s="211"/>
      <c r="L968" s="216"/>
      <c r="M968" s="217"/>
      <c r="N968" s="218"/>
      <c r="O968" s="218"/>
      <c r="P968" s="218"/>
      <c r="Q968" s="218"/>
      <c r="R968" s="218"/>
      <c r="S968" s="218"/>
      <c r="T968" s="219"/>
      <c r="AT968" s="220" t="s">
        <v>252</v>
      </c>
      <c r="AU968" s="220" t="s">
        <v>88</v>
      </c>
      <c r="AV968" s="14" t="s">
        <v>88</v>
      </c>
      <c r="AW968" s="14" t="s">
        <v>39</v>
      </c>
      <c r="AX968" s="14" t="s">
        <v>78</v>
      </c>
      <c r="AY968" s="220" t="s">
        <v>143</v>
      </c>
    </row>
    <row r="969" spans="1:65" s="14" customFormat="1" ht="11.25">
      <c r="B969" s="210"/>
      <c r="C969" s="211"/>
      <c r="D969" s="180" t="s">
        <v>252</v>
      </c>
      <c r="E969" s="212" t="s">
        <v>32</v>
      </c>
      <c r="F969" s="213" t="s">
        <v>1388</v>
      </c>
      <c r="G969" s="211"/>
      <c r="H969" s="214">
        <v>4</v>
      </c>
      <c r="I969" s="215"/>
      <c r="J969" s="211"/>
      <c r="K969" s="211"/>
      <c r="L969" s="216"/>
      <c r="M969" s="217"/>
      <c r="N969" s="218"/>
      <c r="O969" s="218"/>
      <c r="P969" s="218"/>
      <c r="Q969" s="218"/>
      <c r="R969" s="218"/>
      <c r="S969" s="218"/>
      <c r="T969" s="219"/>
      <c r="AT969" s="220" t="s">
        <v>252</v>
      </c>
      <c r="AU969" s="220" t="s">
        <v>88</v>
      </c>
      <c r="AV969" s="14" t="s">
        <v>88</v>
      </c>
      <c r="AW969" s="14" t="s">
        <v>39</v>
      </c>
      <c r="AX969" s="14" t="s">
        <v>78</v>
      </c>
      <c r="AY969" s="220" t="s">
        <v>143</v>
      </c>
    </row>
    <row r="970" spans="1:65" s="15" customFormat="1" ht="11.25">
      <c r="B970" s="221"/>
      <c r="C970" s="222"/>
      <c r="D970" s="180" t="s">
        <v>252</v>
      </c>
      <c r="E970" s="223" t="s">
        <v>32</v>
      </c>
      <c r="F970" s="224" t="s">
        <v>256</v>
      </c>
      <c r="G970" s="222"/>
      <c r="H970" s="225">
        <v>22.125</v>
      </c>
      <c r="I970" s="226"/>
      <c r="J970" s="222"/>
      <c r="K970" s="222"/>
      <c r="L970" s="227"/>
      <c r="M970" s="228"/>
      <c r="N970" s="229"/>
      <c r="O970" s="229"/>
      <c r="P970" s="229"/>
      <c r="Q970" s="229"/>
      <c r="R970" s="229"/>
      <c r="S970" s="229"/>
      <c r="T970" s="230"/>
      <c r="AT970" s="231" t="s">
        <v>252</v>
      </c>
      <c r="AU970" s="231" t="s">
        <v>88</v>
      </c>
      <c r="AV970" s="15" t="s">
        <v>142</v>
      </c>
      <c r="AW970" s="15" t="s">
        <v>39</v>
      </c>
      <c r="AX970" s="15" t="s">
        <v>86</v>
      </c>
      <c r="AY970" s="231" t="s">
        <v>143</v>
      </c>
    </row>
    <row r="971" spans="1:65" s="2" customFormat="1" ht="24.2" customHeight="1">
      <c r="A971" s="36"/>
      <c r="B971" s="37"/>
      <c r="C971" s="232" t="s">
        <v>1389</v>
      </c>
      <c r="D971" s="232" t="s">
        <v>519</v>
      </c>
      <c r="E971" s="233" t="s">
        <v>1390</v>
      </c>
      <c r="F971" s="234" t="s">
        <v>1391</v>
      </c>
      <c r="G971" s="235" t="s">
        <v>312</v>
      </c>
      <c r="H971" s="236">
        <v>22.125</v>
      </c>
      <c r="I971" s="237"/>
      <c r="J971" s="238">
        <f>ROUND(I971*H971,2)</f>
        <v>0</v>
      </c>
      <c r="K971" s="234" t="s">
        <v>248</v>
      </c>
      <c r="L971" s="239"/>
      <c r="M971" s="240" t="s">
        <v>32</v>
      </c>
      <c r="N971" s="241" t="s">
        <v>49</v>
      </c>
      <c r="O971" s="66"/>
      <c r="P971" s="176">
        <f>O971*H971</f>
        <v>0</v>
      </c>
      <c r="Q971" s="176">
        <v>3.6810000000000002E-2</v>
      </c>
      <c r="R971" s="176">
        <f>Q971*H971</f>
        <v>0.8144212500000001</v>
      </c>
      <c r="S971" s="176">
        <v>0</v>
      </c>
      <c r="T971" s="177">
        <f>S971*H971</f>
        <v>0</v>
      </c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R971" s="178" t="s">
        <v>586</v>
      </c>
      <c r="AT971" s="178" t="s">
        <v>519</v>
      </c>
      <c r="AU971" s="178" t="s">
        <v>88</v>
      </c>
      <c r="AY971" s="18" t="s">
        <v>143</v>
      </c>
      <c r="BE971" s="179">
        <f>IF(N971="základní",J971,0)</f>
        <v>0</v>
      </c>
      <c r="BF971" s="179">
        <f>IF(N971="snížená",J971,0)</f>
        <v>0</v>
      </c>
      <c r="BG971" s="179">
        <f>IF(N971="zákl. přenesená",J971,0)</f>
        <v>0</v>
      </c>
      <c r="BH971" s="179">
        <f>IF(N971="sníž. přenesená",J971,0)</f>
        <v>0</v>
      </c>
      <c r="BI971" s="179">
        <f>IF(N971="nulová",J971,0)</f>
        <v>0</v>
      </c>
      <c r="BJ971" s="18" t="s">
        <v>86</v>
      </c>
      <c r="BK971" s="179">
        <f>ROUND(I971*H971,2)</f>
        <v>0</v>
      </c>
      <c r="BL971" s="18" t="s">
        <v>452</v>
      </c>
      <c r="BM971" s="178" t="s">
        <v>1392</v>
      </c>
    </row>
    <row r="972" spans="1:65" s="2" customFormat="1" ht="19.5">
      <c r="A972" s="36"/>
      <c r="B972" s="37"/>
      <c r="C972" s="38"/>
      <c r="D972" s="180" t="s">
        <v>149</v>
      </c>
      <c r="E972" s="38"/>
      <c r="F972" s="181" t="s">
        <v>1391</v>
      </c>
      <c r="G972" s="38"/>
      <c r="H972" s="38"/>
      <c r="I972" s="182"/>
      <c r="J972" s="38"/>
      <c r="K972" s="38"/>
      <c r="L972" s="41"/>
      <c r="M972" s="183"/>
      <c r="N972" s="184"/>
      <c r="O972" s="66"/>
      <c r="P972" s="66"/>
      <c r="Q972" s="66"/>
      <c r="R972" s="66"/>
      <c r="S972" s="66"/>
      <c r="T972" s="67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T972" s="18" t="s">
        <v>149</v>
      </c>
      <c r="AU972" s="18" t="s">
        <v>88</v>
      </c>
    </row>
    <row r="973" spans="1:65" s="2" customFormat="1" ht="33" customHeight="1">
      <c r="A973" s="36"/>
      <c r="B973" s="37"/>
      <c r="C973" s="167" t="s">
        <v>1393</v>
      </c>
      <c r="D973" s="167" t="s">
        <v>144</v>
      </c>
      <c r="E973" s="168" t="s">
        <v>1394</v>
      </c>
      <c r="F973" s="169" t="s">
        <v>1395</v>
      </c>
      <c r="G973" s="170" t="s">
        <v>470</v>
      </c>
      <c r="H973" s="171">
        <v>1</v>
      </c>
      <c r="I973" s="172"/>
      <c r="J973" s="173">
        <f>ROUND(I973*H973,2)</f>
        <v>0</v>
      </c>
      <c r="K973" s="169" t="s">
        <v>248</v>
      </c>
      <c r="L973" s="41"/>
      <c r="M973" s="174" t="s">
        <v>32</v>
      </c>
      <c r="N973" s="175" t="s">
        <v>49</v>
      </c>
      <c r="O973" s="66"/>
      <c r="P973" s="176">
        <f>O973*H973</f>
        <v>0</v>
      </c>
      <c r="Q973" s="176">
        <v>2.5999999999999998E-4</v>
      </c>
      <c r="R973" s="176">
        <f>Q973*H973</f>
        <v>2.5999999999999998E-4</v>
      </c>
      <c r="S973" s="176">
        <v>0</v>
      </c>
      <c r="T973" s="177">
        <f>S973*H973</f>
        <v>0</v>
      </c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R973" s="178" t="s">
        <v>452</v>
      </c>
      <c r="AT973" s="178" t="s">
        <v>144</v>
      </c>
      <c r="AU973" s="178" t="s">
        <v>88</v>
      </c>
      <c r="AY973" s="18" t="s">
        <v>143</v>
      </c>
      <c r="BE973" s="179">
        <f>IF(N973="základní",J973,0)</f>
        <v>0</v>
      </c>
      <c r="BF973" s="179">
        <f>IF(N973="snížená",J973,0)</f>
        <v>0</v>
      </c>
      <c r="BG973" s="179">
        <f>IF(N973="zákl. přenesená",J973,0)</f>
        <v>0</v>
      </c>
      <c r="BH973" s="179">
        <f>IF(N973="sníž. přenesená",J973,0)</f>
        <v>0</v>
      </c>
      <c r="BI973" s="179">
        <f>IF(N973="nulová",J973,0)</f>
        <v>0</v>
      </c>
      <c r="BJ973" s="18" t="s">
        <v>86</v>
      </c>
      <c r="BK973" s="179">
        <f>ROUND(I973*H973,2)</f>
        <v>0</v>
      </c>
      <c r="BL973" s="18" t="s">
        <v>452</v>
      </c>
      <c r="BM973" s="178" t="s">
        <v>1396</v>
      </c>
    </row>
    <row r="974" spans="1:65" s="2" customFormat="1" ht="29.25">
      <c r="A974" s="36"/>
      <c r="B974" s="37"/>
      <c r="C974" s="38"/>
      <c r="D974" s="180" t="s">
        <v>149</v>
      </c>
      <c r="E974" s="38"/>
      <c r="F974" s="181" t="s">
        <v>1397</v>
      </c>
      <c r="G974" s="38"/>
      <c r="H974" s="38"/>
      <c r="I974" s="182"/>
      <c r="J974" s="38"/>
      <c r="K974" s="38"/>
      <c r="L974" s="41"/>
      <c r="M974" s="183"/>
      <c r="N974" s="184"/>
      <c r="O974" s="66"/>
      <c r="P974" s="66"/>
      <c r="Q974" s="66"/>
      <c r="R974" s="66"/>
      <c r="S974" s="66"/>
      <c r="T974" s="67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T974" s="18" t="s">
        <v>149</v>
      </c>
      <c r="AU974" s="18" t="s">
        <v>88</v>
      </c>
    </row>
    <row r="975" spans="1:65" s="2" customFormat="1" ht="11.25">
      <c r="A975" s="36"/>
      <c r="B975" s="37"/>
      <c r="C975" s="38"/>
      <c r="D975" s="198" t="s">
        <v>194</v>
      </c>
      <c r="E975" s="38"/>
      <c r="F975" s="199" t="s">
        <v>1398</v>
      </c>
      <c r="G975" s="38"/>
      <c r="H975" s="38"/>
      <c r="I975" s="182"/>
      <c r="J975" s="38"/>
      <c r="K975" s="38"/>
      <c r="L975" s="41"/>
      <c r="M975" s="183"/>
      <c r="N975" s="184"/>
      <c r="O975" s="66"/>
      <c r="P975" s="66"/>
      <c r="Q975" s="66"/>
      <c r="R975" s="66"/>
      <c r="S975" s="66"/>
      <c r="T975" s="67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T975" s="18" t="s">
        <v>194</v>
      </c>
      <c r="AU975" s="18" t="s">
        <v>88</v>
      </c>
    </row>
    <row r="976" spans="1:65" s="14" customFormat="1" ht="11.25">
      <c r="B976" s="210"/>
      <c r="C976" s="211"/>
      <c r="D976" s="180" t="s">
        <v>252</v>
      </c>
      <c r="E976" s="212" t="s">
        <v>32</v>
      </c>
      <c r="F976" s="213" t="s">
        <v>1399</v>
      </c>
      <c r="G976" s="211"/>
      <c r="H976" s="214">
        <v>1</v>
      </c>
      <c r="I976" s="215"/>
      <c r="J976" s="211"/>
      <c r="K976" s="211"/>
      <c r="L976" s="216"/>
      <c r="M976" s="217"/>
      <c r="N976" s="218"/>
      <c r="O976" s="218"/>
      <c r="P976" s="218"/>
      <c r="Q976" s="218"/>
      <c r="R976" s="218"/>
      <c r="S976" s="218"/>
      <c r="T976" s="219"/>
      <c r="AT976" s="220" t="s">
        <v>252</v>
      </c>
      <c r="AU976" s="220" t="s">
        <v>88</v>
      </c>
      <c r="AV976" s="14" t="s">
        <v>88</v>
      </c>
      <c r="AW976" s="14" t="s">
        <v>39</v>
      </c>
      <c r="AX976" s="14" t="s">
        <v>86</v>
      </c>
      <c r="AY976" s="220" t="s">
        <v>143</v>
      </c>
    </row>
    <row r="977" spans="1:65" s="2" customFormat="1" ht="24.2" customHeight="1">
      <c r="A977" s="36"/>
      <c r="B977" s="37"/>
      <c r="C977" s="232" t="s">
        <v>1400</v>
      </c>
      <c r="D977" s="232" t="s">
        <v>519</v>
      </c>
      <c r="E977" s="233" t="s">
        <v>1401</v>
      </c>
      <c r="F977" s="234" t="s">
        <v>1402</v>
      </c>
      <c r="G977" s="235" t="s">
        <v>312</v>
      </c>
      <c r="H977" s="236">
        <v>2.9129999999999998</v>
      </c>
      <c r="I977" s="237"/>
      <c r="J977" s="238">
        <f>ROUND(I977*H977,2)</f>
        <v>0</v>
      </c>
      <c r="K977" s="234" t="s">
        <v>248</v>
      </c>
      <c r="L977" s="239"/>
      <c r="M977" s="240" t="s">
        <v>32</v>
      </c>
      <c r="N977" s="241" t="s">
        <v>49</v>
      </c>
      <c r="O977" s="66"/>
      <c r="P977" s="176">
        <f>O977*H977</f>
        <v>0</v>
      </c>
      <c r="Q977" s="176">
        <v>3.968E-2</v>
      </c>
      <c r="R977" s="176">
        <f>Q977*H977</f>
        <v>0.11558784</v>
      </c>
      <c r="S977" s="176">
        <v>0</v>
      </c>
      <c r="T977" s="177">
        <f>S977*H977</f>
        <v>0</v>
      </c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R977" s="178" t="s">
        <v>586</v>
      </c>
      <c r="AT977" s="178" t="s">
        <v>519</v>
      </c>
      <c r="AU977" s="178" t="s">
        <v>88</v>
      </c>
      <c r="AY977" s="18" t="s">
        <v>143</v>
      </c>
      <c r="BE977" s="179">
        <f>IF(N977="základní",J977,0)</f>
        <v>0</v>
      </c>
      <c r="BF977" s="179">
        <f>IF(N977="snížená",J977,0)</f>
        <v>0</v>
      </c>
      <c r="BG977" s="179">
        <f>IF(N977="zákl. přenesená",J977,0)</f>
        <v>0</v>
      </c>
      <c r="BH977" s="179">
        <f>IF(N977="sníž. přenesená",J977,0)</f>
        <v>0</v>
      </c>
      <c r="BI977" s="179">
        <f>IF(N977="nulová",J977,0)</f>
        <v>0</v>
      </c>
      <c r="BJ977" s="18" t="s">
        <v>86</v>
      </c>
      <c r="BK977" s="179">
        <f>ROUND(I977*H977,2)</f>
        <v>0</v>
      </c>
      <c r="BL977" s="18" t="s">
        <v>452</v>
      </c>
      <c r="BM977" s="178" t="s">
        <v>1403</v>
      </c>
    </row>
    <row r="978" spans="1:65" s="2" customFormat="1" ht="19.5">
      <c r="A978" s="36"/>
      <c r="B978" s="37"/>
      <c r="C978" s="38"/>
      <c r="D978" s="180" t="s">
        <v>149</v>
      </c>
      <c r="E978" s="38"/>
      <c r="F978" s="181" t="s">
        <v>1402</v>
      </c>
      <c r="G978" s="38"/>
      <c r="H978" s="38"/>
      <c r="I978" s="182"/>
      <c r="J978" s="38"/>
      <c r="K978" s="38"/>
      <c r="L978" s="41"/>
      <c r="M978" s="183"/>
      <c r="N978" s="184"/>
      <c r="O978" s="66"/>
      <c r="P978" s="66"/>
      <c r="Q978" s="66"/>
      <c r="R978" s="66"/>
      <c r="S978" s="66"/>
      <c r="T978" s="67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T978" s="18" t="s">
        <v>149</v>
      </c>
      <c r="AU978" s="18" t="s">
        <v>88</v>
      </c>
    </row>
    <row r="979" spans="1:65" s="14" customFormat="1" ht="11.25">
      <c r="B979" s="210"/>
      <c r="C979" s="211"/>
      <c r="D979" s="180" t="s">
        <v>252</v>
      </c>
      <c r="E979" s="212" t="s">
        <v>32</v>
      </c>
      <c r="F979" s="213" t="s">
        <v>1404</v>
      </c>
      <c r="G979" s="211"/>
      <c r="H979" s="214">
        <v>2.9129999999999998</v>
      </c>
      <c r="I979" s="215"/>
      <c r="J979" s="211"/>
      <c r="K979" s="211"/>
      <c r="L979" s="216"/>
      <c r="M979" s="217"/>
      <c r="N979" s="218"/>
      <c r="O979" s="218"/>
      <c r="P979" s="218"/>
      <c r="Q979" s="218"/>
      <c r="R979" s="218"/>
      <c r="S979" s="218"/>
      <c r="T979" s="219"/>
      <c r="AT979" s="220" t="s">
        <v>252</v>
      </c>
      <c r="AU979" s="220" t="s">
        <v>88</v>
      </c>
      <c r="AV979" s="14" t="s">
        <v>88</v>
      </c>
      <c r="AW979" s="14" t="s">
        <v>39</v>
      </c>
      <c r="AX979" s="14" t="s">
        <v>86</v>
      </c>
      <c r="AY979" s="220" t="s">
        <v>143</v>
      </c>
    </row>
    <row r="980" spans="1:65" s="2" customFormat="1" ht="24.2" customHeight="1">
      <c r="A980" s="36"/>
      <c r="B980" s="37"/>
      <c r="C980" s="167" t="s">
        <v>1405</v>
      </c>
      <c r="D980" s="167" t="s">
        <v>144</v>
      </c>
      <c r="E980" s="168" t="s">
        <v>1406</v>
      </c>
      <c r="F980" s="169" t="s">
        <v>1407</v>
      </c>
      <c r="G980" s="170" t="s">
        <v>470</v>
      </c>
      <c r="H980" s="171">
        <v>23</v>
      </c>
      <c r="I980" s="172"/>
      <c r="J980" s="173">
        <f>ROUND(I980*H980,2)</f>
        <v>0</v>
      </c>
      <c r="K980" s="169" t="s">
        <v>248</v>
      </c>
      <c r="L980" s="41"/>
      <c r="M980" s="174" t="s">
        <v>32</v>
      </c>
      <c r="N980" s="175" t="s">
        <v>49</v>
      </c>
      <c r="O980" s="66"/>
      <c r="P980" s="176">
        <f>O980*H980</f>
        <v>0</v>
      </c>
      <c r="Q980" s="176">
        <v>0</v>
      </c>
      <c r="R980" s="176">
        <f>Q980*H980</f>
        <v>0</v>
      </c>
      <c r="S980" s="176">
        <v>0</v>
      </c>
      <c r="T980" s="177">
        <f>S980*H980</f>
        <v>0</v>
      </c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R980" s="178" t="s">
        <v>452</v>
      </c>
      <c r="AT980" s="178" t="s">
        <v>144</v>
      </c>
      <c r="AU980" s="178" t="s">
        <v>88</v>
      </c>
      <c r="AY980" s="18" t="s">
        <v>143</v>
      </c>
      <c r="BE980" s="179">
        <f>IF(N980="základní",J980,0)</f>
        <v>0</v>
      </c>
      <c r="BF980" s="179">
        <f>IF(N980="snížená",J980,0)</f>
        <v>0</v>
      </c>
      <c r="BG980" s="179">
        <f>IF(N980="zákl. přenesená",J980,0)</f>
        <v>0</v>
      </c>
      <c r="BH980" s="179">
        <f>IF(N980="sníž. přenesená",J980,0)</f>
        <v>0</v>
      </c>
      <c r="BI980" s="179">
        <f>IF(N980="nulová",J980,0)</f>
        <v>0</v>
      </c>
      <c r="BJ980" s="18" t="s">
        <v>86</v>
      </c>
      <c r="BK980" s="179">
        <f>ROUND(I980*H980,2)</f>
        <v>0</v>
      </c>
      <c r="BL980" s="18" t="s">
        <v>452</v>
      </c>
      <c r="BM980" s="178" t="s">
        <v>1408</v>
      </c>
    </row>
    <row r="981" spans="1:65" s="2" customFormat="1" ht="29.25">
      <c r="A981" s="36"/>
      <c r="B981" s="37"/>
      <c r="C981" s="38"/>
      <c r="D981" s="180" t="s">
        <v>149</v>
      </c>
      <c r="E981" s="38"/>
      <c r="F981" s="181" t="s">
        <v>1409</v>
      </c>
      <c r="G981" s="38"/>
      <c r="H981" s="38"/>
      <c r="I981" s="182"/>
      <c r="J981" s="38"/>
      <c r="K981" s="38"/>
      <c r="L981" s="41"/>
      <c r="M981" s="183"/>
      <c r="N981" s="184"/>
      <c r="O981" s="66"/>
      <c r="P981" s="66"/>
      <c r="Q981" s="66"/>
      <c r="R981" s="66"/>
      <c r="S981" s="66"/>
      <c r="T981" s="67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T981" s="18" t="s">
        <v>149</v>
      </c>
      <c r="AU981" s="18" t="s">
        <v>88</v>
      </c>
    </row>
    <row r="982" spans="1:65" s="2" customFormat="1" ht="11.25">
      <c r="A982" s="36"/>
      <c r="B982" s="37"/>
      <c r="C982" s="38"/>
      <c r="D982" s="198" t="s">
        <v>194</v>
      </c>
      <c r="E982" s="38"/>
      <c r="F982" s="199" t="s">
        <v>1410</v>
      </c>
      <c r="G982" s="38"/>
      <c r="H982" s="38"/>
      <c r="I982" s="182"/>
      <c r="J982" s="38"/>
      <c r="K982" s="38"/>
      <c r="L982" s="41"/>
      <c r="M982" s="183"/>
      <c r="N982" s="184"/>
      <c r="O982" s="66"/>
      <c r="P982" s="66"/>
      <c r="Q982" s="66"/>
      <c r="R982" s="66"/>
      <c r="S982" s="66"/>
      <c r="T982" s="67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T982" s="18" t="s">
        <v>194</v>
      </c>
      <c r="AU982" s="18" t="s">
        <v>88</v>
      </c>
    </row>
    <row r="983" spans="1:65" s="13" customFormat="1" ht="11.25">
      <c r="B983" s="200"/>
      <c r="C983" s="201"/>
      <c r="D983" s="180" t="s">
        <v>252</v>
      </c>
      <c r="E983" s="202" t="s">
        <v>32</v>
      </c>
      <c r="F983" s="203" t="s">
        <v>916</v>
      </c>
      <c r="G983" s="201"/>
      <c r="H983" s="202" t="s">
        <v>32</v>
      </c>
      <c r="I983" s="204"/>
      <c r="J983" s="201"/>
      <c r="K983" s="201"/>
      <c r="L983" s="205"/>
      <c r="M983" s="206"/>
      <c r="N983" s="207"/>
      <c r="O983" s="207"/>
      <c r="P983" s="207"/>
      <c r="Q983" s="207"/>
      <c r="R983" s="207"/>
      <c r="S983" s="207"/>
      <c r="T983" s="208"/>
      <c r="AT983" s="209" t="s">
        <v>252</v>
      </c>
      <c r="AU983" s="209" t="s">
        <v>88</v>
      </c>
      <c r="AV983" s="13" t="s">
        <v>86</v>
      </c>
      <c r="AW983" s="13" t="s">
        <v>39</v>
      </c>
      <c r="AX983" s="13" t="s">
        <v>78</v>
      </c>
      <c r="AY983" s="209" t="s">
        <v>143</v>
      </c>
    </row>
    <row r="984" spans="1:65" s="14" customFormat="1" ht="11.25">
      <c r="B984" s="210"/>
      <c r="C984" s="211"/>
      <c r="D984" s="180" t="s">
        <v>252</v>
      </c>
      <c r="E984" s="212" t="s">
        <v>32</v>
      </c>
      <c r="F984" s="213" t="s">
        <v>459</v>
      </c>
      <c r="G984" s="211"/>
      <c r="H984" s="214">
        <v>17</v>
      </c>
      <c r="I984" s="215"/>
      <c r="J984" s="211"/>
      <c r="K984" s="211"/>
      <c r="L984" s="216"/>
      <c r="M984" s="217"/>
      <c r="N984" s="218"/>
      <c r="O984" s="218"/>
      <c r="P984" s="218"/>
      <c r="Q984" s="218"/>
      <c r="R984" s="218"/>
      <c r="S984" s="218"/>
      <c r="T984" s="219"/>
      <c r="AT984" s="220" t="s">
        <v>252</v>
      </c>
      <c r="AU984" s="220" t="s">
        <v>88</v>
      </c>
      <c r="AV984" s="14" t="s">
        <v>88</v>
      </c>
      <c r="AW984" s="14" t="s">
        <v>39</v>
      </c>
      <c r="AX984" s="14" t="s">
        <v>78</v>
      </c>
      <c r="AY984" s="220" t="s">
        <v>143</v>
      </c>
    </row>
    <row r="985" spans="1:65" s="13" customFormat="1" ht="11.25">
      <c r="B985" s="200"/>
      <c r="C985" s="201"/>
      <c r="D985" s="180" t="s">
        <v>252</v>
      </c>
      <c r="E985" s="202" t="s">
        <v>32</v>
      </c>
      <c r="F985" s="203" t="s">
        <v>917</v>
      </c>
      <c r="G985" s="201"/>
      <c r="H985" s="202" t="s">
        <v>32</v>
      </c>
      <c r="I985" s="204"/>
      <c r="J985" s="201"/>
      <c r="K985" s="201"/>
      <c r="L985" s="205"/>
      <c r="M985" s="206"/>
      <c r="N985" s="207"/>
      <c r="O985" s="207"/>
      <c r="P985" s="207"/>
      <c r="Q985" s="207"/>
      <c r="R985" s="207"/>
      <c r="S985" s="207"/>
      <c r="T985" s="208"/>
      <c r="AT985" s="209" t="s">
        <v>252</v>
      </c>
      <c r="AU985" s="209" t="s">
        <v>88</v>
      </c>
      <c r="AV985" s="13" t="s">
        <v>86</v>
      </c>
      <c r="AW985" s="13" t="s">
        <v>39</v>
      </c>
      <c r="AX985" s="13" t="s">
        <v>78</v>
      </c>
      <c r="AY985" s="209" t="s">
        <v>143</v>
      </c>
    </row>
    <row r="986" spans="1:65" s="14" customFormat="1" ht="11.25">
      <c r="B986" s="210"/>
      <c r="C986" s="211"/>
      <c r="D986" s="180" t="s">
        <v>252</v>
      </c>
      <c r="E986" s="212" t="s">
        <v>32</v>
      </c>
      <c r="F986" s="213" t="s">
        <v>168</v>
      </c>
      <c r="G986" s="211"/>
      <c r="H986" s="214">
        <v>6</v>
      </c>
      <c r="I986" s="215"/>
      <c r="J986" s="211"/>
      <c r="K986" s="211"/>
      <c r="L986" s="216"/>
      <c r="M986" s="217"/>
      <c r="N986" s="218"/>
      <c r="O986" s="218"/>
      <c r="P986" s="218"/>
      <c r="Q986" s="218"/>
      <c r="R986" s="218"/>
      <c r="S986" s="218"/>
      <c r="T986" s="219"/>
      <c r="AT986" s="220" t="s">
        <v>252</v>
      </c>
      <c r="AU986" s="220" t="s">
        <v>88</v>
      </c>
      <c r="AV986" s="14" t="s">
        <v>88</v>
      </c>
      <c r="AW986" s="14" t="s">
        <v>39</v>
      </c>
      <c r="AX986" s="14" t="s">
        <v>78</v>
      </c>
      <c r="AY986" s="220" t="s">
        <v>143</v>
      </c>
    </row>
    <row r="987" spans="1:65" s="15" customFormat="1" ht="11.25">
      <c r="B987" s="221"/>
      <c r="C987" s="222"/>
      <c r="D987" s="180" t="s">
        <v>252</v>
      </c>
      <c r="E987" s="223" t="s">
        <v>32</v>
      </c>
      <c r="F987" s="224" t="s">
        <v>256</v>
      </c>
      <c r="G987" s="222"/>
      <c r="H987" s="225">
        <v>23</v>
      </c>
      <c r="I987" s="226"/>
      <c r="J987" s="222"/>
      <c r="K987" s="222"/>
      <c r="L987" s="227"/>
      <c r="M987" s="228"/>
      <c r="N987" s="229"/>
      <c r="O987" s="229"/>
      <c r="P987" s="229"/>
      <c r="Q987" s="229"/>
      <c r="R987" s="229"/>
      <c r="S987" s="229"/>
      <c r="T987" s="230"/>
      <c r="AT987" s="231" t="s">
        <v>252</v>
      </c>
      <c r="AU987" s="231" t="s">
        <v>88</v>
      </c>
      <c r="AV987" s="15" t="s">
        <v>142</v>
      </c>
      <c r="AW987" s="15" t="s">
        <v>39</v>
      </c>
      <c r="AX987" s="15" t="s">
        <v>86</v>
      </c>
      <c r="AY987" s="231" t="s">
        <v>143</v>
      </c>
    </row>
    <row r="988" spans="1:65" s="2" customFormat="1" ht="24.2" customHeight="1">
      <c r="A988" s="36"/>
      <c r="B988" s="37"/>
      <c r="C988" s="232" t="s">
        <v>1411</v>
      </c>
      <c r="D988" s="232" t="s">
        <v>519</v>
      </c>
      <c r="E988" s="233" t="s">
        <v>1412</v>
      </c>
      <c r="F988" s="234" t="s">
        <v>1413</v>
      </c>
      <c r="G988" s="235" t="s">
        <v>470</v>
      </c>
      <c r="H988" s="236">
        <v>6</v>
      </c>
      <c r="I988" s="237"/>
      <c r="J988" s="238">
        <f>ROUND(I988*H988,2)</f>
        <v>0</v>
      </c>
      <c r="K988" s="234" t="s">
        <v>248</v>
      </c>
      <c r="L988" s="239"/>
      <c r="M988" s="240" t="s">
        <v>32</v>
      </c>
      <c r="N988" s="241" t="s">
        <v>49</v>
      </c>
      <c r="O988" s="66"/>
      <c r="P988" s="176">
        <f>O988*H988</f>
        <v>0</v>
      </c>
      <c r="Q988" s="176">
        <v>1.7500000000000002E-2</v>
      </c>
      <c r="R988" s="176">
        <f>Q988*H988</f>
        <v>0.10500000000000001</v>
      </c>
      <c r="S988" s="176">
        <v>0</v>
      </c>
      <c r="T988" s="177">
        <f>S988*H988</f>
        <v>0</v>
      </c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R988" s="178" t="s">
        <v>586</v>
      </c>
      <c r="AT988" s="178" t="s">
        <v>519</v>
      </c>
      <c r="AU988" s="178" t="s">
        <v>88</v>
      </c>
      <c r="AY988" s="18" t="s">
        <v>143</v>
      </c>
      <c r="BE988" s="179">
        <f>IF(N988="základní",J988,0)</f>
        <v>0</v>
      </c>
      <c r="BF988" s="179">
        <f>IF(N988="snížená",J988,0)</f>
        <v>0</v>
      </c>
      <c r="BG988" s="179">
        <f>IF(N988="zákl. přenesená",J988,0)</f>
        <v>0</v>
      </c>
      <c r="BH988" s="179">
        <f>IF(N988="sníž. přenesená",J988,0)</f>
        <v>0</v>
      </c>
      <c r="BI988" s="179">
        <f>IF(N988="nulová",J988,0)</f>
        <v>0</v>
      </c>
      <c r="BJ988" s="18" t="s">
        <v>86</v>
      </c>
      <c r="BK988" s="179">
        <f>ROUND(I988*H988,2)</f>
        <v>0</v>
      </c>
      <c r="BL988" s="18" t="s">
        <v>452</v>
      </c>
      <c r="BM988" s="178" t="s">
        <v>1414</v>
      </c>
    </row>
    <row r="989" spans="1:65" s="2" customFormat="1" ht="19.5">
      <c r="A989" s="36"/>
      <c r="B989" s="37"/>
      <c r="C989" s="38"/>
      <c r="D989" s="180" t="s">
        <v>149</v>
      </c>
      <c r="E989" s="38"/>
      <c r="F989" s="181" t="s">
        <v>1413</v>
      </c>
      <c r="G989" s="38"/>
      <c r="H989" s="38"/>
      <c r="I989" s="182"/>
      <c r="J989" s="38"/>
      <c r="K989" s="38"/>
      <c r="L989" s="41"/>
      <c r="M989" s="183"/>
      <c r="N989" s="184"/>
      <c r="O989" s="66"/>
      <c r="P989" s="66"/>
      <c r="Q989" s="66"/>
      <c r="R989" s="66"/>
      <c r="S989" s="66"/>
      <c r="T989" s="67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T989" s="18" t="s">
        <v>149</v>
      </c>
      <c r="AU989" s="18" t="s">
        <v>88</v>
      </c>
    </row>
    <row r="990" spans="1:65" s="2" customFormat="1" ht="24.2" customHeight="1">
      <c r="A990" s="36"/>
      <c r="B990" s="37"/>
      <c r="C990" s="232" t="s">
        <v>1415</v>
      </c>
      <c r="D990" s="232" t="s">
        <v>519</v>
      </c>
      <c r="E990" s="233" t="s">
        <v>1416</v>
      </c>
      <c r="F990" s="234" t="s">
        <v>1417</v>
      </c>
      <c r="G990" s="235" t="s">
        <v>470</v>
      </c>
      <c r="H990" s="236">
        <v>17</v>
      </c>
      <c r="I990" s="237"/>
      <c r="J990" s="238">
        <f>ROUND(I990*H990,2)</f>
        <v>0</v>
      </c>
      <c r="K990" s="234" t="s">
        <v>248</v>
      </c>
      <c r="L990" s="239"/>
      <c r="M990" s="240" t="s">
        <v>32</v>
      </c>
      <c r="N990" s="241" t="s">
        <v>49</v>
      </c>
      <c r="O990" s="66"/>
      <c r="P990" s="176">
        <f>O990*H990</f>
        <v>0</v>
      </c>
      <c r="Q990" s="176">
        <v>1.95E-2</v>
      </c>
      <c r="R990" s="176">
        <f>Q990*H990</f>
        <v>0.33150000000000002</v>
      </c>
      <c r="S990" s="176">
        <v>0</v>
      </c>
      <c r="T990" s="177">
        <f>S990*H990</f>
        <v>0</v>
      </c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R990" s="178" t="s">
        <v>586</v>
      </c>
      <c r="AT990" s="178" t="s">
        <v>519</v>
      </c>
      <c r="AU990" s="178" t="s">
        <v>88</v>
      </c>
      <c r="AY990" s="18" t="s">
        <v>143</v>
      </c>
      <c r="BE990" s="179">
        <f>IF(N990="základní",J990,0)</f>
        <v>0</v>
      </c>
      <c r="BF990" s="179">
        <f>IF(N990="snížená",J990,0)</f>
        <v>0</v>
      </c>
      <c r="BG990" s="179">
        <f>IF(N990="zákl. přenesená",J990,0)</f>
        <v>0</v>
      </c>
      <c r="BH990" s="179">
        <f>IF(N990="sníž. přenesená",J990,0)</f>
        <v>0</v>
      </c>
      <c r="BI990" s="179">
        <f>IF(N990="nulová",J990,0)</f>
        <v>0</v>
      </c>
      <c r="BJ990" s="18" t="s">
        <v>86</v>
      </c>
      <c r="BK990" s="179">
        <f>ROUND(I990*H990,2)</f>
        <v>0</v>
      </c>
      <c r="BL990" s="18" t="s">
        <v>452</v>
      </c>
      <c r="BM990" s="178" t="s">
        <v>1418</v>
      </c>
    </row>
    <row r="991" spans="1:65" s="2" customFormat="1" ht="19.5">
      <c r="A991" s="36"/>
      <c r="B991" s="37"/>
      <c r="C991" s="38"/>
      <c r="D991" s="180" t="s">
        <v>149</v>
      </c>
      <c r="E991" s="38"/>
      <c r="F991" s="181" t="s">
        <v>1417</v>
      </c>
      <c r="G991" s="38"/>
      <c r="H991" s="38"/>
      <c r="I991" s="182"/>
      <c r="J991" s="38"/>
      <c r="K991" s="38"/>
      <c r="L991" s="41"/>
      <c r="M991" s="183"/>
      <c r="N991" s="184"/>
      <c r="O991" s="66"/>
      <c r="P991" s="66"/>
      <c r="Q991" s="66"/>
      <c r="R991" s="66"/>
      <c r="S991" s="66"/>
      <c r="T991" s="67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T991" s="18" t="s">
        <v>149</v>
      </c>
      <c r="AU991" s="18" t="s">
        <v>88</v>
      </c>
    </row>
    <row r="992" spans="1:65" s="2" customFormat="1" ht="24.2" customHeight="1">
      <c r="A992" s="36"/>
      <c r="B992" s="37"/>
      <c r="C992" s="167" t="s">
        <v>1419</v>
      </c>
      <c r="D992" s="167" t="s">
        <v>144</v>
      </c>
      <c r="E992" s="168" t="s">
        <v>1420</v>
      </c>
      <c r="F992" s="169" t="s">
        <v>1421</v>
      </c>
      <c r="G992" s="170" t="s">
        <v>470</v>
      </c>
      <c r="H992" s="171">
        <v>1</v>
      </c>
      <c r="I992" s="172"/>
      <c r="J992" s="173">
        <f>ROUND(I992*H992,2)</f>
        <v>0</v>
      </c>
      <c r="K992" s="169" t="s">
        <v>248</v>
      </c>
      <c r="L992" s="41"/>
      <c r="M992" s="174" t="s">
        <v>32</v>
      </c>
      <c r="N992" s="175" t="s">
        <v>49</v>
      </c>
      <c r="O992" s="66"/>
      <c r="P992" s="176">
        <f>O992*H992</f>
        <v>0</v>
      </c>
      <c r="Q992" s="176">
        <v>0</v>
      </c>
      <c r="R992" s="176">
        <f>Q992*H992</f>
        <v>0</v>
      </c>
      <c r="S992" s="176">
        <v>0</v>
      </c>
      <c r="T992" s="177">
        <f>S992*H992</f>
        <v>0</v>
      </c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R992" s="178" t="s">
        <v>452</v>
      </c>
      <c r="AT992" s="178" t="s">
        <v>144</v>
      </c>
      <c r="AU992" s="178" t="s">
        <v>88</v>
      </c>
      <c r="AY992" s="18" t="s">
        <v>143</v>
      </c>
      <c r="BE992" s="179">
        <f>IF(N992="základní",J992,0)</f>
        <v>0</v>
      </c>
      <c r="BF992" s="179">
        <f>IF(N992="snížená",J992,0)</f>
        <v>0</v>
      </c>
      <c r="BG992" s="179">
        <f>IF(N992="zákl. přenesená",J992,0)</f>
        <v>0</v>
      </c>
      <c r="BH992" s="179">
        <f>IF(N992="sníž. přenesená",J992,0)</f>
        <v>0</v>
      </c>
      <c r="BI992" s="179">
        <f>IF(N992="nulová",J992,0)</f>
        <v>0</v>
      </c>
      <c r="BJ992" s="18" t="s">
        <v>86</v>
      </c>
      <c r="BK992" s="179">
        <f>ROUND(I992*H992,2)</f>
        <v>0</v>
      </c>
      <c r="BL992" s="18" t="s">
        <v>452</v>
      </c>
      <c r="BM992" s="178" t="s">
        <v>1422</v>
      </c>
    </row>
    <row r="993" spans="1:65" s="2" customFormat="1" ht="29.25">
      <c r="A993" s="36"/>
      <c r="B993" s="37"/>
      <c r="C993" s="38"/>
      <c r="D993" s="180" t="s">
        <v>149</v>
      </c>
      <c r="E993" s="38"/>
      <c r="F993" s="181" t="s">
        <v>1423</v>
      </c>
      <c r="G993" s="38"/>
      <c r="H993" s="38"/>
      <c r="I993" s="182"/>
      <c r="J993" s="38"/>
      <c r="K993" s="38"/>
      <c r="L993" s="41"/>
      <c r="M993" s="183"/>
      <c r="N993" s="184"/>
      <c r="O993" s="66"/>
      <c r="P993" s="66"/>
      <c r="Q993" s="66"/>
      <c r="R993" s="66"/>
      <c r="S993" s="66"/>
      <c r="T993" s="67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T993" s="18" t="s">
        <v>149</v>
      </c>
      <c r="AU993" s="18" t="s">
        <v>88</v>
      </c>
    </row>
    <row r="994" spans="1:65" s="2" customFormat="1" ht="11.25">
      <c r="A994" s="36"/>
      <c r="B994" s="37"/>
      <c r="C994" s="38"/>
      <c r="D994" s="198" t="s">
        <v>194</v>
      </c>
      <c r="E994" s="38"/>
      <c r="F994" s="199" t="s">
        <v>1424</v>
      </c>
      <c r="G994" s="38"/>
      <c r="H994" s="38"/>
      <c r="I994" s="182"/>
      <c r="J994" s="38"/>
      <c r="K994" s="38"/>
      <c r="L994" s="41"/>
      <c r="M994" s="183"/>
      <c r="N994" s="184"/>
      <c r="O994" s="66"/>
      <c r="P994" s="66"/>
      <c r="Q994" s="66"/>
      <c r="R994" s="66"/>
      <c r="S994" s="66"/>
      <c r="T994" s="67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T994" s="18" t="s">
        <v>194</v>
      </c>
      <c r="AU994" s="18" t="s">
        <v>88</v>
      </c>
    </row>
    <row r="995" spans="1:65" s="2" customFormat="1" ht="24.2" customHeight="1">
      <c r="A995" s="36"/>
      <c r="B995" s="37"/>
      <c r="C995" s="232" t="s">
        <v>1425</v>
      </c>
      <c r="D995" s="232" t="s">
        <v>519</v>
      </c>
      <c r="E995" s="233" t="s">
        <v>1426</v>
      </c>
      <c r="F995" s="234" t="s">
        <v>1427</v>
      </c>
      <c r="G995" s="235" t="s">
        <v>470</v>
      </c>
      <c r="H995" s="236">
        <v>1</v>
      </c>
      <c r="I995" s="237"/>
      <c r="J995" s="238">
        <f>ROUND(I995*H995,2)</f>
        <v>0</v>
      </c>
      <c r="K995" s="234" t="s">
        <v>248</v>
      </c>
      <c r="L995" s="239"/>
      <c r="M995" s="240" t="s">
        <v>32</v>
      </c>
      <c r="N995" s="241" t="s">
        <v>49</v>
      </c>
      <c r="O995" s="66"/>
      <c r="P995" s="176">
        <f>O995*H995</f>
        <v>0</v>
      </c>
      <c r="Q995" s="176">
        <v>3.5999999999999997E-2</v>
      </c>
      <c r="R995" s="176">
        <f>Q995*H995</f>
        <v>3.5999999999999997E-2</v>
      </c>
      <c r="S995" s="176">
        <v>0</v>
      </c>
      <c r="T995" s="177">
        <f>S995*H995</f>
        <v>0</v>
      </c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R995" s="178" t="s">
        <v>586</v>
      </c>
      <c r="AT995" s="178" t="s">
        <v>519</v>
      </c>
      <c r="AU995" s="178" t="s">
        <v>88</v>
      </c>
      <c r="AY995" s="18" t="s">
        <v>143</v>
      </c>
      <c r="BE995" s="179">
        <f>IF(N995="základní",J995,0)</f>
        <v>0</v>
      </c>
      <c r="BF995" s="179">
        <f>IF(N995="snížená",J995,0)</f>
        <v>0</v>
      </c>
      <c r="BG995" s="179">
        <f>IF(N995="zákl. přenesená",J995,0)</f>
        <v>0</v>
      </c>
      <c r="BH995" s="179">
        <f>IF(N995="sníž. přenesená",J995,0)</f>
        <v>0</v>
      </c>
      <c r="BI995" s="179">
        <f>IF(N995="nulová",J995,0)</f>
        <v>0</v>
      </c>
      <c r="BJ995" s="18" t="s">
        <v>86</v>
      </c>
      <c r="BK995" s="179">
        <f>ROUND(I995*H995,2)</f>
        <v>0</v>
      </c>
      <c r="BL995" s="18" t="s">
        <v>452</v>
      </c>
      <c r="BM995" s="178" t="s">
        <v>1428</v>
      </c>
    </row>
    <row r="996" spans="1:65" s="2" customFormat="1" ht="19.5">
      <c r="A996" s="36"/>
      <c r="B996" s="37"/>
      <c r="C996" s="38"/>
      <c r="D996" s="180" t="s">
        <v>149</v>
      </c>
      <c r="E996" s="38"/>
      <c r="F996" s="181" t="s">
        <v>1427</v>
      </c>
      <c r="G996" s="38"/>
      <c r="H996" s="38"/>
      <c r="I996" s="182"/>
      <c r="J996" s="38"/>
      <c r="K996" s="38"/>
      <c r="L996" s="41"/>
      <c r="M996" s="183"/>
      <c r="N996" s="184"/>
      <c r="O996" s="66"/>
      <c r="P996" s="66"/>
      <c r="Q996" s="66"/>
      <c r="R996" s="66"/>
      <c r="S996" s="66"/>
      <c r="T996" s="67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T996" s="18" t="s">
        <v>149</v>
      </c>
      <c r="AU996" s="18" t="s">
        <v>88</v>
      </c>
    </row>
    <row r="997" spans="1:65" s="2" customFormat="1" ht="24.2" customHeight="1">
      <c r="A997" s="36"/>
      <c r="B997" s="37"/>
      <c r="C997" s="167" t="s">
        <v>1429</v>
      </c>
      <c r="D997" s="167" t="s">
        <v>144</v>
      </c>
      <c r="E997" s="168" t="s">
        <v>1430</v>
      </c>
      <c r="F997" s="169" t="s">
        <v>1431</v>
      </c>
      <c r="G997" s="170" t="s">
        <v>470</v>
      </c>
      <c r="H997" s="171">
        <v>2</v>
      </c>
      <c r="I997" s="172"/>
      <c r="J997" s="173">
        <f>ROUND(I997*H997,2)</f>
        <v>0</v>
      </c>
      <c r="K997" s="169" t="s">
        <v>248</v>
      </c>
      <c r="L997" s="41"/>
      <c r="M997" s="174" t="s">
        <v>32</v>
      </c>
      <c r="N997" s="175" t="s">
        <v>49</v>
      </c>
      <c r="O997" s="66"/>
      <c r="P997" s="176">
        <f>O997*H997</f>
        <v>0</v>
      </c>
      <c r="Q997" s="176">
        <v>9.2000000000000003E-4</v>
      </c>
      <c r="R997" s="176">
        <f>Q997*H997</f>
        <v>1.8400000000000001E-3</v>
      </c>
      <c r="S997" s="176">
        <v>0</v>
      </c>
      <c r="T997" s="177">
        <f>S997*H997</f>
        <v>0</v>
      </c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R997" s="178" t="s">
        <v>452</v>
      </c>
      <c r="AT997" s="178" t="s">
        <v>144</v>
      </c>
      <c r="AU997" s="178" t="s">
        <v>88</v>
      </c>
      <c r="AY997" s="18" t="s">
        <v>143</v>
      </c>
      <c r="BE997" s="179">
        <f>IF(N997="základní",J997,0)</f>
        <v>0</v>
      </c>
      <c r="BF997" s="179">
        <f>IF(N997="snížená",J997,0)</f>
        <v>0</v>
      </c>
      <c r="BG997" s="179">
        <f>IF(N997="zákl. přenesená",J997,0)</f>
        <v>0</v>
      </c>
      <c r="BH997" s="179">
        <f>IF(N997="sníž. přenesená",J997,0)</f>
        <v>0</v>
      </c>
      <c r="BI997" s="179">
        <f>IF(N997="nulová",J997,0)</f>
        <v>0</v>
      </c>
      <c r="BJ997" s="18" t="s">
        <v>86</v>
      </c>
      <c r="BK997" s="179">
        <f>ROUND(I997*H997,2)</f>
        <v>0</v>
      </c>
      <c r="BL997" s="18" t="s">
        <v>452</v>
      </c>
      <c r="BM997" s="178" t="s">
        <v>1432</v>
      </c>
    </row>
    <row r="998" spans="1:65" s="2" customFormat="1" ht="19.5">
      <c r="A998" s="36"/>
      <c r="B998" s="37"/>
      <c r="C998" s="38"/>
      <c r="D998" s="180" t="s">
        <v>149</v>
      </c>
      <c r="E998" s="38"/>
      <c r="F998" s="181" t="s">
        <v>1433</v>
      </c>
      <c r="G998" s="38"/>
      <c r="H998" s="38"/>
      <c r="I998" s="182"/>
      <c r="J998" s="38"/>
      <c r="K998" s="38"/>
      <c r="L998" s="41"/>
      <c r="M998" s="183"/>
      <c r="N998" s="184"/>
      <c r="O998" s="66"/>
      <c r="P998" s="66"/>
      <c r="Q998" s="66"/>
      <c r="R998" s="66"/>
      <c r="S998" s="66"/>
      <c r="T998" s="67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T998" s="18" t="s">
        <v>149</v>
      </c>
      <c r="AU998" s="18" t="s">
        <v>88</v>
      </c>
    </row>
    <row r="999" spans="1:65" s="2" customFormat="1" ht="11.25">
      <c r="A999" s="36"/>
      <c r="B999" s="37"/>
      <c r="C999" s="38"/>
      <c r="D999" s="198" t="s">
        <v>194</v>
      </c>
      <c r="E999" s="38"/>
      <c r="F999" s="199" t="s">
        <v>1434</v>
      </c>
      <c r="G999" s="38"/>
      <c r="H999" s="38"/>
      <c r="I999" s="182"/>
      <c r="J999" s="38"/>
      <c r="K999" s="38"/>
      <c r="L999" s="41"/>
      <c r="M999" s="183"/>
      <c r="N999" s="184"/>
      <c r="O999" s="66"/>
      <c r="P999" s="66"/>
      <c r="Q999" s="66"/>
      <c r="R999" s="66"/>
      <c r="S999" s="66"/>
      <c r="T999" s="67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T999" s="18" t="s">
        <v>194</v>
      </c>
      <c r="AU999" s="18" t="s">
        <v>88</v>
      </c>
    </row>
    <row r="1000" spans="1:65" s="14" customFormat="1" ht="11.25">
      <c r="B1000" s="210"/>
      <c r="C1000" s="211"/>
      <c r="D1000" s="180" t="s">
        <v>252</v>
      </c>
      <c r="E1000" s="212" t="s">
        <v>32</v>
      </c>
      <c r="F1000" s="213" t="s">
        <v>1435</v>
      </c>
      <c r="G1000" s="211"/>
      <c r="H1000" s="214">
        <v>2</v>
      </c>
      <c r="I1000" s="215"/>
      <c r="J1000" s="211"/>
      <c r="K1000" s="211"/>
      <c r="L1000" s="216"/>
      <c r="M1000" s="217"/>
      <c r="N1000" s="218"/>
      <c r="O1000" s="218"/>
      <c r="P1000" s="218"/>
      <c r="Q1000" s="218"/>
      <c r="R1000" s="218"/>
      <c r="S1000" s="218"/>
      <c r="T1000" s="219"/>
      <c r="AT1000" s="220" t="s">
        <v>252</v>
      </c>
      <c r="AU1000" s="220" t="s">
        <v>88</v>
      </c>
      <c r="AV1000" s="14" t="s">
        <v>88</v>
      </c>
      <c r="AW1000" s="14" t="s">
        <v>39</v>
      </c>
      <c r="AX1000" s="14" t="s">
        <v>86</v>
      </c>
      <c r="AY1000" s="220" t="s">
        <v>143</v>
      </c>
    </row>
    <row r="1001" spans="1:65" s="2" customFormat="1" ht="24.2" customHeight="1">
      <c r="A1001" s="36"/>
      <c r="B1001" s="37"/>
      <c r="C1001" s="232" t="s">
        <v>1436</v>
      </c>
      <c r="D1001" s="232" t="s">
        <v>519</v>
      </c>
      <c r="E1001" s="233" t="s">
        <v>1437</v>
      </c>
      <c r="F1001" s="234" t="s">
        <v>1438</v>
      </c>
      <c r="G1001" s="235" t="s">
        <v>312</v>
      </c>
      <c r="H1001" s="236">
        <v>3.4079999999999999</v>
      </c>
      <c r="I1001" s="237"/>
      <c r="J1001" s="238">
        <f>ROUND(I1001*H1001,2)</f>
        <v>0</v>
      </c>
      <c r="K1001" s="234" t="s">
        <v>248</v>
      </c>
      <c r="L1001" s="239"/>
      <c r="M1001" s="240" t="s">
        <v>32</v>
      </c>
      <c r="N1001" s="241" t="s">
        <v>49</v>
      </c>
      <c r="O1001" s="66"/>
      <c r="P1001" s="176">
        <f>O1001*H1001</f>
        <v>0</v>
      </c>
      <c r="Q1001" s="176">
        <v>4.0210000000000003E-2</v>
      </c>
      <c r="R1001" s="176">
        <f>Q1001*H1001</f>
        <v>0.13703567999999999</v>
      </c>
      <c r="S1001" s="176">
        <v>0</v>
      </c>
      <c r="T1001" s="177">
        <f>S1001*H1001</f>
        <v>0</v>
      </c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R1001" s="178" t="s">
        <v>586</v>
      </c>
      <c r="AT1001" s="178" t="s">
        <v>519</v>
      </c>
      <c r="AU1001" s="178" t="s">
        <v>88</v>
      </c>
      <c r="AY1001" s="18" t="s">
        <v>143</v>
      </c>
      <c r="BE1001" s="179">
        <f>IF(N1001="základní",J1001,0)</f>
        <v>0</v>
      </c>
      <c r="BF1001" s="179">
        <f>IF(N1001="snížená",J1001,0)</f>
        <v>0</v>
      </c>
      <c r="BG1001" s="179">
        <f>IF(N1001="zákl. přenesená",J1001,0)</f>
        <v>0</v>
      </c>
      <c r="BH1001" s="179">
        <f>IF(N1001="sníž. přenesená",J1001,0)</f>
        <v>0</v>
      </c>
      <c r="BI1001" s="179">
        <f>IF(N1001="nulová",J1001,0)</f>
        <v>0</v>
      </c>
      <c r="BJ1001" s="18" t="s">
        <v>86</v>
      </c>
      <c r="BK1001" s="179">
        <f>ROUND(I1001*H1001,2)</f>
        <v>0</v>
      </c>
      <c r="BL1001" s="18" t="s">
        <v>452</v>
      </c>
      <c r="BM1001" s="178" t="s">
        <v>1439</v>
      </c>
    </row>
    <row r="1002" spans="1:65" s="2" customFormat="1" ht="19.5">
      <c r="A1002" s="36"/>
      <c r="B1002" s="37"/>
      <c r="C1002" s="38"/>
      <c r="D1002" s="180" t="s">
        <v>149</v>
      </c>
      <c r="E1002" s="38"/>
      <c r="F1002" s="181" t="s">
        <v>1438</v>
      </c>
      <c r="G1002" s="38"/>
      <c r="H1002" s="38"/>
      <c r="I1002" s="182"/>
      <c r="J1002" s="38"/>
      <c r="K1002" s="38"/>
      <c r="L1002" s="41"/>
      <c r="M1002" s="183"/>
      <c r="N1002" s="184"/>
      <c r="O1002" s="66"/>
      <c r="P1002" s="66"/>
      <c r="Q1002" s="66"/>
      <c r="R1002" s="66"/>
      <c r="S1002" s="66"/>
      <c r="T1002" s="67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T1002" s="18" t="s">
        <v>149</v>
      </c>
      <c r="AU1002" s="18" t="s">
        <v>88</v>
      </c>
    </row>
    <row r="1003" spans="1:65" s="14" customFormat="1" ht="11.25">
      <c r="B1003" s="210"/>
      <c r="C1003" s="211"/>
      <c r="D1003" s="180" t="s">
        <v>252</v>
      </c>
      <c r="E1003" s="212" t="s">
        <v>32</v>
      </c>
      <c r="F1003" s="213" t="s">
        <v>1440</v>
      </c>
      <c r="G1003" s="211"/>
      <c r="H1003" s="214">
        <v>3.4079999999999999</v>
      </c>
      <c r="I1003" s="215"/>
      <c r="J1003" s="211"/>
      <c r="K1003" s="211"/>
      <c r="L1003" s="216"/>
      <c r="M1003" s="217"/>
      <c r="N1003" s="218"/>
      <c r="O1003" s="218"/>
      <c r="P1003" s="218"/>
      <c r="Q1003" s="218"/>
      <c r="R1003" s="218"/>
      <c r="S1003" s="218"/>
      <c r="T1003" s="219"/>
      <c r="AT1003" s="220" t="s">
        <v>252</v>
      </c>
      <c r="AU1003" s="220" t="s">
        <v>88</v>
      </c>
      <c r="AV1003" s="14" t="s">
        <v>88</v>
      </c>
      <c r="AW1003" s="14" t="s">
        <v>39</v>
      </c>
      <c r="AX1003" s="14" t="s">
        <v>86</v>
      </c>
      <c r="AY1003" s="220" t="s">
        <v>143</v>
      </c>
    </row>
    <row r="1004" spans="1:65" s="2" customFormat="1" ht="24.2" customHeight="1">
      <c r="A1004" s="36"/>
      <c r="B1004" s="37"/>
      <c r="C1004" s="167" t="s">
        <v>1441</v>
      </c>
      <c r="D1004" s="167" t="s">
        <v>144</v>
      </c>
      <c r="E1004" s="168" t="s">
        <v>1442</v>
      </c>
      <c r="F1004" s="169" t="s">
        <v>1443</v>
      </c>
      <c r="G1004" s="170" t="s">
        <v>470</v>
      </c>
      <c r="H1004" s="171">
        <v>1</v>
      </c>
      <c r="I1004" s="172"/>
      <c r="J1004" s="173">
        <f>ROUND(I1004*H1004,2)</f>
        <v>0</v>
      </c>
      <c r="K1004" s="169" t="s">
        <v>248</v>
      </c>
      <c r="L1004" s="41"/>
      <c r="M1004" s="174" t="s">
        <v>32</v>
      </c>
      <c r="N1004" s="175" t="s">
        <v>49</v>
      </c>
      <c r="O1004" s="66"/>
      <c r="P1004" s="176">
        <f>O1004*H1004</f>
        <v>0</v>
      </c>
      <c r="Q1004" s="176">
        <v>8.8000000000000003E-4</v>
      </c>
      <c r="R1004" s="176">
        <f>Q1004*H1004</f>
        <v>8.8000000000000003E-4</v>
      </c>
      <c r="S1004" s="176">
        <v>0</v>
      </c>
      <c r="T1004" s="177">
        <f>S1004*H1004</f>
        <v>0</v>
      </c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R1004" s="178" t="s">
        <v>452</v>
      </c>
      <c r="AT1004" s="178" t="s">
        <v>144</v>
      </c>
      <c r="AU1004" s="178" t="s">
        <v>88</v>
      </c>
      <c r="AY1004" s="18" t="s">
        <v>143</v>
      </c>
      <c r="BE1004" s="179">
        <f>IF(N1004="základní",J1004,0)</f>
        <v>0</v>
      </c>
      <c r="BF1004" s="179">
        <f>IF(N1004="snížená",J1004,0)</f>
        <v>0</v>
      </c>
      <c r="BG1004" s="179">
        <f>IF(N1004="zákl. přenesená",J1004,0)</f>
        <v>0</v>
      </c>
      <c r="BH1004" s="179">
        <f>IF(N1004="sníž. přenesená",J1004,0)</f>
        <v>0</v>
      </c>
      <c r="BI1004" s="179">
        <f>IF(N1004="nulová",J1004,0)</f>
        <v>0</v>
      </c>
      <c r="BJ1004" s="18" t="s">
        <v>86</v>
      </c>
      <c r="BK1004" s="179">
        <f>ROUND(I1004*H1004,2)</f>
        <v>0</v>
      </c>
      <c r="BL1004" s="18" t="s">
        <v>452</v>
      </c>
      <c r="BM1004" s="178" t="s">
        <v>1444</v>
      </c>
    </row>
    <row r="1005" spans="1:65" s="2" customFormat="1" ht="19.5">
      <c r="A1005" s="36"/>
      <c r="B1005" s="37"/>
      <c r="C1005" s="38"/>
      <c r="D1005" s="180" t="s">
        <v>149</v>
      </c>
      <c r="E1005" s="38"/>
      <c r="F1005" s="181" t="s">
        <v>1445</v>
      </c>
      <c r="G1005" s="38"/>
      <c r="H1005" s="38"/>
      <c r="I1005" s="182"/>
      <c r="J1005" s="38"/>
      <c r="K1005" s="38"/>
      <c r="L1005" s="41"/>
      <c r="M1005" s="183"/>
      <c r="N1005" s="184"/>
      <c r="O1005" s="66"/>
      <c r="P1005" s="66"/>
      <c r="Q1005" s="66"/>
      <c r="R1005" s="66"/>
      <c r="S1005" s="66"/>
      <c r="T1005" s="67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  <c r="AE1005" s="36"/>
      <c r="AT1005" s="18" t="s">
        <v>149</v>
      </c>
      <c r="AU1005" s="18" t="s">
        <v>88</v>
      </c>
    </row>
    <row r="1006" spans="1:65" s="2" customFormat="1" ht="11.25">
      <c r="A1006" s="36"/>
      <c r="B1006" s="37"/>
      <c r="C1006" s="38"/>
      <c r="D1006" s="198" t="s">
        <v>194</v>
      </c>
      <c r="E1006" s="38"/>
      <c r="F1006" s="199" t="s">
        <v>1446</v>
      </c>
      <c r="G1006" s="38"/>
      <c r="H1006" s="38"/>
      <c r="I1006" s="182"/>
      <c r="J1006" s="38"/>
      <c r="K1006" s="38"/>
      <c r="L1006" s="41"/>
      <c r="M1006" s="183"/>
      <c r="N1006" s="184"/>
      <c r="O1006" s="66"/>
      <c r="P1006" s="66"/>
      <c r="Q1006" s="66"/>
      <c r="R1006" s="66"/>
      <c r="S1006" s="66"/>
      <c r="T1006" s="67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T1006" s="18" t="s">
        <v>194</v>
      </c>
      <c r="AU1006" s="18" t="s">
        <v>88</v>
      </c>
    </row>
    <row r="1007" spans="1:65" s="14" customFormat="1" ht="11.25">
      <c r="B1007" s="210"/>
      <c r="C1007" s="211"/>
      <c r="D1007" s="180" t="s">
        <v>252</v>
      </c>
      <c r="E1007" s="212" t="s">
        <v>32</v>
      </c>
      <c r="F1007" s="213" t="s">
        <v>1447</v>
      </c>
      <c r="G1007" s="211"/>
      <c r="H1007" s="214">
        <v>1</v>
      </c>
      <c r="I1007" s="215"/>
      <c r="J1007" s="211"/>
      <c r="K1007" s="211"/>
      <c r="L1007" s="216"/>
      <c r="M1007" s="217"/>
      <c r="N1007" s="218"/>
      <c r="O1007" s="218"/>
      <c r="P1007" s="218"/>
      <c r="Q1007" s="218"/>
      <c r="R1007" s="218"/>
      <c r="S1007" s="218"/>
      <c r="T1007" s="219"/>
      <c r="AT1007" s="220" t="s">
        <v>252</v>
      </c>
      <c r="AU1007" s="220" t="s">
        <v>88</v>
      </c>
      <c r="AV1007" s="14" t="s">
        <v>88</v>
      </c>
      <c r="AW1007" s="14" t="s">
        <v>39</v>
      </c>
      <c r="AX1007" s="14" t="s">
        <v>86</v>
      </c>
      <c r="AY1007" s="220" t="s">
        <v>143</v>
      </c>
    </row>
    <row r="1008" spans="1:65" s="2" customFormat="1" ht="24.2" customHeight="1">
      <c r="A1008" s="36"/>
      <c r="B1008" s="37"/>
      <c r="C1008" s="232" t="s">
        <v>1448</v>
      </c>
      <c r="D1008" s="232" t="s">
        <v>519</v>
      </c>
      <c r="E1008" s="233" t="s">
        <v>1449</v>
      </c>
      <c r="F1008" s="234" t="s">
        <v>1450</v>
      </c>
      <c r="G1008" s="235" t="s">
        <v>312</v>
      </c>
      <c r="H1008" s="236">
        <v>3.85</v>
      </c>
      <c r="I1008" s="237"/>
      <c r="J1008" s="238">
        <f>ROUND(I1008*H1008,2)</f>
        <v>0</v>
      </c>
      <c r="K1008" s="234" t="s">
        <v>248</v>
      </c>
      <c r="L1008" s="239"/>
      <c r="M1008" s="240" t="s">
        <v>32</v>
      </c>
      <c r="N1008" s="241" t="s">
        <v>49</v>
      </c>
      <c r="O1008" s="66"/>
      <c r="P1008" s="176">
        <f>O1008*H1008</f>
        <v>0</v>
      </c>
      <c r="Q1008" s="176">
        <v>4.0210000000000003E-2</v>
      </c>
      <c r="R1008" s="176">
        <f>Q1008*H1008</f>
        <v>0.15480850000000002</v>
      </c>
      <c r="S1008" s="176">
        <v>0</v>
      </c>
      <c r="T1008" s="177">
        <f>S1008*H1008</f>
        <v>0</v>
      </c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R1008" s="178" t="s">
        <v>586</v>
      </c>
      <c r="AT1008" s="178" t="s">
        <v>519</v>
      </c>
      <c r="AU1008" s="178" t="s">
        <v>88</v>
      </c>
      <c r="AY1008" s="18" t="s">
        <v>143</v>
      </c>
      <c r="BE1008" s="179">
        <f>IF(N1008="základní",J1008,0)</f>
        <v>0</v>
      </c>
      <c r="BF1008" s="179">
        <f>IF(N1008="snížená",J1008,0)</f>
        <v>0</v>
      </c>
      <c r="BG1008" s="179">
        <f>IF(N1008="zákl. přenesená",J1008,0)</f>
        <v>0</v>
      </c>
      <c r="BH1008" s="179">
        <f>IF(N1008="sníž. přenesená",J1008,0)</f>
        <v>0</v>
      </c>
      <c r="BI1008" s="179">
        <f>IF(N1008="nulová",J1008,0)</f>
        <v>0</v>
      </c>
      <c r="BJ1008" s="18" t="s">
        <v>86</v>
      </c>
      <c r="BK1008" s="179">
        <f>ROUND(I1008*H1008,2)</f>
        <v>0</v>
      </c>
      <c r="BL1008" s="18" t="s">
        <v>452</v>
      </c>
      <c r="BM1008" s="178" t="s">
        <v>1451</v>
      </c>
    </row>
    <row r="1009" spans="1:65" s="2" customFormat="1" ht="19.5">
      <c r="A1009" s="36"/>
      <c r="B1009" s="37"/>
      <c r="C1009" s="38"/>
      <c r="D1009" s="180" t="s">
        <v>149</v>
      </c>
      <c r="E1009" s="38"/>
      <c r="F1009" s="181" t="s">
        <v>1450</v>
      </c>
      <c r="G1009" s="38"/>
      <c r="H1009" s="38"/>
      <c r="I1009" s="182"/>
      <c r="J1009" s="38"/>
      <c r="K1009" s="38"/>
      <c r="L1009" s="41"/>
      <c r="M1009" s="183"/>
      <c r="N1009" s="184"/>
      <c r="O1009" s="66"/>
      <c r="P1009" s="66"/>
      <c r="Q1009" s="66"/>
      <c r="R1009" s="66"/>
      <c r="S1009" s="66"/>
      <c r="T1009" s="67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T1009" s="18" t="s">
        <v>149</v>
      </c>
      <c r="AU1009" s="18" t="s">
        <v>88</v>
      </c>
    </row>
    <row r="1010" spans="1:65" s="14" customFormat="1" ht="11.25">
      <c r="B1010" s="210"/>
      <c r="C1010" s="211"/>
      <c r="D1010" s="180" t="s">
        <v>252</v>
      </c>
      <c r="E1010" s="212" t="s">
        <v>32</v>
      </c>
      <c r="F1010" s="213" t="s">
        <v>1452</v>
      </c>
      <c r="G1010" s="211"/>
      <c r="H1010" s="214">
        <v>3.85</v>
      </c>
      <c r="I1010" s="215"/>
      <c r="J1010" s="211"/>
      <c r="K1010" s="211"/>
      <c r="L1010" s="216"/>
      <c r="M1010" s="217"/>
      <c r="N1010" s="218"/>
      <c r="O1010" s="218"/>
      <c r="P1010" s="218"/>
      <c r="Q1010" s="218"/>
      <c r="R1010" s="218"/>
      <c r="S1010" s="218"/>
      <c r="T1010" s="219"/>
      <c r="AT1010" s="220" t="s">
        <v>252</v>
      </c>
      <c r="AU1010" s="220" t="s">
        <v>88</v>
      </c>
      <c r="AV1010" s="14" t="s">
        <v>88</v>
      </c>
      <c r="AW1010" s="14" t="s">
        <v>39</v>
      </c>
      <c r="AX1010" s="14" t="s">
        <v>86</v>
      </c>
      <c r="AY1010" s="220" t="s">
        <v>143</v>
      </c>
    </row>
    <row r="1011" spans="1:65" s="2" customFormat="1" ht="24.2" customHeight="1">
      <c r="A1011" s="36"/>
      <c r="B1011" s="37"/>
      <c r="C1011" s="167" t="s">
        <v>1453</v>
      </c>
      <c r="D1011" s="167" t="s">
        <v>144</v>
      </c>
      <c r="E1011" s="168" t="s">
        <v>1454</v>
      </c>
      <c r="F1011" s="169" t="s">
        <v>1455</v>
      </c>
      <c r="G1011" s="170" t="s">
        <v>470</v>
      </c>
      <c r="H1011" s="171">
        <v>4</v>
      </c>
      <c r="I1011" s="172"/>
      <c r="J1011" s="173">
        <f>ROUND(I1011*H1011,2)</f>
        <v>0</v>
      </c>
      <c r="K1011" s="169" t="s">
        <v>248</v>
      </c>
      <c r="L1011" s="41"/>
      <c r="M1011" s="174" t="s">
        <v>32</v>
      </c>
      <c r="N1011" s="175" t="s">
        <v>49</v>
      </c>
      <c r="O1011" s="66"/>
      <c r="P1011" s="176">
        <f>O1011*H1011</f>
        <v>0</v>
      </c>
      <c r="Q1011" s="176">
        <v>0</v>
      </c>
      <c r="R1011" s="176">
        <f>Q1011*H1011</f>
        <v>0</v>
      </c>
      <c r="S1011" s="176">
        <v>0</v>
      </c>
      <c r="T1011" s="177">
        <f>S1011*H1011</f>
        <v>0</v>
      </c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  <c r="AE1011" s="36"/>
      <c r="AR1011" s="178" t="s">
        <v>452</v>
      </c>
      <c r="AT1011" s="178" t="s">
        <v>144</v>
      </c>
      <c r="AU1011" s="178" t="s">
        <v>88</v>
      </c>
      <c r="AY1011" s="18" t="s">
        <v>143</v>
      </c>
      <c r="BE1011" s="179">
        <f>IF(N1011="základní",J1011,0)</f>
        <v>0</v>
      </c>
      <c r="BF1011" s="179">
        <f>IF(N1011="snížená",J1011,0)</f>
        <v>0</v>
      </c>
      <c r="BG1011" s="179">
        <f>IF(N1011="zákl. přenesená",J1011,0)</f>
        <v>0</v>
      </c>
      <c r="BH1011" s="179">
        <f>IF(N1011="sníž. přenesená",J1011,0)</f>
        <v>0</v>
      </c>
      <c r="BI1011" s="179">
        <f>IF(N1011="nulová",J1011,0)</f>
        <v>0</v>
      </c>
      <c r="BJ1011" s="18" t="s">
        <v>86</v>
      </c>
      <c r="BK1011" s="179">
        <f>ROUND(I1011*H1011,2)</f>
        <v>0</v>
      </c>
      <c r="BL1011" s="18" t="s">
        <v>452</v>
      </c>
      <c r="BM1011" s="178" t="s">
        <v>1456</v>
      </c>
    </row>
    <row r="1012" spans="1:65" s="2" customFormat="1" ht="11.25">
      <c r="A1012" s="36"/>
      <c r="B1012" s="37"/>
      <c r="C1012" s="38"/>
      <c r="D1012" s="180" t="s">
        <v>149</v>
      </c>
      <c r="E1012" s="38"/>
      <c r="F1012" s="181" t="s">
        <v>1457</v>
      </c>
      <c r="G1012" s="38"/>
      <c r="H1012" s="38"/>
      <c r="I1012" s="182"/>
      <c r="J1012" s="38"/>
      <c r="K1012" s="38"/>
      <c r="L1012" s="41"/>
      <c r="M1012" s="183"/>
      <c r="N1012" s="184"/>
      <c r="O1012" s="66"/>
      <c r="P1012" s="66"/>
      <c r="Q1012" s="66"/>
      <c r="R1012" s="66"/>
      <c r="S1012" s="66"/>
      <c r="T1012" s="67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T1012" s="18" t="s">
        <v>149</v>
      </c>
      <c r="AU1012" s="18" t="s">
        <v>88</v>
      </c>
    </row>
    <row r="1013" spans="1:65" s="2" customFormat="1" ht="11.25">
      <c r="A1013" s="36"/>
      <c r="B1013" s="37"/>
      <c r="C1013" s="38"/>
      <c r="D1013" s="198" t="s">
        <v>194</v>
      </c>
      <c r="E1013" s="38"/>
      <c r="F1013" s="199" t="s">
        <v>1458</v>
      </c>
      <c r="G1013" s="38"/>
      <c r="H1013" s="38"/>
      <c r="I1013" s="182"/>
      <c r="J1013" s="38"/>
      <c r="K1013" s="38"/>
      <c r="L1013" s="41"/>
      <c r="M1013" s="183"/>
      <c r="N1013" s="184"/>
      <c r="O1013" s="66"/>
      <c r="P1013" s="66"/>
      <c r="Q1013" s="66"/>
      <c r="R1013" s="66"/>
      <c r="S1013" s="66"/>
      <c r="T1013" s="67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T1013" s="18" t="s">
        <v>194</v>
      </c>
      <c r="AU1013" s="18" t="s">
        <v>88</v>
      </c>
    </row>
    <row r="1014" spans="1:65" s="2" customFormat="1" ht="21.75" customHeight="1">
      <c r="A1014" s="36"/>
      <c r="B1014" s="37"/>
      <c r="C1014" s="232" t="s">
        <v>1459</v>
      </c>
      <c r="D1014" s="232" t="s">
        <v>519</v>
      </c>
      <c r="E1014" s="233" t="s">
        <v>1460</v>
      </c>
      <c r="F1014" s="234" t="s">
        <v>1461</v>
      </c>
      <c r="G1014" s="235" t="s">
        <v>470</v>
      </c>
      <c r="H1014" s="236">
        <v>4</v>
      </c>
      <c r="I1014" s="237"/>
      <c r="J1014" s="238">
        <f>ROUND(I1014*H1014,2)</f>
        <v>0</v>
      </c>
      <c r="K1014" s="234" t="s">
        <v>248</v>
      </c>
      <c r="L1014" s="239"/>
      <c r="M1014" s="240" t="s">
        <v>32</v>
      </c>
      <c r="N1014" s="241" t="s">
        <v>49</v>
      </c>
      <c r="O1014" s="66"/>
      <c r="P1014" s="176">
        <f>O1014*H1014</f>
        <v>0</v>
      </c>
      <c r="Q1014" s="176">
        <v>2.3999999999999998E-3</v>
      </c>
      <c r="R1014" s="176">
        <f>Q1014*H1014</f>
        <v>9.5999999999999992E-3</v>
      </c>
      <c r="S1014" s="176">
        <v>0</v>
      </c>
      <c r="T1014" s="177">
        <f>S1014*H1014</f>
        <v>0</v>
      </c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  <c r="AE1014" s="36"/>
      <c r="AR1014" s="178" t="s">
        <v>586</v>
      </c>
      <c r="AT1014" s="178" t="s">
        <v>519</v>
      </c>
      <c r="AU1014" s="178" t="s">
        <v>88</v>
      </c>
      <c r="AY1014" s="18" t="s">
        <v>143</v>
      </c>
      <c r="BE1014" s="179">
        <f>IF(N1014="základní",J1014,0)</f>
        <v>0</v>
      </c>
      <c r="BF1014" s="179">
        <f>IF(N1014="snížená",J1014,0)</f>
        <v>0</v>
      </c>
      <c r="BG1014" s="179">
        <f>IF(N1014="zákl. přenesená",J1014,0)</f>
        <v>0</v>
      </c>
      <c r="BH1014" s="179">
        <f>IF(N1014="sníž. přenesená",J1014,0)</f>
        <v>0</v>
      </c>
      <c r="BI1014" s="179">
        <f>IF(N1014="nulová",J1014,0)</f>
        <v>0</v>
      </c>
      <c r="BJ1014" s="18" t="s">
        <v>86</v>
      </c>
      <c r="BK1014" s="179">
        <f>ROUND(I1014*H1014,2)</f>
        <v>0</v>
      </c>
      <c r="BL1014" s="18" t="s">
        <v>452</v>
      </c>
      <c r="BM1014" s="178" t="s">
        <v>1462</v>
      </c>
    </row>
    <row r="1015" spans="1:65" s="2" customFormat="1" ht="11.25">
      <c r="A1015" s="36"/>
      <c r="B1015" s="37"/>
      <c r="C1015" s="38"/>
      <c r="D1015" s="180" t="s">
        <v>149</v>
      </c>
      <c r="E1015" s="38"/>
      <c r="F1015" s="181" t="s">
        <v>1461</v>
      </c>
      <c r="G1015" s="38"/>
      <c r="H1015" s="38"/>
      <c r="I1015" s="182"/>
      <c r="J1015" s="38"/>
      <c r="K1015" s="38"/>
      <c r="L1015" s="41"/>
      <c r="M1015" s="183"/>
      <c r="N1015" s="184"/>
      <c r="O1015" s="66"/>
      <c r="P1015" s="66"/>
      <c r="Q1015" s="66"/>
      <c r="R1015" s="66"/>
      <c r="S1015" s="66"/>
      <c r="T1015" s="67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T1015" s="18" t="s">
        <v>149</v>
      </c>
      <c r="AU1015" s="18" t="s">
        <v>88</v>
      </c>
    </row>
    <row r="1016" spans="1:65" s="2" customFormat="1" ht="24.2" customHeight="1">
      <c r="A1016" s="36"/>
      <c r="B1016" s="37"/>
      <c r="C1016" s="167" t="s">
        <v>1463</v>
      </c>
      <c r="D1016" s="167" t="s">
        <v>144</v>
      </c>
      <c r="E1016" s="168" t="s">
        <v>1464</v>
      </c>
      <c r="F1016" s="169" t="s">
        <v>1465</v>
      </c>
      <c r="G1016" s="170" t="s">
        <v>470</v>
      </c>
      <c r="H1016" s="171">
        <v>1</v>
      </c>
      <c r="I1016" s="172"/>
      <c r="J1016" s="173">
        <f>ROUND(I1016*H1016,2)</f>
        <v>0</v>
      </c>
      <c r="K1016" s="169" t="s">
        <v>248</v>
      </c>
      <c r="L1016" s="41"/>
      <c r="M1016" s="174" t="s">
        <v>32</v>
      </c>
      <c r="N1016" s="175" t="s">
        <v>49</v>
      </c>
      <c r="O1016" s="66"/>
      <c r="P1016" s="176">
        <f>O1016*H1016</f>
        <v>0</v>
      </c>
      <c r="Q1016" s="176">
        <v>4.6999999999999999E-4</v>
      </c>
      <c r="R1016" s="176">
        <f>Q1016*H1016</f>
        <v>4.6999999999999999E-4</v>
      </c>
      <c r="S1016" s="176">
        <v>0</v>
      </c>
      <c r="T1016" s="177">
        <f>S1016*H1016</f>
        <v>0</v>
      </c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R1016" s="178" t="s">
        <v>452</v>
      </c>
      <c r="AT1016" s="178" t="s">
        <v>144</v>
      </c>
      <c r="AU1016" s="178" t="s">
        <v>88</v>
      </c>
      <c r="AY1016" s="18" t="s">
        <v>143</v>
      </c>
      <c r="BE1016" s="179">
        <f>IF(N1016="základní",J1016,0)</f>
        <v>0</v>
      </c>
      <c r="BF1016" s="179">
        <f>IF(N1016="snížená",J1016,0)</f>
        <v>0</v>
      </c>
      <c r="BG1016" s="179">
        <f>IF(N1016="zákl. přenesená",J1016,0)</f>
        <v>0</v>
      </c>
      <c r="BH1016" s="179">
        <f>IF(N1016="sníž. přenesená",J1016,0)</f>
        <v>0</v>
      </c>
      <c r="BI1016" s="179">
        <f>IF(N1016="nulová",J1016,0)</f>
        <v>0</v>
      </c>
      <c r="BJ1016" s="18" t="s">
        <v>86</v>
      </c>
      <c r="BK1016" s="179">
        <f>ROUND(I1016*H1016,2)</f>
        <v>0</v>
      </c>
      <c r="BL1016" s="18" t="s">
        <v>452</v>
      </c>
      <c r="BM1016" s="178" t="s">
        <v>1466</v>
      </c>
    </row>
    <row r="1017" spans="1:65" s="2" customFormat="1" ht="19.5">
      <c r="A1017" s="36"/>
      <c r="B1017" s="37"/>
      <c r="C1017" s="38"/>
      <c r="D1017" s="180" t="s">
        <v>149</v>
      </c>
      <c r="E1017" s="38"/>
      <c r="F1017" s="181" t="s">
        <v>1467</v>
      </c>
      <c r="G1017" s="38"/>
      <c r="H1017" s="38"/>
      <c r="I1017" s="182"/>
      <c r="J1017" s="38"/>
      <c r="K1017" s="38"/>
      <c r="L1017" s="41"/>
      <c r="M1017" s="183"/>
      <c r="N1017" s="184"/>
      <c r="O1017" s="66"/>
      <c r="P1017" s="66"/>
      <c r="Q1017" s="66"/>
      <c r="R1017" s="66"/>
      <c r="S1017" s="66"/>
      <c r="T1017" s="67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T1017" s="18" t="s">
        <v>149</v>
      </c>
      <c r="AU1017" s="18" t="s">
        <v>88</v>
      </c>
    </row>
    <row r="1018" spans="1:65" s="2" customFormat="1" ht="11.25">
      <c r="A1018" s="36"/>
      <c r="B1018" s="37"/>
      <c r="C1018" s="38"/>
      <c r="D1018" s="198" t="s">
        <v>194</v>
      </c>
      <c r="E1018" s="38"/>
      <c r="F1018" s="199" t="s">
        <v>1468</v>
      </c>
      <c r="G1018" s="38"/>
      <c r="H1018" s="38"/>
      <c r="I1018" s="182"/>
      <c r="J1018" s="38"/>
      <c r="K1018" s="38"/>
      <c r="L1018" s="41"/>
      <c r="M1018" s="183"/>
      <c r="N1018" s="184"/>
      <c r="O1018" s="66"/>
      <c r="P1018" s="66"/>
      <c r="Q1018" s="66"/>
      <c r="R1018" s="66"/>
      <c r="S1018" s="66"/>
      <c r="T1018" s="67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T1018" s="18" t="s">
        <v>194</v>
      </c>
      <c r="AU1018" s="18" t="s">
        <v>88</v>
      </c>
    </row>
    <row r="1019" spans="1:65" s="2" customFormat="1" ht="37.9" customHeight="1">
      <c r="A1019" s="36"/>
      <c r="B1019" s="37"/>
      <c r="C1019" s="232" t="s">
        <v>1469</v>
      </c>
      <c r="D1019" s="232" t="s">
        <v>519</v>
      </c>
      <c r="E1019" s="233" t="s">
        <v>1470</v>
      </c>
      <c r="F1019" s="234" t="s">
        <v>1471</v>
      </c>
      <c r="G1019" s="235" t="s">
        <v>470</v>
      </c>
      <c r="H1019" s="236">
        <v>1</v>
      </c>
      <c r="I1019" s="237"/>
      <c r="J1019" s="238">
        <f>ROUND(I1019*H1019,2)</f>
        <v>0</v>
      </c>
      <c r="K1019" s="234" t="s">
        <v>248</v>
      </c>
      <c r="L1019" s="239"/>
      <c r="M1019" s="240" t="s">
        <v>32</v>
      </c>
      <c r="N1019" s="241" t="s">
        <v>49</v>
      </c>
      <c r="O1019" s="66"/>
      <c r="P1019" s="176">
        <f>O1019*H1019</f>
        <v>0</v>
      </c>
      <c r="Q1019" s="176">
        <v>1.7999999999999999E-2</v>
      </c>
      <c r="R1019" s="176">
        <f>Q1019*H1019</f>
        <v>1.7999999999999999E-2</v>
      </c>
      <c r="S1019" s="176">
        <v>0</v>
      </c>
      <c r="T1019" s="177">
        <f>S1019*H1019</f>
        <v>0</v>
      </c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R1019" s="178" t="s">
        <v>586</v>
      </c>
      <c r="AT1019" s="178" t="s">
        <v>519</v>
      </c>
      <c r="AU1019" s="178" t="s">
        <v>88</v>
      </c>
      <c r="AY1019" s="18" t="s">
        <v>143</v>
      </c>
      <c r="BE1019" s="179">
        <f>IF(N1019="základní",J1019,0)</f>
        <v>0</v>
      </c>
      <c r="BF1019" s="179">
        <f>IF(N1019="snížená",J1019,0)</f>
        <v>0</v>
      </c>
      <c r="BG1019" s="179">
        <f>IF(N1019="zákl. přenesená",J1019,0)</f>
        <v>0</v>
      </c>
      <c r="BH1019" s="179">
        <f>IF(N1019="sníž. přenesená",J1019,0)</f>
        <v>0</v>
      </c>
      <c r="BI1019" s="179">
        <f>IF(N1019="nulová",J1019,0)</f>
        <v>0</v>
      </c>
      <c r="BJ1019" s="18" t="s">
        <v>86</v>
      </c>
      <c r="BK1019" s="179">
        <f>ROUND(I1019*H1019,2)</f>
        <v>0</v>
      </c>
      <c r="BL1019" s="18" t="s">
        <v>452</v>
      </c>
      <c r="BM1019" s="178" t="s">
        <v>1472</v>
      </c>
    </row>
    <row r="1020" spans="1:65" s="2" customFormat="1" ht="19.5">
      <c r="A1020" s="36"/>
      <c r="B1020" s="37"/>
      <c r="C1020" s="38"/>
      <c r="D1020" s="180" t="s">
        <v>149</v>
      </c>
      <c r="E1020" s="38"/>
      <c r="F1020" s="181" t="s">
        <v>1471</v>
      </c>
      <c r="G1020" s="38"/>
      <c r="H1020" s="38"/>
      <c r="I1020" s="182"/>
      <c r="J1020" s="38"/>
      <c r="K1020" s="38"/>
      <c r="L1020" s="41"/>
      <c r="M1020" s="183"/>
      <c r="N1020" s="184"/>
      <c r="O1020" s="66"/>
      <c r="P1020" s="66"/>
      <c r="Q1020" s="66"/>
      <c r="R1020" s="66"/>
      <c r="S1020" s="66"/>
      <c r="T1020" s="67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T1020" s="18" t="s">
        <v>149</v>
      </c>
      <c r="AU1020" s="18" t="s">
        <v>88</v>
      </c>
    </row>
    <row r="1021" spans="1:65" s="2" customFormat="1" ht="24.2" customHeight="1">
      <c r="A1021" s="36"/>
      <c r="B1021" s="37"/>
      <c r="C1021" s="167" t="s">
        <v>1473</v>
      </c>
      <c r="D1021" s="167" t="s">
        <v>144</v>
      </c>
      <c r="E1021" s="168" t="s">
        <v>1474</v>
      </c>
      <c r="F1021" s="169" t="s">
        <v>1475</v>
      </c>
      <c r="G1021" s="170" t="s">
        <v>470</v>
      </c>
      <c r="H1021" s="171">
        <v>17</v>
      </c>
      <c r="I1021" s="172"/>
      <c r="J1021" s="173">
        <f>ROUND(I1021*H1021,2)</f>
        <v>0</v>
      </c>
      <c r="K1021" s="169" t="s">
        <v>248</v>
      </c>
      <c r="L1021" s="41"/>
      <c r="M1021" s="174" t="s">
        <v>32</v>
      </c>
      <c r="N1021" s="175" t="s">
        <v>49</v>
      </c>
      <c r="O1021" s="66"/>
      <c r="P1021" s="176">
        <f>O1021*H1021</f>
        <v>0</v>
      </c>
      <c r="Q1021" s="176">
        <v>0</v>
      </c>
      <c r="R1021" s="176">
        <f>Q1021*H1021</f>
        <v>0</v>
      </c>
      <c r="S1021" s="176">
        <v>0</v>
      </c>
      <c r="T1021" s="177">
        <f>S1021*H1021</f>
        <v>0</v>
      </c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R1021" s="178" t="s">
        <v>452</v>
      </c>
      <c r="AT1021" s="178" t="s">
        <v>144</v>
      </c>
      <c r="AU1021" s="178" t="s">
        <v>88</v>
      </c>
      <c r="AY1021" s="18" t="s">
        <v>143</v>
      </c>
      <c r="BE1021" s="179">
        <f>IF(N1021="základní",J1021,0)</f>
        <v>0</v>
      </c>
      <c r="BF1021" s="179">
        <f>IF(N1021="snížená",J1021,0)</f>
        <v>0</v>
      </c>
      <c r="BG1021" s="179">
        <f>IF(N1021="zákl. přenesená",J1021,0)</f>
        <v>0</v>
      </c>
      <c r="BH1021" s="179">
        <f>IF(N1021="sníž. přenesená",J1021,0)</f>
        <v>0</v>
      </c>
      <c r="BI1021" s="179">
        <f>IF(N1021="nulová",J1021,0)</f>
        <v>0</v>
      </c>
      <c r="BJ1021" s="18" t="s">
        <v>86</v>
      </c>
      <c r="BK1021" s="179">
        <f>ROUND(I1021*H1021,2)</f>
        <v>0</v>
      </c>
      <c r="BL1021" s="18" t="s">
        <v>452</v>
      </c>
      <c r="BM1021" s="178" t="s">
        <v>1476</v>
      </c>
    </row>
    <row r="1022" spans="1:65" s="2" customFormat="1" ht="29.25">
      <c r="A1022" s="36"/>
      <c r="B1022" s="37"/>
      <c r="C1022" s="38"/>
      <c r="D1022" s="180" t="s">
        <v>149</v>
      </c>
      <c r="E1022" s="38"/>
      <c r="F1022" s="181" t="s">
        <v>1477</v>
      </c>
      <c r="G1022" s="38"/>
      <c r="H1022" s="38"/>
      <c r="I1022" s="182"/>
      <c r="J1022" s="38"/>
      <c r="K1022" s="38"/>
      <c r="L1022" s="41"/>
      <c r="M1022" s="183"/>
      <c r="N1022" s="184"/>
      <c r="O1022" s="66"/>
      <c r="P1022" s="66"/>
      <c r="Q1022" s="66"/>
      <c r="R1022" s="66"/>
      <c r="S1022" s="66"/>
      <c r="T1022" s="67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T1022" s="18" t="s">
        <v>149</v>
      </c>
      <c r="AU1022" s="18" t="s">
        <v>88</v>
      </c>
    </row>
    <row r="1023" spans="1:65" s="2" customFormat="1" ht="11.25">
      <c r="A1023" s="36"/>
      <c r="B1023" s="37"/>
      <c r="C1023" s="38"/>
      <c r="D1023" s="198" t="s">
        <v>194</v>
      </c>
      <c r="E1023" s="38"/>
      <c r="F1023" s="199" t="s">
        <v>1478</v>
      </c>
      <c r="G1023" s="38"/>
      <c r="H1023" s="38"/>
      <c r="I1023" s="182"/>
      <c r="J1023" s="38"/>
      <c r="K1023" s="38"/>
      <c r="L1023" s="41"/>
      <c r="M1023" s="183"/>
      <c r="N1023" s="184"/>
      <c r="O1023" s="66"/>
      <c r="P1023" s="66"/>
      <c r="Q1023" s="66"/>
      <c r="R1023" s="66"/>
      <c r="S1023" s="66"/>
      <c r="T1023" s="67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T1023" s="18" t="s">
        <v>194</v>
      </c>
      <c r="AU1023" s="18" t="s">
        <v>88</v>
      </c>
    </row>
    <row r="1024" spans="1:65" s="2" customFormat="1" ht="21.75" customHeight="1">
      <c r="A1024" s="36"/>
      <c r="B1024" s="37"/>
      <c r="C1024" s="232" t="s">
        <v>1479</v>
      </c>
      <c r="D1024" s="232" t="s">
        <v>519</v>
      </c>
      <c r="E1024" s="233" t="s">
        <v>1480</v>
      </c>
      <c r="F1024" s="234" t="s">
        <v>1481</v>
      </c>
      <c r="G1024" s="235" t="s">
        <v>462</v>
      </c>
      <c r="H1024" s="236">
        <v>22.274999999999999</v>
      </c>
      <c r="I1024" s="237"/>
      <c r="J1024" s="238">
        <f>ROUND(I1024*H1024,2)</f>
        <v>0</v>
      </c>
      <c r="K1024" s="234" t="s">
        <v>248</v>
      </c>
      <c r="L1024" s="239"/>
      <c r="M1024" s="240" t="s">
        <v>32</v>
      </c>
      <c r="N1024" s="241" t="s">
        <v>49</v>
      </c>
      <c r="O1024" s="66"/>
      <c r="P1024" s="176">
        <f>O1024*H1024</f>
        <v>0</v>
      </c>
      <c r="Q1024" s="176">
        <v>1.5E-3</v>
      </c>
      <c r="R1024" s="176">
        <f>Q1024*H1024</f>
        <v>3.3412499999999998E-2</v>
      </c>
      <c r="S1024" s="176">
        <v>0</v>
      </c>
      <c r="T1024" s="177">
        <f>S1024*H1024</f>
        <v>0</v>
      </c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R1024" s="178" t="s">
        <v>586</v>
      </c>
      <c r="AT1024" s="178" t="s">
        <v>519</v>
      </c>
      <c r="AU1024" s="178" t="s">
        <v>88</v>
      </c>
      <c r="AY1024" s="18" t="s">
        <v>143</v>
      </c>
      <c r="BE1024" s="179">
        <f>IF(N1024="základní",J1024,0)</f>
        <v>0</v>
      </c>
      <c r="BF1024" s="179">
        <f>IF(N1024="snížená",J1024,0)</f>
        <v>0</v>
      </c>
      <c r="BG1024" s="179">
        <f>IF(N1024="zákl. přenesená",J1024,0)</f>
        <v>0</v>
      </c>
      <c r="BH1024" s="179">
        <f>IF(N1024="sníž. přenesená",J1024,0)</f>
        <v>0</v>
      </c>
      <c r="BI1024" s="179">
        <f>IF(N1024="nulová",J1024,0)</f>
        <v>0</v>
      </c>
      <c r="BJ1024" s="18" t="s">
        <v>86</v>
      </c>
      <c r="BK1024" s="179">
        <f>ROUND(I1024*H1024,2)</f>
        <v>0</v>
      </c>
      <c r="BL1024" s="18" t="s">
        <v>452</v>
      </c>
      <c r="BM1024" s="178" t="s">
        <v>1482</v>
      </c>
    </row>
    <row r="1025" spans="1:65" s="2" customFormat="1" ht="11.25">
      <c r="A1025" s="36"/>
      <c r="B1025" s="37"/>
      <c r="C1025" s="38"/>
      <c r="D1025" s="180" t="s">
        <v>149</v>
      </c>
      <c r="E1025" s="38"/>
      <c r="F1025" s="181" t="s">
        <v>1481</v>
      </c>
      <c r="G1025" s="38"/>
      <c r="H1025" s="38"/>
      <c r="I1025" s="182"/>
      <c r="J1025" s="38"/>
      <c r="K1025" s="38"/>
      <c r="L1025" s="41"/>
      <c r="M1025" s="183"/>
      <c r="N1025" s="184"/>
      <c r="O1025" s="66"/>
      <c r="P1025" s="66"/>
      <c r="Q1025" s="66"/>
      <c r="R1025" s="66"/>
      <c r="S1025" s="66"/>
      <c r="T1025" s="67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T1025" s="18" t="s">
        <v>149</v>
      </c>
      <c r="AU1025" s="18" t="s">
        <v>88</v>
      </c>
    </row>
    <row r="1026" spans="1:65" s="14" customFormat="1" ht="11.25">
      <c r="B1026" s="210"/>
      <c r="C1026" s="211"/>
      <c r="D1026" s="180" t="s">
        <v>252</v>
      </c>
      <c r="E1026" s="211"/>
      <c r="F1026" s="213" t="s">
        <v>1483</v>
      </c>
      <c r="G1026" s="211"/>
      <c r="H1026" s="214">
        <v>22.274999999999999</v>
      </c>
      <c r="I1026" s="215"/>
      <c r="J1026" s="211"/>
      <c r="K1026" s="211"/>
      <c r="L1026" s="216"/>
      <c r="M1026" s="217"/>
      <c r="N1026" s="218"/>
      <c r="O1026" s="218"/>
      <c r="P1026" s="218"/>
      <c r="Q1026" s="218"/>
      <c r="R1026" s="218"/>
      <c r="S1026" s="218"/>
      <c r="T1026" s="219"/>
      <c r="AT1026" s="220" t="s">
        <v>252</v>
      </c>
      <c r="AU1026" s="220" t="s">
        <v>88</v>
      </c>
      <c r="AV1026" s="14" t="s">
        <v>88</v>
      </c>
      <c r="AW1026" s="14" t="s">
        <v>4</v>
      </c>
      <c r="AX1026" s="14" t="s">
        <v>86</v>
      </c>
      <c r="AY1026" s="220" t="s">
        <v>143</v>
      </c>
    </row>
    <row r="1027" spans="1:65" s="2" customFormat="1" ht="16.5" customHeight="1">
      <c r="A1027" s="36"/>
      <c r="B1027" s="37"/>
      <c r="C1027" s="232" t="s">
        <v>1484</v>
      </c>
      <c r="D1027" s="232" t="s">
        <v>519</v>
      </c>
      <c r="E1027" s="233" t="s">
        <v>1485</v>
      </c>
      <c r="F1027" s="234" t="s">
        <v>1486</v>
      </c>
      <c r="G1027" s="235" t="s">
        <v>1487</v>
      </c>
      <c r="H1027" s="236">
        <v>17</v>
      </c>
      <c r="I1027" s="237"/>
      <c r="J1027" s="238">
        <f>ROUND(I1027*H1027,2)</f>
        <v>0</v>
      </c>
      <c r="K1027" s="234" t="s">
        <v>248</v>
      </c>
      <c r="L1027" s="239"/>
      <c r="M1027" s="240" t="s">
        <v>32</v>
      </c>
      <c r="N1027" s="241" t="s">
        <v>49</v>
      </c>
      <c r="O1027" s="66"/>
      <c r="P1027" s="176">
        <f>O1027*H1027</f>
        <v>0</v>
      </c>
      <c r="Q1027" s="176">
        <v>2.0000000000000001E-4</v>
      </c>
      <c r="R1027" s="176">
        <f>Q1027*H1027</f>
        <v>3.4000000000000002E-3</v>
      </c>
      <c r="S1027" s="176">
        <v>0</v>
      </c>
      <c r="T1027" s="177">
        <f>S1027*H1027</f>
        <v>0</v>
      </c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R1027" s="178" t="s">
        <v>586</v>
      </c>
      <c r="AT1027" s="178" t="s">
        <v>519</v>
      </c>
      <c r="AU1027" s="178" t="s">
        <v>88</v>
      </c>
      <c r="AY1027" s="18" t="s">
        <v>143</v>
      </c>
      <c r="BE1027" s="179">
        <f>IF(N1027="základní",J1027,0)</f>
        <v>0</v>
      </c>
      <c r="BF1027" s="179">
        <f>IF(N1027="snížená",J1027,0)</f>
        <v>0</v>
      </c>
      <c r="BG1027" s="179">
        <f>IF(N1027="zákl. přenesená",J1027,0)</f>
        <v>0</v>
      </c>
      <c r="BH1027" s="179">
        <f>IF(N1027="sníž. přenesená",J1027,0)</f>
        <v>0</v>
      </c>
      <c r="BI1027" s="179">
        <f>IF(N1027="nulová",J1027,0)</f>
        <v>0</v>
      </c>
      <c r="BJ1027" s="18" t="s">
        <v>86</v>
      </c>
      <c r="BK1027" s="179">
        <f>ROUND(I1027*H1027,2)</f>
        <v>0</v>
      </c>
      <c r="BL1027" s="18" t="s">
        <v>452</v>
      </c>
      <c r="BM1027" s="178" t="s">
        <v>1488</v>
      </c>
    </row>
    <row r="1028" spans="1:65" s="2" customFormat="1" ht="11.25">
      <c r="A1028" s="36"/>
      <c r="B1028" s="37"/>
      <c r="C1028" s="38"/>
      <c r="D1028" s="180" t="s">
        <v>149</v>
      </c>
      <c r="E1028" s="38"/>
      <c r="F1028" s="181" t="s">
        <v>1486</v>
      </c>
      <c r="G1028" s="38"/>
      <c r="H1028" s="38"/>
      <c r="I1028" s="182"/>
      <c r="J1028" s="38"/>
      <c r="K1028" s="38"/>
      <c r="L1028" s="41"/>
      <c r="M1028" s="183"/>
      <c r="N1028" s="184"/>
      <c r="O1028" s="66"/>
      <c r="P1028" s="66"/>
      <c r="Q1028" s="66"/>
      <c r="R1028" s="66"/>
      <c r="S1028" s="66"/>
      <c r="T1028" s="67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T1028" s="18" t="s">
        <v>149</v>
      </c>
      <c r="AU1028" s="18" t="s">
        <v>88</v>
      </c>
    </row>
    <row r="1029" spans="1:65" s="2" customFormat="1" ht="24.2" customHeight="1">
      <c r="A1029" s="36"/>
      <c r="B1029" s="37"/>
      <c r="C1029" s="167" t="s">
        <v>1489</v>
      </c>
      <c r="D1029" s="167" t="s">
        <v>144</v>
      </c>
      <c r="E1029" s="168" t="s">
        <v>1490</v>
      </c>
      <c r="F1029" s="169" t="s">
        <v>1491</v>
      </c>
      <c r="G1029" s="170" t="s">
        <v>296</v>
      </c>
      <c r="H1029" s="171">
        <v>1.768</v>
      </c>
      <c r="I1029" s="172"/>
      <c r="J1029" s="173">
        <f>ROUND(I1029*H1029,2)</f>
        <v>0</v>
      </c>
      <c r="K1029" s="169" t="s">
        <v>248</v>
      </c>
      <c r="L1029" s="41"/>
      <c r="M1029" s="174" t="s">
        <v>32</v>
      </c>
      <c r="N1029" s="175" t="s">
        <v>49</v>
      </c>
      <c r="O1029" s="66"/>
      <c r="P1029" s="176">
        <f>O1029*H1029</f>
        <v>0</v>
      </c>
      <c r="Q1029" s="176">
        <v>0</v>
      </c>
      <c r="R1029" s="176">
        <f>Q1029*H1029</f>
        <v>0</v>
      </c>
      <c r="S1029" s="176">
        <v>0</v>
      </c>
      <c r="T1029" s="177">
        <f>S1029*H1029</f>
        <v>0</v>
      </c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R1029" s="178" t="s">
        <v>452</v>
      </c>
      <c r="AT1029" s="178" t="s">
        <v>144</v>
      </c>
      <c r="AU1029" s="178" t="s">
        <v>88</v>
      </c>
      <c r="AY1029" s="18" t="s">
        <v>143</v>
      </c>
      <c r="BE1029" s="179">
        <f>IF(N1029="základní",J1029,0)</f>
        <v>0</v>
      </c>
      <c r="BF1029" s="179">
        <f>IF(N1029="snížená",J1029,0)</f>
        <v>0</v>
      </c>
      <c r="BG1029" s="179">
        <f>IF(N1029="zákl. přenesená",J1029,0)</f>
        <v>0</v>
      </c>
      <c r="BH1029" s="179">
        <f>IF(N1029="sníž. přenesená",J1029,0)</f>
        <v>0</v>
      </c>
      <c r="BI1029" s="179">
        <f>IF(N1029="nulová",J1029,0)</f>
        <v>0</v>
      </c>
      <c r="BJ1029" s="18" t="s">
        <v>86</v>
      </c>
      <c r="BK1029" s="179">
        <f>ROUND(I1029*H1029,2)</f>
        <v>0</v>
      </c>
      <c r="BL1029" s="18" t="s">
        <v>452</v>
      </c>
      <c r="BM1029" s="178" t="s">
        <v>1492</v>
      </c>
    </row>
    <row r="1030" spans="1:65" s="2" customFormat="1" ht="29.25">
      <c r="A1030" s="36"/>
      <c r="B1030" s="37"/>
      <c r="C1030" s="38"/>
      <c r="D1030" s="180" t="s">
        <v>149</v>
      </c>
      <c r="E1030" s="38"/>
      <c r="F1030" s="181" t="s">
        <v>1493</v>
      </c>
      <c r="G1030" s="38"/>
      <c r="H1030" s="38"/>
      <c r="I1030" s="182"/>
      <c r="J1030" s="38"/>
      <c r="K1030" s="38"/>
      <c r="L1030" s="41"/>
      <c r="M1030" s="183"/>
      <c r="N1030" s="184"/>
      <c r="O1030" s="66"/>
      <c r="P1030" s="66"/>
      <c r="Q1030" s="66"/>
      <c r="R1030" s="66"/>
      <c r="S1030" s="66"/>
      <c r="T1030" s="67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T1030" s="18" t="s">
        <v>149</v>
      </c>
      <c r="AU1030" s="18" t="s">
        <v>88</v>
      </c>
    </row>
    <row r="1031" spans="1:65" s="2" customFormat="1" ht="11.25">
      <c r="A1031" s="36"/>
      <c r="B1031" s="37"/>
      <c r="C1031" s="38"/>
      <c r="D1031" s="198" t="s">
        <v>194</v>
      </c>
      <c r="E1031" s="38"/>
      <c r="F1031" s="199" t="s">
        <v>1494</v>
      </c>
      <c r="G1031" s="38"/>
      <c r="H1031" s="38"/>
      <c r="I1031" s="182"/>
      <c r="J1031" s="38"/>
      <c r="K1031" s="38"/>
      <c r="L1031" s="41"/>
      <c r="M1031" s="183"/>
      <c r="N1031" s="184"/>
      <c r="O1031" s="66"/>
      <c r="P1031" s="66"/>
      <c r="Q1031" s="66"/>
      <c r="R1031" s="66"/>
      <c r="S1031" s="66"/>
      <c r="T1031" s="67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T1031" s="18" t="s">
        <v>194</v>
      </c>
      <c r="AU1031" s="18" t="s">
        <v>88</v>
      </c>
    </row>
    <row r="1032" spans="1:65" s="11" customFormat="1" ht="22.9" customHeight="1">
      <c r="B1032" s="153"/>
      <c r="C1032" s="154"/>
      <c r="D1032" s="155" t="s">
        <v>77</v>
      </c>
      <c r="E1032" s="196" t="s">
        <v>1495</v>
      </c>
      <c r="F1032" s="196" t="s">
        <v>1496</v>
      </c>
      <c r="G1032" s="154"/>
      <c r="H1032" s="154"/>
      <c r="I1032" s="157"/>
      <c r="J1032" s="197">
        <f>BK1032</f>
        <v>0</v>
      </c>
      <c r="K1032" s="154"/>
      <c r="L1032" s="159"/>
      <c r="M1032" s="160"/>
      <c r="N1032" s="161"/>
      <c r="O1032" s="161"/>
      <c r="P1032" s="162">
        <f>SUM(P1033:P1061)</f>
        <v>0</v>
      </c>
      <c r="Q1032" s="161"/>
      <c r="R1032" s="162">
        <f>SUM(R1033:R1061)</f>
        <v>0.13239800000000002</v>
      </c>
      <c r="S1032" s="161"/>
      <c r="T1032" s="163">
        <f>SUM(T1033:T1061)</f>
        <v>0</v>
      </c>
      <c r="AR1032" s="164" t="s">
        <v>88</v>
      </c>
      <c r="AT1032" s="165" t="s">
        <v>77</v>
      </c>
      <c r="AU1032" s="165" t="s">
        <v>86</v>
      </c>
      <c r="AY1032" s="164" t="s">
        <v>143</v>
      </c>
      <c r="BK1032" s="166">
        <f>SUM(BK1033:BK1061)</f>
        <v>0</v>
      </c>
    </row>
    <row r="1033" spans="1:65" s="2" customFormat="1" ht="24.2" customHeight="1">
      <c r="A1033" s="36"/>
      <c r="B1033" s="37"/>
      <c r="C1033" s="167" t="s">
        <v>1497</v>
      </c>
      <c r="D1033" s="167" t="s">
        <v>144</v>
      </c>
      <c r="E1033" s="168" t="s">
        <v>1498</v>
      </c>
      <c r="F1033" s="169" t="s">
        <v>1499</v>
      </c>
      <c r="G1033" s="170" t="s">
        <v>470</v>
      </c>
      <c r="H1033" s="171">
        <v>2</v>
      </c>
      <c r="I1033" s="172"/>
      <c r="J1033" s="173">
        <f>ROUND(I1033*H1033,2)</f>
        <v>0</v>
      </c>
      <c r="K1033" s="169" t="s">
        <v>248</v>
      </c>
      <c r="L1033" s="41"/>
      <c r="M1033" s="174" t="s">
        <v>32</v>
      </c>
      <c r="N1033" s="175" t="s">
        <v>49</v>
      </c>
      <c r="O1033" s="66"/>
      <c r="P1033" s="176">
        <f>O1033*H1033</f>
        <v>0</v>
      </c>
      <c r="Q1033" s="176">
        <v>0</v>
      </c>
      <c r="R1033" s="176">
        <f>Q1033*H1033</f>
        <v>0</v>
      </c>
      <c r="S1033" s="176">
        <v>0</v>
      </c>
      <c r="T1033" s="177">
        <f>S1033*H1033</f>
        <v>0</v>
      </c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R1033" s="178" t="s">
        <v>452</v>
      </c>
      <c r="AT1033" s="178" t="s">
        <v>144</v>
      </c>
      <c r="AU1033" s="178" t="s">
        <v>88</v>
      </c>
      <c r="AY1033" s="18" t="s">
        <v>143</v>
      </c>
      <c r="BE1033" s="179">
        <f>IF(N1033="základní",J1033,0)</f>
        <v>0</v>
      </c>
      <c r="BF1033" s="179">
        <f>IF(N1033="snížená",J1033,0)</f>
        <v>0</v>
      </c>
      <c r="BG1033" s="179">
        <f>IF(N1033="zákl. přenesená",J1033,0)</f>
        <v>0</v>
      </c>
      <c r="BH1033" s="179">
        <f>IF(N1033="sníž. přenesená",J1033,0)</f>
        <v>0</v>
      </c>
      <c r="BI1033" s="179">
        <f>IF(N1033="nulová",J1033,0)</f>
        <v>0</v>
      </c>
      <c r="BJ1033" s="18" t="s">
        <v>86</v>
      </c>
      <c r="BK1033" s="179">
        <f>ROUND(I1033*H1033,2)</f>
        <v>0</v>
      </c>
      <c r="BL1033" s="18" t="s">
        <v>452</v>
      </c>
      <c r="BM1033" s="178" t="s">
        <v>1500</v>
      </c>
    </row>
    <row r="1034" spans="1:65" s="2" customFormat="1" ht="11.25">
      <c r="A1034" s="36"/>
      <c r="B1034" s="37"/>
      <c r="C1034" s="38"/>
      <c r="D1034" s="180" t="s">
        <v>149</v>
      </c>
      <c r="E1034" s="38"/>
      <c r="F1034" s="181" t="s">
        <v>1501</v>
      </c>
      <c r="G1034" s="38"/>
      <c r="H1034" s="38"/>
      <c r="I1034" s="182"/>
      <c r="J1034" s="38"/>
      <c r="K1034" s="38"/>
      <c r="L1034" s="41"/>
      <c r="M1034" s="183"/>
      <c r="N1034" s="184"/>
      <c r="O1034" s="66"/>
      <c r="P1034" s="66"/>
      <c r="Q1034" s="66"/>
      <c r="R1034" s="66"/>
      <c r="S1034" s="66"/>
      <c r="T1034" s="67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T1034" s="18" t="s">
        <v>149</v>
      </c>
      <c r="AU1034" s="18" t="s">
        <v>88</v>
      </c>
    </row>
    <row r="1035" spans="1:65" s="2" customFormat="1" ht="11.25">
      <c r="A1035" s="36"/>
      <c r="B1035" s="37"/>
      <c r="C1035" s="38"/>
      <c r="D1035" s="198" t="s">
        <v>194</v>
      </c>
      <c r="E1035" s="38"/>
      <c r="F1035" s="199" t="s">
        <v>1502</v>
      </c>
      <c r="G1035" s="38"/>
      <c r="H1035" s="38"/>
      <c r="I1035" s="182"/>
      <c r="J1035" s="38"/>
      <c r="K1035" s="38"/>
      <c r="L1035" s="41"/>
      <c r="M1035" s="183"/>
      <c r="N1035" s="184"/>
      <c r="O1035" s="66"/>
      <c r="P1035" s="66"/>
      <c r="Q1035" s="66"/>
      <c r="R1035" s="66"/>
      <c r="S1035" s="66"/>
      <c r="T1035" s="67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T1035" s="18" t="s">
        <v>194</v>
      </c>
      <c r="AU1035" s="18" t="s">
        <v>88</v>
      </c>
    </row>
    <row r="1036" spans="1:65" s="2" customFormat="1" ht="24.2" customHeight="1">
      <c r="A1036" s="36"/>
      <c r="B1036" s="37"/>
      <c r="C1036" s="232" t="s">
        <v>1503</v>
      </c>
      <c r="D1036" s="232" t="s">
        <v>519</v>
      </c>
      <c r="E1036" s="233" t="s">
        <v>1504</v>
      </c>
      <c r="F1036" s="234" t="s">
        <v>1505</v>
      </c>
      <c r="G1036" s="235" t="s">
        <v>1487</v>
      </c>
      <c r="H1036" s="236">
        <v>2</v>
      </c>
      <c r="I1036" s="237"/>
      <c r="J1036" s="238">
        <f>ROUND(I1036*H1036,2)</f>
        <v>0</v>
      </c>
      <c r="K1036" s="234" t="s">
        <v>248</v>
      </c>
      <c r="L1036" s="239"/>
      <c r="M1036" s="240" t="s">
        <v>32</v>
      </c>
      <c r="N1036" s="241" t="s">
        <v>49</v>
      </c>
      <c r="O1036" s="66"/>
      <c r="P1036" s="176">
        <f>O1036*H1036</f>
        <v>0</v>
      </c>
      <c r="Q1036" s="176">
        <v>1.55E-2</v>
      </c>
      <c r="R1036" s="176">
        <f>Q1036*H1036</f>
        <v>3.1E-2</v>
      </c>
      <c r="S1036" s="176">
        <v>0</v>
      </c>
      <c r="T1036" s="177">
        <f>S1036*H1036</f>
        <v>0</v>
      </c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R1036" s="178" t="s">
        <v>586</v>
      </c>
      <c r="AT1036" s="178" t="s">
        <v>519</v>
      </c>
      <c r="AU1036" s="178" t="s">
        <v>88</v>
      </c>
      <c r="AY1036" s="18" t="s">
        <v>143</v>
      </c>
      <c r="BE1036" s="179">
        <f>IF(N1036="základní",J1036,0)</f>
        <v>0</v>
      </c>
      <c r="BF1036" s="179">
        <f>IF(N1036="snížená",J1036,0)</f>
        <v>0</v>
      </c>
      <c r="BG1036" s="179">
        <f>IF(N1036="zákl. přenesená",J1036,0)</f>
        <v>0</v>
      </c>
      <c r="BH1036" s="179">
        <f>IF(N1036="sníž. přenesená",J1036,0)</f>
        <v>0</v>
      </c>
      <c r="BI1036" s="179">
        <f>IF(N1036="nulová",J1036,0)</f>
        <v>0</v>
      </c>
      <c r="BJ1036" s="18" t="s">
        <v>86</v>
      </c>
      <c r="BK1036" s="179">
        <f>ROUND(I1036*H1036,2)</f>
        <v>0</v>
      </c>
      <c r="BL1036" s="18" t="s">
        <v>452</v>
      </c>
      <c r="BM1036" s="178" t="s">
        <v>1506</v>
      </c>
    </row>
    <row r="1037" spans="1:65" s="2" customFormat="1" ht="19.5">
      <c r="A1037" s="36"/>
      <c r="B1037" s="37"/>
      <c r="C1037" s="38"/>
      <c r="D1037" s="180" t="s">
        <v>149</v>
      </c>
      <c r="E1037" s="38"/>
      <c r="F1037" s="181" t="s">
        <v>1505</v>
      </c>
      <c r="G1037" s="38"/>
      <c r="H1037" s="38"/>
      <c r="I1037" s="182"/>
      <c r="J1037" s="38"/>
      <c r="K1037" s="38"/>
      <c r="L1037" s="41"/>
      <c r="M1037" s="183"/>
      <c r="N1037" s="184"/>
      <c r="O1037" s="66"/>
      <c r="P1037" s="66"/>
      <c r="Q1037" s="66"/>
      <c r="R1037" s="66"/>
      <c r="S1037" s="66"/>
      <c r="T1037" s="67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T1037" s="18" t="s">
        <v>149</v>
      </c>
      <c r="AU1037" s="18" t="s">
        <v>88</v>
      </c>
    </row>
    <row r="1038" spans="1:65" s="2" customFormat="1" ht="24.2" customHeight="1">
      <c r="A1038" s="36"/>
      <c r="B1038" s="37"/>
      <c r="C1038" s="167" t="s">
        <v>1507</v>
      </c>
      <c r="D1038" s="167" t="s">
        <v>144</v>
      </c>
      <c r="E1038" s="168" t="s">
        <v>1508</v>
      </c>
      <c r="F1038" s="169" t="s">
        <v>1509</v>
      </c>
      <c r="G1038" s="170" t="s">
        <v>462</v>
      </c>
      <c r="H1038" s="171">
        <v>3.2</v>
      </c>
      <c r="I1038" s="172"/>
      <c r="J1038" s="173">
        <f>ROUND(I1038*H1038,2)</f>
        <v>0</v>
      </c>
      <c r="K1038" s="169" t="s">
        <v>248</v>
      </c>
      <c r="L1038" s="41"/>
      <c r="M1038" s="174" t="s">
        <v>32</v>
      </c>
      <c r="N1038" s="175" t="s">
        <v>49</v>
      </c>
      <c r="O1038" s="66"/>
      <c r="P1038" s="176">
        <f>O1038*H1038</f>
        <v>0</v>
      </c>
      <c r="Q1038" s="176">
        <v>0</v>
      </c>
      <c r="R1038" s="176">
        <f>Q1038*H1038</f>
        <v>0</v>
      </c>
      <c r="S1038" s="176">
        <v>0</v>
      </c>
      <c r="T1038" s="177">
        <f>S1038*H1038</f>
        <v>0</v>
      </c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R1038" s="178" t="s">
        <v>452</v>
      </c>
      <c r="AT1038" s="178" t="s">
        <v>144</v>
      </c>
      <c r="AU1038" s="178" t="s">
        <v>88</v>
      </c>
      <c r="AY1038" s="18" t="s">
        <v>143</v>
      </c>
      <c r="BE1038" s="179">
        <f>IF(N1038="základní",J1038,0)</f>
        <v>0</v>
      </c>
      <c r="BF1038" s="179">
        <f>IF(N1038="snížená",J1038,0)</f>
        <v>0</v>
      </c>
      <c r="BG1038" s="179">
        <f>IF(N1038="zákl. přenesená",J1038,0)</f>
        <v>0</v>
      </c>
      <c r="BH1038" s="179">
        <f>IF(N1038="sníž. přenesená",J1038,0)</f>
        <v>0</v>
      </c>
      <c r="BI1038" s="179">
        <f>IF(N1038="nulová",J1038,0)</f>
        <v>0</v>
      </c>
      <c r="BJ1038" s="18" t="s">
        <v>86</v>
      </c>
      <c r="BK1038" s="179">
        <f>ROUND(I1038*H1038,2)</f>
        <v>0</v>
      </c>
      <c r="BL1038" s="18" t="s">
        <v>452</v>
      </c>
      <c r="BM1038" s="178" t="s">
        <v>1510</v>
      </c>
    </row>
    <row r="1039" spans="1:65" s="2" customFormat="1" ht="11.25">
      <c r="A1039" s="36"/>
      <c r="B1039" s="37"/>
      <c r="C1039" s="38"/>
      <c r="D1039" s="180" t="s">
        <v>149</v>
      </c>
      <c r="E1039" s="38"/>
      <c r="F1039" s="181" t="s">
        <v>1511</v>
      </c>
      <c r="G1039" s="38"/>
      <c r="H1039" s="38"/>
      <c r="I1039" s="182"/>
      <c r="J1039" s="38"/>
      <c r="K1039" s="38"/>
      <c r="L1039" s="41"/>
      <c r="M1039" s="183"/>
      <c r="N1039" s="184"/>
      <c r="O1039" s="66"/>
      <c r="P1039" s="66"/>
      <c r="Q1039" s="66"/>
      <c r="R1039" s="66"/>
      <c r="S1039" s="66"/>
      <c r="T1039" s="67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T1039" s="18" t="s">
        <v>149</v>
      </c>
      <c r="AU1039" s="18" t="s">
        <v>88</v>
      </c>
    </row>
    <row r="1040" spans="1:65" s="2" customFormat="1" ht="11.25">
      <c r="A1040" s="36"/>
      <c r="B1040" s="37"/>
      <c r="C1040" s="38"/>
      <c r="D1040" s="198" t="s">
        <v>194</v>
      </c>
      <c r="E1040" s="38"/>
      <c r="F1040" s="199" t="s">
        <v>1512</v>
      </c>
      <c r="G1040" s="38"/>
      <c r="H1040" s="38"/>
      <c r="I1040" s="182"/>
      <c r="J1040" s="38"/>
      <c r="K1040" s="38"/>
      <c r="L1040" s="41"/>
      <c r="M1040" s="183"/>
      <c r="N1040" s="184"/>
      <c r="O1040" s="66"/>
      <c r="P1040" s="66"/>
      <c r="Q1040" s="66"/>
      <c r="R1040" s="66"/>
      <c r="S1040" s="66"/>
      <c r="T1040" s="67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  <c r="AE1040" s="36"/>
      <c r="AT1040" s="18" t="s">
        <v>194</v>
      </c>
      <c r="AU1040" s="18" t="s">
        <v>88</v>
      </c>
    </row>
    <row r="1041" spans="1:65" s="14" customFormat="1" ht="11.25">
      <c r="B1041" s="210"/>
      <c r="C1041" s="211"/>
      <c r="D1041" s="180" t="s">
        <v>252</v>
      </c>
      <c r="E1041" s="212" t="s">
        <v>32</v>
      </c>
      <c r="F1041" s="213" t="s">
        <v>1513</v>
      </c>
      <c r="G1041" s="211"/>
      <c r="H1041" s="214">
        <v>3.2</v>
      </c>
      <c r="I1041" s="215"/>
      <c r="J1041" s="211"/>
      <c r="K1041" s="211"/>
      <c r="L1041" s="216"/>
      <c r="M1041" s="217"/>
      <c r="N1041" s="218"/>
      <c r="O1041" s="218"/>
      <c r="P1041" s="218"/>
      <c r="Q1041" s="218"/>
      <c r="R1041" s="218"/>
      <c r="S1041" s="218"/>
      <c r="T1041" s="219"/>
      <c r="AT1041" s="220" t="s">
        <v>252</v>
      </c>
      <c r="AU1041" s="220" t="s">
        <v>88</v>
      </c>
      <c r="AV1041" s="14" t="s">
        <v>88</v>
      </c>
      <c r="AW1041" s="14" t="s">
        <v>39</v>
      </c>
      <c r="AX1041" s="14" t="s">
        <v>86</v>
      </c>
      <c r="AY1041" s="220" t="s">
        <v>143</v>
      </c>
    </row>
    <row r="1042" spans="1:65" s="2" customFormat="1" ht="16.5" customHeight="1">
      <c r="A1042" s="36"/>
      <c r="B1042" s="37"/>
      <c r="C1042" s="232" t="s">
        <v>1514</v>
      </c>
      <c r="D1042" s="232" t="s">
        <v>519</v>
      </c>
      <c r="E1042" s="233" t="s">
        <v>1515</v>
      </c>
      <c r="F1042" s="234" t="s">
        <v>1516</v>
      </c>
      <c r="G1042" s="235" t="s">
        <v>462</v>
      </c>
      <c r="H1042" s="236">
        <v>3.2</v>
      </c>
      <c r="I1042" s="237"/>
      <c r="J1042" s="238">
        <f>ROUND(I1042*H1042,2)</f>
        <v>0</v>
      </c>
      <c r="K1042" s="234" t="s">
        <v>248</v>
      </c>
      <c r="L1042" s="239"/>
      <c r="M1042" s="240" t="s">
        <v>32</v>
      </c>
      <c r="N1042" s="241" t="s">
        <v>49</v>
      </c>
      <c r="O1042" s="66"/>
      <c r="P1042" s="176">
        <f>O1042*H1042</f>
        <v>0</v>
      </c>
      <c r="Q1042" s="176">
        <v>7.3999999999999999E-4</v>
      </c>
      <c r="R1042" s="176">
        <f>Q1042*H1042</f>
        <v>2.3680000000000003E-3</v>
      </c>
      <c r="S1042" s="176">
        <v>0</v>
      </c>
      <c r="T1042" s="177">
        <f>S1042*H1042</f>
        <v>0</v>
      </c>
      <c r="U1042" s="36"/>
      <c r="V1042" s="36"/>
      <c r="W1042" s="36"/>
      <c r="X1042" s="36"/>
      <c r="Y1042" s="36"/>
      <c r="Z1042" s="36"/>
      <c r="AA1042" s="36"/>
      <c r="AB1042" s="36"/>
      <c r="AC1042" s="36"/>
      <c r="AD1042" s="36"/>
      <c r="AE1042" s="36"/>
      <c r="AR1042" s="178" t="s">
        <v>586</v>
      </c>
      <c r="AT1042" s="178" t="s">
        <v>519</v>
      </c>
      <c r="AU1042" s="178" t="s">
        <v>88</v>
      </c>
      <c r="AY1042" s="18" t="s">
        <v>143</v>
      </c>
      <c r="BE1042" s="179">
        <f>IF(N1042="základní",J1042,0)</f>
        <v>0</v>
      </c>
      <c r="BF1042" s="179">
        <f>IF(N1042="snížená",J1042,0)</f>
        <v>0</v>
      </c>
      <c r="BG1042" s="179">
        <f>IF(N1042="zákl. přenesená",J1042,0)</f>
        <v>0</v>
      </c>
      <c r="BH1042" s="179">
        <f>IF(N1042="sníž. přenesená",J1042,0)</f>
        <v>0</v>
      </c>
      <c r="BI1042" s="179">
        <f>IF(N1042="nulová",J1042,0)</f>
        <v>0</v>
      </c>
      <c r="BJ1042" s="18" t="s">
        <v>86</v>
      </c>
      <c r="BK1042" s="179">
        <f>ROUND(I1042*H1042,2)</f>
        <v>0</v>
      </c>
      <c r="BL1042" s="18" t="s">
        <v>452</v>
      </c>
      <c r="BM1042" s="178" t="s">
        <v>1517</v>
      </c>
    </row>
    <row r="1043" spans="1:65" s="2" customFormat="1" ht="11.25">
      <c r="A1043" s="36"/>
      <c r="B1043" s="37"/>
      <c r="C1043" s="38"/>
      <c r="D1043" s="180" t="s">
        <v>149</v>
      </c>
      <c r="E1043" s="38"/>
      <c r="F1043" s="181" t="s">
        <v>1516</v>
      </c>
      <c r="G1043" s="38"/>
      <c r="H1043" s="38"/>
      <c r="I1043" s="182"/>
      <c r="J1043" s="38"/>
      <c r="K1043" s="38"/>
      <c r="L1043" s="41"/>
      <c r="M1043" s="183"/>
      <c r="N1043" s="184"/>
      <c r="O1043" s="66"/>
      <c r="P1043" s="66"/>
      <c r="Q1043" s="66"/>
      <c r="R1043" s="66"/>
      <c r="S1043" s="66"/>
      <c r="T1043" s="67"/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  <c r="AE1043" s="36"/>
      <c r="AT1043" s="18" t="s">
        <v>149</v>
      </c>
      <c r="AU1043" s="18" t="s">
        <v>88</v>
      </c>
    </row>
    <row r="1044" spans="1:65" s="2" customFormat="1" ht="24.2" customHeight="1">
      <c r="A1044" s="36"/>
      <c r="B1044" s="37"/>
      <c r="C1044" s="167" t="s">
        <v>1518</v>
      </c>
      <c r="D1044" s="167" t="s">
        <v>144</v>
      </c>
      <c r="E1044" s="168" t="s">
        <v>1519</v>
      </c>
      <c r="F1044" s="169" t="s">
        <v>1520</v>
      </c>
      <c r="G1044" s="170" t="s">
        <v>470</v>
      </c>
      <c r="H1044" s="171">
        <v>1</v>
      </c>
      <c r="I1044" s="172"/>
      <c r="J1044" s="173">
        <f>ROUND(I1044*H1044,2)</f>
        <v>0</v>
      </c>
      <c r="K1044" s="169" t="s">
        <v>248</v>
      </c>
      <c r="L1044" s="41"/>
      <c r="M1044" s="174" t="s">
        <v>32</v>
      </c>
      <c r="N1044" s="175" t="s">
        <v>49</v>
      </c>
      <c r="O1044" s="66"/>
      <c r="P1044" s="176">
        <f>O1044*H1044</f>
        <v>0</v>
      </c>
      <c r="Q1044" s="176">
        <v>0</v>
      </c>
      <c r="R1044" s="176">
        <f>Q1044*H1044</f>
        <v>0</v>
      </c>
      <c r="S1044" s="176">
        <v>0</v>
      </c>
      <c r="T1044" s="177">
        <f>S1044*H1044</f>
        <v>0</v>
      </c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  <c r="AE1044" s="36"/>
      <c r="AR1044" s="178" t="s">
        <v>452</v>
      </c>
      <c r="AT1044" s="178" t="s">
        <v>144</v>
      </c>
      <c r="AU1044" s="178" t="s">
        <v>88</v>
      </c>
      <c r="AY1044" s="18" t="s">
        <v>143</v>
      </c>
      <c r="BE1044" s="179">
        <f>IF(N1044="základní",J1044,0)</f>
        <v>0</v>
      </c>
      <c r="BF1044" s="179">
        <f>IF(N1044="snížená",J1044,0)</f>
        <v>0</v>
      </c>
      <c r="BG1044" s="179">
        <f>IF(N1044="zákl. přenesená",J1044,0)</f>
        <v>0</v>
      </c>
      <c r="BH1044" s="179">
        <f>IF(N1044="sníž. přenesená",J1044,0)</f>
        <v>0</v>
      </c>
      <c r="BI1044" s="179">
        <f>IF(N1044="nulová",J1044,0)</f>
        <v>0</v>
      </c>
      <c r="BJ1044" s="18" t="s">
        <v>86</v>
      </c>
      <c r="BK1044" s="179">
        <f>ROUND(I1044*H1044,2)</f>
        <v>0</v>
      </c>
      <c r="BL1044" s="18" t="s">
        <v>452</v>
      </c>
      <c r="BM1044" s="178" t="s">
        <v>1521</v>
      </c>
    </row>
    <row r="1045" spans="1:65" s="2" customFormat="1" ht="19.5">
      <c r="A1045" s="36"/>
      <c r="B1045" s="37"/>
      <c r="C1045" s="38"/>
      <c r="D1045" s="180" t="s">
        <v>149</v>
      </c>
      <c r="E1045" s="38"/>
      <c r="F1045" s="181" t="s">
        <v>1522</v>
      </c>
      <c r="G1045" s="38"/>
      <c r="H1045" s="38"/>
      <c r="I1045" s="182"/>
      <c r="J1045" s="38"/>
      <c r="K1045" s="38"/>
      <c r="L1045" s="41"/>
      <c r="M1045" s="183"/>
      <c r="N1045" s="184"/>
      <c r="O1045" s="66"/>
      <c r="P1045" s="66"/>
      <c r="Q1045" s="66"/>
      <c r="R1045" s="66"/>
      <c r="S1045" s="66"/>
      <c r="T1045" s="67"/>
      <c r="U1045" s="36"/>
      <c r="V1045" s="36"/>
      <c r="W1045" s="36"/>
      <c r="X1045" s="36"/>
      <c r="Y1045" s="36"/>
      <c r="Z1045" s="36"/>
      <c r="AA1045" s="36"/>
      <c r="AB1045" s="36"/>
      <c r="AC1045" s="36"/>
      <c r="AD1045" s="36"/>
      <c r="AE1045" s="36"/>
      <c r="AT1045" s="18" t="s">
        <v>149</v>
      </c>
      <c r="AU1045" s="18" t="s">
        <v>88</v>
      </c>
    </row>
    <row r="1046" spans="1:65" s="2" customFormat="1" ht="11.25">
      <c r="A1046" s="36"/>
      <c r="B1046" s="37"/>
      <c r="C1046" s="38"/>
      <c r="D1046" s="198" t="s">
        <v>194</v>
      </c>
      <c r="E1046" s="38"/>
      <c r="F1046" s="199" t="s">
        <v>1523</v>
      </c>
      <c r="G1046" s="38"/>
      <c r="H1046" s="38"/>
      <c r="I1046" s="182"/>
      <c r="J1046" s="38"/>
      <c r="K1046" s="38"/>
      <c r="L1046" s="41"/>
      <c r="M1046" s="183"/>
      <c r="N1046" s="184"/>
      <c r="O1046" s="66"/>
      <c r="P1046" s="66"/>
      <c r="Q1046" s="66"/>
      <c r="R1046" s="66"/>
      <c r="S1046" s="66"/>
      <c r="T1046" s="67"/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  <c r="AE1046" s="36"/>
      <c r="AT1046" s="18" t="s">
        <v>194</v>
      </c>
      <c r="AU1046" s="18" t="s">
        <v>88</v>
      </c>
    </row>
    <row r="1047" spans="1:65" s="2" customFormat="1" ht="24.2" customHeight="1">
      <c r="A1047" s="36"/>
      <c r="B1047" s="37"/>
      <c r="C1047" s="232" t="s">
        <v>1524</v>
      </c>
      <c r="D1047" s="232" t="s">
        <v>519</v>
      </c>
      <c r="E1047" s="233" t="s">
        <v>1525</v>
      </c>
      <c r="F1047" s="234" t="s">
        <v>1526</v>
      </c>
      <c r="G1047" s="235" t="s">
        <v>470</v>
      </c>
      <c r="H1047" s="236">
        <v>1</v>
      </c>
      <c r="I1047" s="237"/>
      <c r="J1047" s="238">
        <f>ROUND(I1047*H1047,2)</f>
        <v>0</v>
      </c>
      <c r="K1047" s="234" t="s">
        <v>32</v>
      </c>
      <c r="L1047" s="239"/>
      <c r="M1047" s="240" t="s">
        <v>32</v>
      </c>
      <c r="N1047" s="241" t="s">
        <v>49</v>
      </c>
      <c r="O1047" s="66"/>
      <c r="P1047" s="176">
        <f>O1047*H1047</f>
        <v>0</v>
      </c>
      <c r="Q1047" s="176">
        <v>8.6699999999999999E-2</v>
      </c>
      <c r="R1047" s="176">
        <f>Q1047*H1047</f>
        <v>8.6699999999999999E-2</v>
      </c>
      <c r="S1047" s="176">
        <v>0</v>
      </c>
      <c r="T1047" s="177">
        <f>S1047*H1047</f>
        <v>0</v>
      </c>
      <c r="U1047" s="36"/>
      <c r="V1047" s="36"/>
      <c r="W1047" s="36"/>
      <c r="X1047" s="36"/>
      <c r="Y1047" s="36"/>
      <c r="Z1047" s="36"/>
      <c r="AA1047" s="36"/>
      <c r="AB1047" s="36"/>
      <c r="AC1047" s="36"/>
      <c r="AD1047" s="36"/>
      <c r="AE1047" s="36"/>
      <c r="AR1047" s="178" t="s">
        <v>586</v>
      </c>
      <c r="AT1047" s="178" t="s">
        <v>519</v>
      </c>
      <c r="AU1047" s="178" t="s">
        <v>88</v>
      </c>
      <c r="AY1047" s="18" t="s">
        <v>143</v>
      </c>
      <c r="BE1047" s="179">
        <f>IF(N1047="základní",J1047,0)</f>
        <v>0</v>
      </c>
      <c r="BF1047" s="179">
        <f>IF(N1047="snížená",J1047,0)</f>
        <v>0</v>
      </c>
      <c r="BG1047" s="179">
        <f>IF(N1047="zákl. přenesená",J1047,0)</f>
        <v>0</v>
      </c>
      <c r="BH1047" s="179">
        <f>IF(N1047="sníž. přenesená",J1047,0)</f>
        <v>0</v>
      </c>
      <c r="BI1047" s="179">
        <f>IF(N1047="nulová",J1047,0)</f>
        <v>0</v>
      </c>
      <c r="BJ1047" s="18" t="s">
        <v>86</v>
      </c>
      <c r="BK1047" s="179">
        <f>ROUND(I1047*H1047,2)</f>
        <v>0</v>
      </c>
      <c r="BL1047" s="18" t="s">
        <v>452</v>
      </c>
      <c r="BM1047" s="178" t="s">
        <v>1527</v>
      </c>
    </row>
    <row r="1048" spans="1:65" s="2" customFormat="1" ht="19.5">
      <c r="A1048" s="36"/>
      <c r="B1048" s="37"/>
      <c r="C1048" s="38"/>
      <c r="D1048" s="180" t="s">
        <v>149</v>
      </c>
      <c r="E1048" s="38"/>
      <c r="F1048" s="181" t="s">
        <v>1528</v>
      </c>
      <c r="G1048" s="38"/>
      <c r="H1048" s="38"/>
      <c r="I1048" s="182"/>
      <c r="J1048" s="38"/>
      <c r="K1048" s="38"/>
      <c r="L1048" s="41"/>
      <c r="M1048" s="183"/>
      <c r="N1048" s="184"/>
      <c r="O1048" s="66"/>
      <c r="P1048" s="66"/>
      <c r="Q1048" s="66"/>
      <c r="R1048" s="66"/>
      <c r="S1048" s="66"/>
      <c r="T1048" s="67"/>
      <c r="U1048" s="36"/>
      <c r="V1048" s="36"/>
      <c r="W1048" s="36"/>
      <c r="X1048" s="36"/>
      <c r="Y1048" s="36"/>
      <c r="Z1048" s="36"/>
      <c r="AA1048" s="36"/>
      <c r="AB1048" s="36"/>
      <c r="AC1048" s="36"/>
      <c r="AD1048" s="36"/>
      <c r="AE1048" s="36"/>
      <c r="AT1048" s="18" t="s">
        <v>149</v>
      </c>
      <c r="AU1048" s="18" t="s">
        <v>88</v>
      </c>
    </row>
    <row r="1049" spans="1:65" s="2" customFormat="1" ht="24.2" customHeight="1">
      <c r="A1049" s="36"/>
      <c r="B1049" s="37"/>
      <c r="C1049" s="167" t="s">
        <v>1529</v>
      </c>
      <c r="D1049" s="167" t="s">
        <v>144</v>
      </c>
      <c r="E1049" s="168" t="s">
        <v>1530</v>
      </c>
      <c r="F1049" s="169" t="s">
        <v>1531</v>
      </c>
      <c r="G1049" s="170" t="s">
        <v>470</v>
      </c>
      <c r="H1049" s="171">
        <v>1</v>
      </c>
      <c r="I1049" s="172"/>
      <c r="J1049" s="173">
        <f>ROUND(I1049*H1049,2)</f>
        <v>0</v>
      </c>
      <c r="K1049" s="169" t="s">
        <v>248</v>
      </c>
      <c r="L1049" s="41"/>
      <c r="M1049" s="174" t="s">
        <v>32</v>
      </c>
      <c r="N1049" s="175" t="s">
        <v>49</v>
      </c>
      <c r="O1049" s="66"/>
      <c r="P1049" s="176">
        <f>O1049*H1049</f>
        <v>0</v>
      </c>
      <c r="Q1049" s="176">
        <v>0</v>
      </c>
      <c r="R1049" s="176">
        <f>Q1049*H1049</f>
        <v>0</v>
      </c>
      <c r="S1049" s="176">
        <v>0</v>
      </c>
      <c r="T1049" s="177">
        <f>S1049*H1049</f>
        <v>0</v>
      </c>
      <c r="U1049" s="36"/>
      <c r="V1049" s="36"/>
      <c r="W1049" s="36"/>
      <c r="X1049" s="36"/>
      <c r="Y1049" s="36"/>
      <c r="Z1049" s="36"/>
      <c r="AA1049" s="36"/>
      <c r="AB1049" s="36"/>
      <c r="AC1049" s="36"/>
      <c r="AD1049" s="36"/>
      <c r="AE1049" s="36"/>
      <c r="AR1049" s="178" t="s">
        <v>452</v>
      </c>
      <c r="AT1049" s="178" t="s">
        <v>144</v>
      </c>
      <c r="AU1049" s="178" t="s">
        <v>88</v>
      </c>
      <c r="AY1049" s="18" t="s">
        <v>143</v>
      </c>
      <c r="BE1049" s="179">
        <f>IF(N1049="základní",J1049,0)</f>
        <v>0</v>
      </c>
      <c r="BF1049" s="179">
        <f>IF(N1049="snížená",J1049,0)</f>
        <v>0</v>
      </c>
      <c r="BG1049" s="179">
        <f>IF(N1049="zákl. přenesená",J1049,0)</f>
        <v>0</v>
      </c>
      <c r="BH1049" s="179">
        <f>IF(N1049="sníž. přenesená",J1049,0)</f>
        <v>0</v>
      </c>
      <c r="BI1049" s="179">
        <f>IF(N1049="nulová",J1049,0)</f>
        <v>0</v>
      </c>
      <c r="BJ1049" s="18" t="s">
        <v>86</v>
      </c>
      <c r="BK1049" s="179">
        <f>ROUND(I1049*H1049,2)</f>
        <v>0</v>
      </c>
      <c r="BL1049" s="18" t="s">
        <v>452</v>
      </c>
      <c r="BM1049" s="178" t="s">
        <v>1532</v>
      </c>
    </row>
    <row r="1050" spans="1:65" s="2" customFormat="1" ht="19.5">
      <c r="A1050" s="36"/>
      <c r="B1050" s="37"/>
      <c r="C1050" s="38"/>
      <c r="D1050" s="180" t="s">
        <v>149</v>
      </c>
      <c r="E1050" s="38"/>
      <c r="F1050" s="181" t="s">
        <v>1533</v>
      </c>
      <c r="G1050" s="38"/>
      <c r="H1050" s="38"/>
      <c r="I1050" s="182"/>
      <c r="J1050" s="38"/>
      <c r="K1050" s="38"/>
      <c r="L1050" s="41"/>
      <c r="M1050" s="183"/>
      <c r="N1050" s="184"/>
      <c r="O1050" s="66"/>
      <c r="P1050" s="66"/>
      <c r="Q1050" s="66"/>
      <c r="R1050" s="66"/>
      <c r="S1050" s="66"/>
      <c r="T1050" s="67"/>
      <c r="U1050" s="36"/>
      <c r="V1050" s="36"/>
      <c r="W1050" s="36"/>
      <c r="X1050" s="36"/>
      <c r="Y1050" s="36"/>
      <c r="Z1050" s="36"/>
      <c r="AA1050" s="36"/>
      <c r="AB1050" s="36"/>
      <c r="AC1050" s="36"/>
      <c r="AD1050" s="36"/>
      <c r="AE1050" s="36"/>
      <c r="AT1050" s="18" t="s">
        <v>149</v>
      </c>
      <c r="AU1050" s="18" t="s">
        <v>88</v>
      </c>
    </row>
    <row r="1051" spans="1:65" s="2" customFormat="1" ht="11.25">
      <c r="A1051" s="36"/>
      <c r="B1051" s="37"/>
      <c r="C1051" s="38"/>
      <c r="D1051" s="198" t="s">
        <v>194</v>
      </c>
      <c r="E1051" s="38"/>
      <c r="F1051" s="199" t="s">
        <v>1534</v>
      </c>
      <c r="G1051" s="38"/>
      <c r="H1051" s="38"/>
      <c r="I1051" s="182"/>
      <c r="J1051" s="38"/>
      <c r="K1051" s="38"/>
      <c r="L1051" s="41"/>
      <c r="M1051" s="183"/>
      <c r="N1051" s="184"/>
      <c r="O1051" s="66"/>
      <c r="P1051" s="66"/>
      <c r="Q1051" s="66"/>
      <c r="R1051" s="66"/>
      <c r="S1051" s="66"/>
      <c r="T1051" s="67"/>
      <c r="U1051" s="36"/>
      <c r="V1051" s="36"/>
      <c r="W1051" s="36"/>
      <c r="X1051" s="36"/>
      <c r="Y1051" s="36"/>
      <c r="Z1051" s="36"/>
      <c r="AA1051" s="36"/>
      <c r="AB1051" s="36"/>
      <c r="AC1051" s="36"/>
      <c r="AD1051" s="36"/>
      <c r="AE1051" s="36"/>
      <c r="AT1051" s="18" t="s">
        <v>194</v>
      </c>
      <c r="AU1051" s="18" t="s">
        <v>88</v>
      </c>
    </row>
    <row r="1052" spans="1:65" s="2" customFormat="1" ht="24.2" customHeight="1">
      <c r="A1052" s="36"/>
      <c r="B1052" s="37"/>
      <c r="C1052" s="232" t="s">
        <v>1535</v>
      </c>
      <c r="D1052" s="232" t="s">
        <v>519</v>
      </c>
      <c r="E1052" s="233" t="s">
        <v>1536</v>
      </c>
      <c r="F1052" s="234" t="s">
        <v>1537</v>
      </c>
      <c r="G1052" s="235" t="s">
        <v>470</v>
      </c>
      <c r="H1052" s="236">
        <v>1</v>
      </c>
      <c r="I1052" s="237"/>
      <c r="J1052" s="238">
        <f>ROUND(I1052*H1052,2)</f>
        <v>0</v>
      </c>
      <c r="K1052" s="234" t="s">
        <v>248</v>
      </c>
      <c r="L1052" s="239"/>
      <c r="M1052" s="240" t="s">
        <v>32</v>
      </c>
      <c r="N1052" s="241" t="s">
        <v>49</v>
      </c>
      <c r="O1052" s="66"/>
      <c r="P1052" s="176">
        <f>O1052*H1052</f>
        <v>0</v>
      </c>
      <c r="Q1052" s="176">
        <v>1.2E-2</v>
      </c>
      <c r="R1052" s="176">
        <f>Q1052*H1052</f>
        <v>1.2E-2</v>
      </c>
      <c r="S1052" s="176">
        <v>0</v>
      </c>
      <c r="T1052" s="177">
        <f>S1052*H1052</f>
        <v>0</v>
      </c>
      <c r="U1052" s="36"/>
      <c r="V1052" s="36"/>
      <c r="W1052" s="36"/>
      <c r="X1052" s="36"/>
      <c r="Y1052" s="36"/>
      <c r="Z1052" s="36"/>
      <c r="AA1052" s="36"/>
      <c r="AB1052" s="36"/>
      <c r="AC1052" s="36"/>
      <c r="AD1052" s="36"/>
      <c r="AE1052" s="36"/>
      <c r="AR1052" s="178" t="s">
        <v>586</v>
      </c>
      <c r="AT1052" s="178" t="s">
        <v>519</v>
      </c>
      <c r="AU1052" s="178" t="s">
        <v>88</v>
      </c>
      <c r="AY1052" s="18" t="s">
        <v>143</v>
      </c>
      <c r="BE1052" s="179">
        <f>IF(N1052="základní",J1052,0)</f>
        <v>0</v>
      </c>
      <c r="BF1052" s="179">
        <f>IF(N1052="snížená",J1052,0)</f>
        <v>0</v>
      </c>
      <c r="BG1052" s="179">
        <f>IF(N1052="zákl. přenesená",J1052,0)</f>
        <v>0</v>
      </c>
      <c r="BH1052" s="179">
        <f>IF(N1052="sníž. přenesená",J1052,0)</f>
        <v>0</v>
      </c>
      <c r="BI1052" s="179">
        <f>IF(N1052="nulová",J1052,0)</f>
        <v>0</v>
      </c>
      <c r="BJ1052" s="18" t="s">
        <v>86</v>
      </c>
      <c r="BK1052" s="179">
        <f>ROUND(I1052*H1052,2)</f>
        <v>0</v>
      </c>
      <c r="BL1052" s="18" t="s">
        <v>452</v>
      </c>
      <c r="BM1052" s="178" t="s">
        <v>1538</v>
      </c>
    </row>
    <row r="1053" spans="1:65" s="2" customFormat="1" ht="19.5">
      <c r="A1053" s="36"/>
      <c r="B1053" s="37"/>
      <c r="C1053" s="38"/>
      <c r="D1053" s="180" t="s">
        <v>149</v>
      </c>
      <c r="E1053" s="38"/>
      <c r="F1053" s="181" t="s">
        <v>1537</v>
      </c>
      <c r="G1053" s="38"/>
      <c r="H1053" s="38"/>
      <c r="I1053" s="182"/>
      <c r="J1053" s="38"/>
      <c r="K1053" s="38"/>
      <c r="L1053" s="41"/>
      <c r="M1053" s="183"/>
      <c r="N1053" s="184"/>
      <c r="O1053" s="66"/>
      <c r="P1053" s="66"/>
      <c r="Q1053" s="66"/>
      <c r="R1053" s="66"/>
      <c r="S1053" s="66"/>
      <c r="T1053" s="67"/>
      <c r="U1053" s="36"/>
      <c r="V1053" s="36"/>
      <c r="W1053" s="36"/>
      <c r="X1053" s="36"/>
      <c r="Y1053" s="36"/>
      <c r="Z1053" s="36"/>
      <c r="AA1053" s="36"/>
      <c r="AB1053" s="36"/>
      <c r="AC1053" s="36"/>
      <c r="AD1053" s="36"/>
      <c r="AE1053" s="36"/>
      <c r="AT1053" s="18" t="s">
        <v>149</v>
      </c>
      <c r="AU1053" s="18" t="s">
        <v>88</v>
      </c>
    </row>
    <row r="1054" spans="1:65" s="2" customFormat="1" ht="16.5" customHeight="1">
      <c r="A1054" s="36"/>
      <c r="B1054" s="37"/>
      <c r="C1054" s="167" t="s">
        <v>1539</v>
      </c>
      <c r="D1054" s="167" t="s">
        <v>144</v>
      </c>
      <c r="E1054" s="168" t="s">
        <v>1540</v>
      </c>
      <c r="F1054" s="169" t="s">
        <v>1541</v>
      </c>
      <c r="G1054" s="170" t="s">
        <v>1542</v>
      </c>
      <c r="H1054" s="171">
        <v>1</v>
      </c>
      <c r="I1054" s="172"/>
      <c r="J1054" s="173">
        <f>ROUND(I1054*H1054,2)</f>
        <v>0</v>
      </c>
      <c r="K1054" s="169" t="s">
        <v>248</v>
      </c>
      <c r="L1054" s="41"/>
      <c r="M1054" s="174" t="s">
        <v>32</v>
      </c>
      <c r="N1054" s="175" t="s">
        <v>49</v>
      </c>
      <c r="O1054" s="66"/>
      <c r="P1054" s="176">
        <f>O1054*H1054</f>
        <v>0</v>
      </c>
      <c r="Q1054" s="176">
        <v>0</v>
      </c>
      <c r="R1054" s="176">
        <f>Q1054*H1054</f>
        <v>0</v>
      </c>
      <c r="S1054" s="176">
        <v>0</v>
      </c>
      <c r="T1054" s="177">
        <f>S1054*H1054</f>
        <v>0</v>
      </c>
      <c r="U1054" s="36"/>
      <c r="V1054" s="36"/>
      <c r="W1054" s="36"/>
      <c r="X1054" s="36"/>
      <c r="Y1054" s="36"/>
      <c r="Z1054" s="36"/>
      <c r="AA1054" s="36"/>
      <c r="AB1054" s="36"/>
      <c r="AC1054" s="36"/>
      <c r="AD1054" s="36"/>
      <c r="AE1054" s="36"/>
      <c r="AR1054" s="178" t="s">
        <v>452</v>
      </c>
      <c r="AT1054" s="178" t="s">
        <v>144</v>
      </c>
      <c r="AU1054" s="178" t="s">
        <v>88</v>
      </c>
      <c r="AY1054" s="18" t="s">
        <v>143</v>
      </c>
      <c r="BE1054" s="179">
        <f>IF(N1054="základní",J1054,0)</f>
        <v>0</v>
      </c>
      <c r="BF1054" s="179">
        <f>IF(N1054="snížená",J1054,0)</f>
        <v>0</v>
      </c>
      <c r="BG1054" s="179">
        <f>IF(N1054="zákl. přenesená",J1054,0)</f>
        <v>0</v>
      </c>
      <c r="BH1054" s="179">
        <f>IF(N1054="sníž. přenesená",J1054,0)</f>
        <v>0</v>
      </c>
      <c r="BI1054" s="179">
        <f>IF(N1054="nulová",J1054,0)</f>
        <v>0</v>
      </c>
      <c r="BJ1054" s="18" t="s">
        <v>86</v>
      </c>
      <c r="BK1054" s="179">
        <f>ROUND(I1054*H1054,2)</f>
        <v>0</v>
      </c>
      <c r="BL1054" s="18" t="s">
        <v>452</v>
      </c>
      <c r="BM1054" s="178" t="s">
        <v>1543</v>
      </c>
    </row>
    <row r="1055" spans="1:65" s="2" customFormat="1" ht="19.5">
      <c r="A1055" s="36"/>
      <c r="B1055" s="37"/>
      <c r="C1055" s="38"/>
      <c r="D1055" s="180" t="s">
        <v>149</v>
      </c>
      <c r="E1055" s="38"/>
      <c r="F1055" s="181" t="s">
        <v>1544</v>
      </c>
      <c r="G1055" s="38"/>
      <c r="H1055" s="38"/>
      <c r="I1055" s="182"/>
      <c r="J1055" s="38"/>
      <c r="K1055" s="38"/>
      <c r="L1055" s="41"/>
      <c r="M1055" s="183"/>
      <c r="N1055" s="184"/>
      <c r="O1055" s="66"/>
      <c r="P1055" s="66"/>
      <c r="Q1055" s="66"/>
      <c r="R1055" s="66"/>
      <c r="S1055" s="66"/>
      <c r="T1055" s="67"/>
      <c r="U1055" s="36"/>
      <c r="V1055" s="36"/>
      <c r="W1055" s="36"/>
      <c r="X1055" s="36"/>
      <c r="Y1055" s="36"/>
      <c r="Z1055" s="36"/>
      <c r="AA1055" s="36"/>
      <c r="AB1055" s="36"/>
      <c r="AC1055" s="36"/>
      <c r="AD1055" s="36"/>
      <c r="AE1055" s="36"/>
      <c r="AT1055" s="18" t="s">
        <v>149</v>
      </c>
      <c r="AU1055" s="18" t="s">
        <v>88</v>
      </c>
    </row>
    <row r="1056" spans="1:65" s="2" customFormat="1" ht="11.25">
      <c r="A1056" s="36"/>
      <c r="B1056" s="37"/>
      <c r="C1056" s="38"/>
      <c r="D1056" s="198" t="s">
        <v>194</v>
      </c>
      <c r="E1056" s="38"/>
      <c r="F1056" s="199" t="s">
        <v>1545</v>
      </c>
      <c r="G1056" s="38"/>
      <c r="H1056" s="38"/>
      <c r="I1056" s="182"/>
      <c r="J1056" s="38"/>
      <c r="K1056" s="38"/>
      <c r="L1056" s="41"/>
      <c r="M1056" s="183"/>
      <c r="N1056" s="184"/>
      <c r="O1056" s="66"/>
      <c r="P1056" s="66"/>
      <c r="Q1056" s="66"/>
      <c r="R1056" s="66"/>
      <c r="S1056" s="66"/>
      <c r="T1056" s="67"/>
      <c r="U1056" s="36"/>
      <c r="V1056" s="36"/>
      <c r="W1056" s="36"/>
      <c r="X1056" s="36"/>
      <c r="Y1056" s="36"/>
      <c r="Z1056" s="36"/>
      <c r="AA1056" s="36"/>
      <c r="AB1056" s="36"/>
      <c r="AC1056" s="36"/>
      <c r="AD1056" s="36"/>
      <c r="AE1056" s="36"/>
      <c r="AT1056" s="18" t="s">
        <v>194</v>
      </c>
      <c r="AU1056" s="18" t="s">
        <v>88</v>
      </c>
    </row>
    <row r="1057" spans="1:65" s="2" customFormat="1" ht="21.75" customHeight="1">
      <c r="A1057" s="36"/>
      <c r="B1057" s="37"/>
      <c r="C1057" s="232" t="s">
        <v>1546</v>
      </c>
      <c r="D1057" s="232" t="s">
        <v>519</v>
      </c>
      <c r="E1057" s="233" t="s">
        <v>1547</v>
      </c>
      <c r="F1057" s="234" t="s">
        <v>1548</v>
      </c>
      <c r="G1057" s="235" t="s">
        <v>1487</v>
      </c>
      <c r="H1057" s="236">
        <v>1</v>
      </c>
      <c r="I1057" s="237"/>
      <c r="J1057" s="238">
        <f>ROUND(I1057*H1057,2)</f>
        <v>0</v>
      </c>
      <c r="K1057" s="234" t="s">
        <v>248</v>
      </c>
      <c r="L1057" s="239"/>
      <c r="M1057" s="240" t="s">
        <v>32</v>
      </c>
      <c r="N1057" s="241" t="s">
        <v>49</v>
      </c>
      <c r="O1057" s="66"/>
      <c r="P1057" s="176">
        <f>O1057*H1057</f>
        <v>0</v>
      </c>
      <c r="Q1057" s="176">
        <v>3.3E-4</v>
      </c>
      <c r="R1057" s="176">
        <f>Q1057*H1057</f>
        <v>3.3E-4</v>
      </c>
      <c r="S1057" s="176">
        <v>0</v>
      </c>
      <c r="T1057" s="177">
        <f>S1057*H1057</f>
        <v>0</v>
      </c>
      <c r="U1057" s="36"/>
      <c r="V1057" s="36"/>
      <c r="W1057" s="36"/>
      <c r="X1057" s="36"/>
      <c r="Y1057" s="36"/>
      <c r="Z1057" s="36"/>
      <c r="AA1057" s="36"/>
      <c r="AB1057" s="36"/>
      <c r="AC1057" s="36"/>
      <c r="AD1057" s="36"/>
      <c r="AE1057" s="36"/>
      <c r="AR1057" s="178" t="s">
        <v>586</v>
      </c>
      <c r="AT1057" s="178" t="s">
        <v>519</v>
      </c>
      <c r="AU1057" s="178" t="s">
        <v>88</v>
      </c>
      <c r="AY1057" s="18" t="s">
        <v>143</v>
      </c>
      <c r="BE1057" s="179">
        <f>IF(N1057="základní",J1057,0)</f>
        <v>0</v>
      </c>
      <c r="BF1057" s="179">
        <f>IF(N1057="snížená",J1057,0)</f>
        <v>0</v>
      </c>
      <c r="BG1057" s="179">
        <f>IF(N1057="zákl. přenesená",J1057,0)</f>
        <v>0</v>
      </c>
      <c r="BH1057" s="179">
        <f>IF(N1057="sníž. přenesená",J1057,0)</f>
        <v>0</v>
      </c>
      <c r="BI1057" s="179">
        <f>IF(N1057="nulová",J1057,0)</f>
        <v>0</v>
      </c>
      <c r="BJ1057" s="18" t="s">
        <v>86</v>
      </c>
      <c r="BK1057" s="179">
        <f>ROUND(I1057*H1057,2)</f>
        <v>0</v>
      </c>
      <c r="BL1057" s="18" t="s">
        <v>452</v>
      </c>
      <c r="BM1057" s="178" t="s">
        <v>1549</v>
      </c>
    </row>
    <row r="1058" spans="1:65" s="2" customFormat="1" ht="11.25">
      <c r="A1058" s="36"/>
      <c r="B1058" s="37"/>
      <c r="C1058" s="38"/>
      <c r="D1058" s="180" t="s">
        <v>149</v>
      </c>
      <c r="E1058" s="38"/>
      <c r="F1058" s="181" t="s">
        <v>1548</v>
      </c>
      <c r="G1058" s="38"/>
      <c r="H1058" s="38"/>
      <c r="I1058" s="182"/>
      <c r="J1058" s="38"/>
      <c r="K1058" s="38"/>
      <c r="L1058" s="41"/>
      <c r="M1058" s="183"/>
      <c r="N1058" s="184"/>
      <c r="O1058" s="66"/>
      <c r="P1058" s="66"/>
      <c r="Q1058" s="66"/>
      <c r="R1058" s="66"/>
      <c r="S1058" s="66"/>
      <c r="T1058" s="67"/>
      <c r="U1058" s="36"/>
      <c r="V1058" s="36"/>
      <c r="W1058" s="36"/>
      <c r="X1058" s="36"/>
      <c r="Y1058" s="36"/>
      <c r="Z1058" s="36"/>
      <c r="AA1058" s="36"/>
      <c r="AB1058" s="36"/>
      <c r="AC1058" s="36"/>
      <c r="AD1058" s="36"/>
      <c r="AE1058" s="36"/>
      <c r="AT1058" s="18" t="s">
        <v>149</v>
      </c>
      <c r="AU1058" s="18" t="s">
        <v>88</v>
      </c>
    </row>
    <row r="1059" spans="1:65" s="2" customFormat="1" ht="24.2" customHeight="1">
      <c r="A1059" s="36"/>
      <c r="B1059" s="37"/>
      <c r="C1059" s="167" t="s">
        <v>1550</v>
      </c>
      <c r="D1059" s="167" t="s">
        <v>144</v>
      </c>
      <c r="E1059" s="168" t="s">
        <v>1551</v>
      </c>
      <c r="F1059" s="169" t="s">
        <v>1552</v>
      </c>
      <c r="G1059" s="170" t="s">
        <v>296</v>
      </c>
      <c r="H1059" s="171">
        <v>0.13200000000000001</v>
      </c>
      <c r="I1059" s="172"/>
      <c r="J1059" s="173">
        <f>ROUND(I1059*H1059,2)</f>
        <v>0</v>
      </c>
      <c r="K1059" s="169" t="s">
        <v>248</v>
      </c>
      <c r="L1059" s="41"/>
      <c r="M1059" s="174" t="s">
        <v>32</v>
      </c>
      <c r="N1059" s="175" t="s">
        <v>49</v>
      </c>
      <c r="O1059" s="66"/>
      <c r="P1059" s="176">
        <f>O1059*H1059</f>
        <v>0</v>
      </c>
      <c r="Q1059" s="176">
        <v>0</v>
      </c>
      <c r="R1059" s="176">
        <f>Q1059*H1059</f>
        <v>0</v>
      </c>
      <c r="S1059" s="176">
        <v>0</v>
      </c>
      <c r="T1059" s="177">
        <f>S1059*H1059</f>
        <v>0</v>
      </c>
      <c r="U1059" s="36"/>
      <c r="V1059" s="36"/>
      <c r="W1059" s="36"/>
      <c r="X1059" s="36"/>
      <c r="Y1059" s="36"/>
      <c r="Z1059" s="36"/>
      <c r="AA1059" s="36"/>
      <c r="AB1059" s="36"/>
      <c r="AC1059" s="36"/>
      <c r="AD1059" s="36"/>
      <c r="AE1059" s="36"/>
      <c r="AR1059" s="178" t="s">
        <v>452</v>
      </c>
      <c r="AT1059" s="178" t="s">
        <v>144</v>
      </c>
      <c r="AU1059" s="178" t="s">
        <v>88</v>
      </c>
      <c r="AY1059" s="18" t="s">
        <v>143</v>
      </c>
      <c r="BE1059" s="179">
        <f>IF(N1059="základní",J1059,0)</f>
        <v>0</v>
      </c>
      <c r="BF1059" s="179">
        <f>IF(N1059="snížená",J1059,0)</f>
        <v>0</v>
      </c>
      <c r="BG1059" s="179">
        <f>IF(N1059="zákl. přenesená",J1059,0)</f>
        <v>0</v>
      </c>
      <c r="BH1059" s="179">
        <f>IF(N1059="sníž. přenesená",J1059,0)</f>
        <v>0</v>
      </c>
      <c r="BI1059" s="179">
        <f>IF(N1059="nulová",J1059,0)</f>
        <v>0</v>
      </c>
      <c r="BJ1059" s="18" t="s">
        <v>86</v>
      </c>
      <c r="BK1059" s="179">
        <f>ROUND(I1059*H1059,2)</f>
        <v>0</v>
      </c>
      <c r="BL1059" s="18" t="s">
        <v>452</v>
      </c>
      <c r="BM1059" s="178" t="s">
        <v>1553</v>
      </c>
    </row>
    <row r="1060" spans="1:65" s="2" customFormat="1" ht="29.25">
      <c r="A1060" s="36"/>
      <c r="B1060" s="37"/>
      <c r="C1060" s="38"/>
      <c r="D1060" s="180" t="s">
        <v>149</v>
      </c>
      <c r="E1060" s="38"/>
      <c r="F1060" s="181" t="s">
        <v>1554</v>
      </c>
      <c r="G1060" s="38"/>
      <c r="H1060" s="38"/>
      <c r="I1060" s="182"/>
      <c r="J1060" s="38"/>
      <c r="K1060" s="38"/>
      <c r="L1060" s="41"/>
      <c r="M1060" s="183"/>
      <c r="N1060" s="184"/>
      <c r="O1060" s="66"/>
      <c r="P1060" s="66"/>
      <c r="Q1060" s="66"/>
      <c r="R1060" s="66"/>
      <c r="S1060" s="66"/>
      <c r="T1060" s="67"/>
      <c r="U1060" s="36"/>
      <c r="V1060" s="36"/>
      <c r="W1060" s="36"/>
      <c r="X1060" s="36"/>
      <c r="Y1060" s="36"/>
      <c r="Z1060" s="36"/>
      <c r="AA1060" s="36"/>
      <c r="AB1060" s="36"/>
      <c r="AC1060" s="36"/>
      <c r="AD1060" s="36"/>
      <c r="AE1060" s="36"/>
      <c r="AT1060" s="18" t="s">
        <v>149</v>
      </c>
      <c r="AU1060" s="18" t="s">
        <v>88</v>
      </c>
    </row>
    <row r="1061" spans="1:65" s="2" customFormat="1" ht="11.25">
      <c r="A1061" s="36"/>
      <c r="B1061" s="37"/>
      <c r="C1061" s="38"/>
      <c r="D1061" s="198" t="s">
        <v>194</v>
      </c>
      <c r="E1061" s="38"/>
      <c r="F1061" s="199" t="s">
        <v>1555</v>
      </c>
      <c r="G1061" s="38"/>
      <c r="H1061" s="38"/>
      <c r="I1061" s="182"/>
      <c r="J1061" s="38"/>
      <c r="K1061" s="38"/>
      <c r="L1061" s="41"/>
      <c r="M1061" s="183"/>
      <c r="N1061" s="184"/>
      <c r="O1061" s="66"/>
      <c r="P1061" s="66"/>
      <c r="Q1061" s="66"/>
      <c r="R1061" s="66"/>
      <c r="S1061" s="66"/>
      <c r="T1061" s="67"/>
      <c r="U1061" s="36"/>
      <c r="V1061" s="36"/>
      <c r="W1061" s="36"/>
      <c r="X1061" s="36"/>
      <c r="Y1061" s="36"/>
      <c r="Z1061" s="36"/>
      <c r="AA1061" s="36"/>
      <c r="AB1061" s="36"/>
      <c r="AC1061" s="36"/>
      <c r="AD1061" s="36"/>
      <c r="AE1061" s="36"/>
      <c r="AT1061" s="18" t="s">
        <v>194</v>
      </c>
      <c r="AU1061" s="18" t="s">
        <v>88</v>
      </c>
    </row>
    <row r="1062" spans="1:65" s="11" customFormat="1" ht="22.9" customHeight="1">
      <c r="B1062" s="153"/>
      <c r="C1062" s="154"/>
      <c r="D1062" s="155" t="s">
        <v>77</v>
      </c>
      <c r="E1062" s="196" t="s">
        <v>1556</v>
      </c>
      <c r="F1062" s="196" t="s">
        <v>1557</v>
      </c>
      <c r="G1062" s="154"/>
      <c r="H1062" s="154"/>
      <c r="I1062" s="157"/>
      <c r="J1062" s="197">
        <f>BK1062</f>
        <v>0</v>
      </c>
      <c r="K1062" s="154"/>
      <c r="L1062" s="159"/>
      <c r="M1062" s="160"/>
      <c r="N1062" s="161"/>
      <c r="O1062" s="161"/>
      <c r="P1062" s="162">
        <f>SUM(P1063:P1170)</f>
        <v>0</v>
      </c>
      <c r="Q1062" s="161"/>
      <c r="R1062" s="162">
        <f>SUM(R1063:R1170)</f>
        <v>6.6235699999999991</v>
      </c>
      <c r="S1062" s="161"/>
      <c r="T1062" s="163">
        <f>SUM(T1063:T1170)</f>
        <v>0</v>
      </c>
      <c r="AR1062" s="164" t="s">
        <v>88</v>
      </c>
      <c r="AT1062" s="165" t="s">
        <v>77</v>
      </c>
      <c r="AU1062" s="165" t="s">
        <v>86</v>
      </c>
      <c r="AY1062" s="164" t="s">
        <v>143</v>
      </c>
      <c r="BK1062" s="166">
        <f>SUM(BK1063:BK1170)</f>
        <v>0</v>
      </c>
    </row>
    <row r="1063" spans="1:65" s="2" customFormat="1" ht="16.5" customHeight="1">
      <c r="A1063" s="36"/>
      <c r="B1063" s="37"/>
      <c r="C1063" s="167" t="s">
        <v>1558</v>
      </c>
      <c r="D1063" s="167" t="s">
        <v>144</v>
      </c>
      <c r="E1063" s="168" t="s">
        <v>1559</v>
      </c>
      <c r="F1063" s="169" t="s">
        <v>1560</v>
      </c>
      <c r="G1063" s="170" t="s">
        <v>312</v>
      </c>
      <c r="H1063" s="171">
        <v>230.44</v>
      </c>
      <c r="I1063" s="172"/>
      <c r="J1063" s="173">
        <f>ROUND(I1063*H1063,2)</f>
        <v>0</v>
      </c>
      <c r="K1063" s="169" t="s">
        <v>248</v>
      </c>
      <c r="L1063" s="41"/>
      <c r="M1063" s="174" t="s">
        <v>32</v>
      </c>
      <c r="N1063" s="175" t="s">
        <v>49</v>
      </c>
      <c r="O1063" s="66"/>
      <c r="P1063" s="176">
        <f>O1063*H1063</f>
        <v>0</v>
      </c>
      <c r="Q1063" s="176">
        <v>0</v>
      </c>
      <c r="R1063" s="176">
        <f>Q1063*H1063</f>
        <v>0</v>
      </c>
      <c r="S1063" s="176">
        <v>0</v>
      </c>
      <c r="T1063" s="177">
        <f>S1063*H1063</f>
        <v>0</v>
      </c>
      <c r="U1063" s="36"/>
      <c r="V1063" s="36"/>
      <c r="W1063" s="36"/>
      <c r="X1063" s="36"/>
      <c r="Y1063" s="36"/>
      <c r="Z1063" s="36"/>
      <c r="AA1063" s="36"/>
      <c r="AB1063" s="36"/>
      <c r="AC1063" s="36"/>
      <c r="AD1063" s="36"/>
      <c r="AE1063" s="36"/>
      <c r="AR1063" s="178" t="s">
        <v>452</v>
      </c>
      <c r="AT1063" s="178" t="s">
        <v>144</v>
      </c>
      <c r="AU1063" s="178" t="s">
        <v>88</v>
      </c>
      <c r="AY1063" s="18" t="s">
        <v>143</v>
      </c>
      <c r="BE1063" s="179">
        <f>IF(N1063="základní",J1063,0)</f>
        <v>0</v>
      </c>
      <c r="BF1063" s="179">
        <f>IF(N1063="snížená",J1063,0)</f>
        <v>0</v>
      </c>
      <c r="BG1063" s="179">
        <f>IF(N1063="zákl. přenesená",J1063,0)</f>
        <v>0</v>
      </c>
      <c r="BH1063" s="179">
        <f>IF(N1063="sníž. přenesená",J1063,0)</f>
        <v>0</v>
      </c>
      <c r="BI1063" s="179">
        <f>IF(N1063="nulová",J1063,0)</f>
        <v>0</v>
      </c>
      <c r="BJ1063" s="18" t="s">
        <v>86</v>
      </c>
      <c r="BK1063" s="179">
        <f>ROUND(I1063*H1063,2)</f>
        <v>0</v>
      </c>
      <c r="BL1063" s="18" t="s">
        <v>452</v>
      </c>
      <c r="BM1063" s="178" t="s">
        <v>1561</v>
      </c>
    </row>
    <row r="1064" spans="1:65" s="2" customFormat="1" ht="11.25">
      <c r="A1064" s="36"/>
      <c r="B1064" s="37"/>
      <c r="C1064" s="38"/>
      <c r="D1064" s="180" t="s">
        <v>149</v>
      </c>
      <c r="E1064" s="38"/>
      <c r="F1064" s="181" t="s">
        <v>1562</v>
      </c>
      <c r="G1064" s="38"/>
      <c r="H1064" s="38"/>
      <c r="I1064" s="182"/>
      <c r="J1064" s="38"/>
      <c r="K1064" s="38"/>
      <c r="L1064" s="41"/>
      <c r="M1064" s="183"/>
      <c r="N1064" s="184"/>
      <c r="O1064" s="66"/>
      <c r="P1064" s="66"/>
      <c r="Q1064" s="66"/>
      <c r="R1064" s="66"/>
      <c r="S1064" s="66"/>
      <c r="T1064" s="67"/>
      <c r="U1064" s="36"/>
      <c r="V1064" s="36"/>
      <c r="W1064" s="36"/>
      <c r="X1064" s="36"/>
      <c r="Y1064" s="36"/>
      <c r="Z1064" s="36"/>
      <c r="AA1064" s="36"/>
      <c r="AB1064" s="36"/>
      <c r="AC1064" s="36"/>
      <c r="AD1064" s="36"/>
      <c r="AE1064" s="36"/>
      <c r="AT1064" s="18" t="s">
        <v>149</v>
      </c>
      <c r="AU1064" s="18" t="s">
        <v>88</v>
      </c>
    </row>
    <row r="1065" spans="1:65" s="2" customFormat="1" ht="11.25">
      <c r="A1065" s="36"/>
      <c r="B1065" s="37"/>
      <c r="C1065" s="38"/>
      <c r="D1065" s="198" t="s">
        <v>194</v>
      </c>
      <c r="E1065" s="38"/>
      <c r="F1065" s="199" t="s">
        <v>1563</v>
      </c>
      <c r="G1065" s="38"/>
      <c r="H1065" s="38"/>
      <c r="I1065" s="182"/>
      <c r="J1065" s="38"/>
      <c r="K1065" s="38"/>
      <c r="L1065" s="41"/>
      <c r="M1065" s="183"/>
      <c r="N1065" s="184"/>
      <c r="O1065" s="66"/>
      <c r="P1065" s="66"/>
      <c r="Q1065" s="66"/>
      <c r="R1065" s="66"/>
      <c r="S1065" s="66"/>
      <c r="T1065" s="67"/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  <c r="AE1065" s="36"/>
      <c r="AT1065" s="18" t="s">
        <v>194</v>
      </c>
      <c r="AU1065" s="18" t="s">
        <v>88</v>
      </c>
    </row>
    <row r="1066" spans="1:65" s="14" customFormat="1" ht="11.25">
      <c r="B1066" s="210"/>
      <c r="C1066" s="211"/>
      <c r="D1066" s="180" t="s">
        <v>252</v>
      </c>
      <c r="E1066" s="212" t="s">
        <v>32</v>
      </c>
      <c r="F1066" s="213" t="s">
        <v>962</v>
      </c>
      <c r="G1066" s="211"/>
      <c r="H1066" s="214">
        <v>23.9</v>
      </c>
      <c r="I1066" s="215"/>
      <c r="J1066" s="211"/>
      <c r="K1066" s="211"/>
      <c r="L1066" s="216"/>
      <c r="M1066" s="217"/>
      <c r="N1066" s="218"/>
      <c r="O1066" s="218"/>
      <c r="P1066" s="218"/>
      <c r="Q1066" s="218"/>
      <c r="R1066" s="218"/>
      <c r="S1066" s="218"/>
      <c r="T1066" s="219"/>
      <c r="AT1066" s="220" t="s">
        <v>252</v>
      </c>
      <c r="AU1066" s="220" t="s">
        <v>88</v>
      </c>
      <c r="AV1066" s="14" t="s">
        <v>88</v>
      </c>
      <c r="AW1066" s="14" t="s">
        <v>39</v>
      </c>
      <c r="AX1066" s="14" t="s">
        <v>78</v>
      </c>
      <c r="AY1066" s="220" t="s">
        <v>143</v>
      </c>
    </row>
    <row r="1067" spans="1:65" s="14" customFormat="1" ht="11.25">
      <c r="B1067" s="210"/>
      <c r="C1067" s="211"/>
      <c r="D1067" s="180" t="s">
        <v>252</v>
      </c>
      <c r="E1067" s="212" t="s">
        <v>32</v>
      </c>
      <c r="F1067" s="213" t="s">
        <v>963</v>
      </c>
      <c r="G1067" s="211"/>
      <c r="H1067" s="214">
        <v>48.77</v>
      </c>
      <c r="I1067" s="215"/>
      <c r="J1067" s="211"/>
      <c r="K1067" s="211"/>
      <c r="L1067" s="216"/>
      <c r="M1067" s="217"/>
      <c r="N1067" s="218"/>
      <c r="O1067" s="218"/>
      <c r="P1067" s="218"/>
      <c r="Q1067" s="218"/>
      <c r="R1067" s="218"/>
      <c r="S1067" s="218"/>
      <c r="T1067" s="219"/>
      <c r="AT1067" s="220" t="s">
        <v>252</v>
      </c>
      <c r="AU1067" s="220" t="s">
        <v>88</v>
      </c>
      <c r="AV1067" s="14" t="s">
        <v>88</v>
      </c>
      <c r="AW1067" s="14" t="s">
        <v>39</v>
      </c>
      <c r="AX1067" s="14" t="s">
        <v>78</v>
      </c>
      <c r="AY1067" s="220" t="s">
        <v>143</v>
      </c>
    </row>
    <row r="1068" spans="1:65" s="14" customFormat="1" ht="11.25">
      <c r="B1068" s="210"/>
      <c r="C1068" s="211"/>
      <c r="D1068" s="180" t="s">
        <v>252</v>
      </c>
      <c r="E1068" s="212" t="s">
        <v>32</v>
      </c>
      <c r="F1068" s="213" t="s">
        <v>964</v>
      </c>
      <c r="G1068" s="211"/>
      <c r="H1068" s="214">
        <v>13.12</v>
      </c>
      <c r="I1068" s="215"/>
      <c r="J1068" s="211"/>
      <c r="K1068" s="211"/>
      <c r="L1068" s="216"/>
      <c r="M1068" s="217"/>
      <c r="N1068" s="218"/>
      <c r="O1068" s="218"/>
      <c r="P1068" s="218"/>
      <c r="Q1068" s="218"/>
      <c r="R1068" s="218"/>
      <c r="S1068" s="218"/>
      <c r="T1068" s="219"/>
      <c r="AT1068" s="220" t="s">
        <v>252</v>
      </c>
      <c r="AU1068" s="220" t="s">
        <v>88</v>
      </c>
      <c r="AV1068" s="14" t="s">
        <v>88</v>
      </c>
      <c r="AW1068" s="14" t="s">
        <v>39</v>
      </c>
      <c r="AX1068" s="14" t="s">
        <v>78</v>
      </c>
      <c r="AY1068" s="220" t="s">
        <v>143</v>
      </c>
    </row>
    <row r="1069" spans="1:65" s="14" customFormat="1" ht="11.25">
      <c r="B1069" s="210"/>
      <c r="C1069" s="211"/>
      <c r="D1069" s="180" t="s">
        <v>252</v>
      </c>
      <c r="E1069" s="212" t="s">
        <v>32</v>
      </c>
      <c r="F1069" s="213" t="s">
        <v>965</v>
      </c>
      <c r="G1069" s="211"/>
      <c r="H1069" s="214">
        <v>2.94</v>
      </c>
      <c r="I1069" s="215"/>
      <c r="J1069" s="211"/>
      <c r="K1069" s="211"/>
      <c r="L1069" s="216"/>
      <c r="M1069" s="217"/>
      <c r="N1069" s="218"/>
      <c r="O1069" s="218"/>
      <c r="P1069" s="218"/>
      <c r="Q1069" s="218"/>
      <c r="R1069" s="218"/>
      <c r="S1069" s="218"/>
      <c r="T1069" s="219"/>
      <c r="AT1069" s="220" t="s">
        <v>252</v>
      </c>
      <c r="AU1069" s="220" t="s">
        <v>88</v>
      </c>
      <c r="AV1069" s="14" t="s">
        <v>88</v>
      </c>
      <c r="AW1069" s="14" t="s">
        <v>39</v>
      </c>
      <c r="AX1069" s="14" t="s">
        <v>78</v>
      </c>
      <c r="AY1069" s="220" t="s">
        <v>143</v>
      </c>
    </row>
    <row r="1070" spans="1:65" s="14" customFormat="1" ht="11.25">
      <c r="B1070" s="210"/>
      <c r="C1070" s="211"/>
      <c r="D1070" s="180" t="s">
        <v>252</v>
      </c>
      <c r="E1070" s="212" t="s">
        <v>32</v>
      </c>
      <c r="F1070" s="213" t="s">
        <v>966</v>
      </c>
      <c r="G1070" s="211"/>
      <c r="H1070" s="214">
        <v>4.41</v>
      </c>
      <c r="I1070" s="215"/>
      <c r="J1070" s="211"/>
      <c r="K1070" s="211"/>
      <c r="L1070" s="216"/>
      <c r="M1070" s="217"/>
      <c r="N1070" s="218"/>
      <c r="O1070" s="218"/>
      <c r="P1070" s="218"/>
      <c r="Q1070" s="218"/>
      <c r="R1070" s="218"/>
      <c r="S1070" s="218"/>
      <c r="T1070" s="219"/>
      <c r="AT1070" s="220" t="s">
        <v>252</v>
      </c>
      <c r="AU1070" s="220" t="s">
        <v>88</v>
      </c>
      <c r="AV1070" s="14" t="s">
        <v>88</v>
      </c>
      <c r="AW1070" s="14" t="s">
        <v>39</v>
      </c>
      <c r="AX1070" s="14" t="s">
        <v>78</v>
      </c>
      <c r="AY1070" s="220" t="s">
        <v>143</v>
      </c>
    </row>
    <row r="1071" spans="1:65" s="14" customFormat="1" ht="11.25">
      <c r="B1071" s="210"/>
      <c r="C1071" s="211"/>
      <c r="D1071" s="180" t="s">
        <v>252</v>
      </c>
      <c r="E1071" s="212" t="s">
        <v>32</v>
      </c>
      <c r="F1071" s="213" t="s">
        <v>967</v>
      </c>
      <c r="G1071" s="211"/>
      <c r="H1071" s="214">
        <v>5.4</v>
      </c>
      <c r="I1071" s="215"/>
      <c r="J1071" s="211"/>
      <c r="K1071" s="211"/>
      <c r="L1071" s="216"/>
      <c r="M1071" s="217"/>
      <c r="N1071" s="218"/>
      <c r="O1071" s="218"/>
      <c r="P1071" s="218"/>
      <c r="Q1071" s="218"/>
      <c r="R1071" s="218"/>
      <c r="S1071" s="218"/>
      <c r="T1071" s="219"/>
      <c r="AT1071" s="220" t="s">
        <v>252</v>
      </c>
      <c r="AU1071" s="220" t="s">
        <v>88</v>
      </c>
      <c r="AV1071" s="14" t="s">
        <v>88</v>
      </c>
      <c r="AW1071" s="14" t="s">
        <v>39</v>
      </c>
      <c r="AX1071" s="14" t="s">
        <v>78</v>
      </c>
      <c r="AY1071" s="220" t="s">
        <v>143</v>
      </c>
    </row>
    <row r="1072" spans="1:65" s="14" customFormat="1" ht="11.25">
      <c r="B1072" s="210"/>
      <c r="C1072" s="211"/>
      <c r="D1072" s="180" t="s">
        <v>252</v>
      </c>
      <c r="E1072" s="212" t="s">
        <v>32</v>
      </c>
      <c r="F1072" s="213" t="s">
        <v>968</v>
      </c>
      <c r="G1072" s="211"/>
      <c r="H1072" s="214">
        <v>4</v>
      </c>
      <c r="I1072" s="215"/>
      <c r="J1072" s="211"/>
      <c r="K1072" s="211"/>
      <c r="L1072" s="216"/>
      <c r="M1072" s="217"/>
      <c r="N1072" s="218"/>
      <c r="O1072" s="218"/>
      <c r="P1072" s="218"/>
      <c r="Q1072" s="218"/>
      <c r="R1072" s="218"/>
      <c r="S1072" s="218"/>
      <c r="T1072" s="219"/>
      <c r="AT1072" s="220" t="s">
        <v>252</v>
      </c>
      <c r="AU1072" s="220" t="s">
        <v>88</v>
      </c>
      <c r="AV1072" s="14" t="s">
        <v>88</v>
      </c>
      <c r="AW1072" s="14" t="s">
        <v>39</v>
      </c>
      <c r="AX1072" s="14" t="s">
        <v>78</v>
      </c>
      <c r="AY1072" s="220" t="s">
        <v>143</v>
      </c>
    </row>
    <row r="1073" spans="2:51" s="14" customFormat="1" ht="11.25">
      <c r="B1073" s="210"/>
      <c r="C1073" s="211"/>
      <c r="D1073" s="180" t="s">
        <v>252</v>
      </c>
      <c r="E1073" s="212" t="s">
        <v>32</v>
      </c>
      <c r="F1073" s="213" t="s">
        <v>969</v>
      </c>
      <c r="G1073" s="211"/>
      <c r="H1073" s="214">
        <v>4.32</v>
      </c>
      <c r="I1073" s="215"/>
      <c r="J1073" s="211"/>
      <c r="K1073" s="211"/>
      <c r="L1073" s="216"/>
      <c r="M1073" s="217"/>
      <c r="N1073" s="218"/>
      <c r="O1073" s="218"/>
      <c r="P1073" s="218"/>
      <c r="Q1073" s="218"/>
      <c r="R1073" s="218"/>
      <c r="S1073" s="218"/>
      <c r="T1073" s="219"/>
      <c r="AT1073" s="220" t="s">
        <v>252</v>
      </c>
      <c r="AU1073" s="220" t="s">
        <v>88</v>
      </c>
      <c r="AV1073" s="14" t="s">
        <v>88</v>
      </c>
      <c r="AW1073" s="14" t="s">
        <v>39</v>
      </c>
      <c r="AX1073" s="14" t="s">
        <v>78</v>
      </c>
      <c r="AY1073" s="220" t="s">
        <v>143</v>
      </c>
    </row>
    <row r="1074" spans="2:51" s="14" customFormat="1" ht="11.25">
      <c r="B1074" s="210"/>
      <c r="C1074" s="211"/>
      <c r="D1074" s="180" t="s">
        <v>252</v>
      </c>
      <c r="E1074" s="212" t="s">
        <v>32</v>
      </c>
      <c r="F1074" s="213" t="s">
        <v>970</v>
      </c>
      <c r="G1074" s="211"/>
      <c r="H1074" s="214">
        <v>4.2</v>
      </c>
      <c r="I1074" s="215"/>
      <c r="J1074" s="211"/>
      <c r="K1074" s="211"/>
      <c r="L1074" s="216"/>
      <c r="M1074" s="217"/>
      <c r="N1074" s="218"/>
      <c r="O1074" s="218"/>
      <c r="P1074" s="218"/>
      <c r="Q1074" s="218"/>
      <c r="R1074" s="218"/>
      <c r="S1074" s="218"/>
      <c r="T1074" s="219"/>
      <c r="AT1074" s="220" t="s">
        <v>252</v>
      </c>
      <c r="AU1074" s="220" t="s">
        <v>88</v>
      </c>
      <c r="AV1074" s="14" t="s">
        <v>88</v>
      </c>
      <c r="AW1074" s="14" t="s">
        <v>39</v>
      </c>
      <c r="AX1074" s="14" t="s">
        <v>78</v>
      </c>
      <c r="AY1074" s="220" t="s">
        <v>143</v>
      </c>
    </row>
    <row r="1075" spans="2:51" s="14" customFormat="1" ht="11.25">
      <c r="B1075" s="210"/>
      <c r="C1075" s="211"/>
      <c r="D1075" s="180" t="s">
        <v>252</v>
      </c>
      <c r="E1075" s="212" t="s">
        <v>32</v>
      </c>
      <c r="F1075" s="213" t="s">
        <v>971</v>
      </c>
      <c r="G1075" s="211"/>
      <c r="H1075" s="214">
        <v>3.2</v>
      </c>
      <c r="I1075" s="215"/>
      <c r="J1075" s="211"/>
      <c r="K1075" s="211"/>
      <c r="L1075" s="216"/>
      <c r="M1075" s="217"/>
      <c r="N1075" s="218"/>
      <c r="O1075" s="218"/>
      <c r="P1075" s="218"/>
      <c r="Q1075" s="218"/>
      <c r="R1075" s="218"/>
      <c r="S1075" s="218"/>
      <c r="T1075" s="219"/>
      <c r="AT1075" s="220" t="s">
        <v>252</v>
      </c>
      <c r="AU1075" s="220" t="s">
        <v>88</v>
      </c>
      <c r="AV1075" s="14" t="s">
        <v>88</v>
      </c>
      <c r="AW1075" s="14" t="s">
        <v>39</v>
      </c>
      <c r="AX1075" s="14" t="s">
        <v>78</v>
      </c>
      <c r="AY1075" s="220" t="s">
        <v>143</v>
      </c>
    </row>
    <row r="1076" spans="2:51" s="14" customFormat="1" ht="11.25">
      <c r="B1076" s="210"/>
      <c r="C1076" s="211"/>
      <c r="D1076" s="180" t="s">
        <v>252</v>
      </c>
      <c r="E1076" s="212" t="s">
        <v>32</v>
      </c>
      <c r="F1076" s="213" t="s">
        <v>972</v>
      </c>
      <c r="G1076" s="211"/>
      <c r="H1076" s="214">
        <v>9.07</v>
      </c>
      <c r="I1076" s="215"/>
      <c r="J1076" s="211"/>
      <c r="K1076" s="211"/>
      <c r="L1076" s="216"/>
      <c r="M1076" s="217"/>
      <c r="N1076" s="218"/>
      <c r="O1076" s="218"/>
      <c r="P1076" s="218"/>
      <c r="Q1076" s="218"/>
      <c r="R1076" s="218"/>
      <c r="S1076" s="218"/>
      <c r="T1076" s="219"/>
      <c r="AT1076" s="220" t="s">
        <v>252</v>
      </c>
      <c r="AU1076" s="220" t="s">
        <v>88</v>
      </c>
      <c r="AV1076" s="14" t="s">
        <v>88</v>
      </c>
      <c r="AW1076" s="14" t="s">
        <v>39</v>
      </c>
      <c r="AX1076" s="14" t="s">
        <v>78</v>
      </c>
      <c r="AY1076" s="220" t="s">
        <v>143</v>
      </c>
    </row>
    <row r="1077" spans="2:51" s="14" customFormat="1" ht="11.25">
      <c r="B1077" s="210"/>
      <c r="C1077" s="211"/>
      <c r="D1077" s="180" t="s">
        <v>252</v>
      </c>
      <c r="E1077" s="212" t="s">
        <v>32</v>
      </c>
      <c r="F1077" s="213" t="s">
        <v>973</v>
      </c>
      <c r="G1077" s="211"/>
      <c r="H1077" s="214">
        <v>2.5299999999999998</v>
      </c>
      <c r="I1077" s="215"/>
      <c r="J1077" s="211"/>
      <c r="K1077" s="211"/>
      <c r="L1077" s="216"/>
      <c r="M1077" s="217"/>
      <c r="N1077" s="218"/>
      <c r="O1077" s="218"/>
      <c r="P1077" s="218"/>
      <c r="Q1077" s="218"/>
      <c r="R1077" s="218"/>
      <c r="S1077" s="218"/>
      <c r="T1077" s="219"/>
      <c r="AT1077" s="220" t="s">
        <v>252</v>
      </c>
      <c r="AU1077" s="220" t="s">
        <v>88</v>
      </c>
      <c r="AV1077" s="14" t="s">
        <v>88</v>
      </c>
      <c r="AW1077" s="14" t="s">
        <v>39</v>
      </c>
      <c r="AX1077" s="14" t="s">
        <v>78</v>
      </c>
      <c r="AY1077" s="220" t="s">
        <v>143</v>
      </c>
    </row>
    <row r="1078" spans="2:51" s="14" customFormat="1" ht="11.25">
      <c r="B1078" s="210"/>
      <c r="C1078" s="211"/>
      <c r="D1078" s="180" t="s">
        <v>252</v>
      </c>
      <c r="E1078" s="212" t="s">
        <v>32</v>
      </c>
      <c r="F1078" s="213" t="s">
        <v>974</v>
      </c>
      <c r="G1078" s="211"/>
      <c r="H1078" s="214">
        <v>5.09</v>
      </c>
      <c r="I1078" s="215"/>
      <c r="J1078" s="211"/>
      <c r="K1078" s="211"/>
      <c r="L1078" s="216"/>
      <c r="M1078" s="217"/>
      <c r="N1078" s="218"/>
      <c r="O1078" s="218"/>
      <c r="P1078" s="218"/>
      <c r="Q1078" s="218"/>
      <c r="R1078" s="218"/>
      <c r="S1078" s="218"/>
      <c r="T1078" s="219"/>
      <c r="AT1078" s="220" t="s">
        <v>252</v>
      </c>
      <c r="AU1078" s="220" t="s">
        <v>88</v>
      </c>
      <c r="AV1078" s="14" t="s">
        <v>88</v>
      </c>
      <c r="AW1078" s="14" t="s">
        <v>39</v>
      </c>
      <c r="AX1078" s="14" t="s">
        <v>78</v>
      </c>
      <c r="AY1078" s="220" t="s">
        <v>143</v>
      </c>
    </row>
    <row r="1079" spans="2:51" s="14" customFormat="1" ht="11.25">
      <c r="B1079" s="210"/>
      <c r="C1079" s="211"/>
      <c r="D1079" s="180" t="s">
        <v>252</v>
      </c>
      <c r="E1079" s="212" t="s">
        <v>32</v>
      </c>
      <c r="F1079" s="213" t="s">
        <v>975</v>
      </c>
      <c r="G1079" s="211"/>
      <c r="H1079" s="214">
        <v>12.21</v>
      </c>
      <c r="I1079" s="215"/>
      <c r="J1079" s="211"/>
      <c r="K1079" s="211"/>
      <c r="L1079" s="216"/>
      <c r="M1079" s="217"/>
      <c r="N1079" s="218"/>
      <c r="O1079" s="218"/>
      <c r="P1079" s="218"/>
      <c r="Q1079" s="218"/>
      <c r="R1079" s="218"/>
      <c r="S1079" s="218"/>
      <c r="T1079" s="219"/>
      <c r="AT1079" s="220" t="s">
        <v>252</v>
      </c>
      <c r="AU1079" s="220" t="s">
        <v>88</v>
      </c>
      <c r="AV1079" s="14" t="s">
        <v>88</v>
      </c>
      <c r="AW1079" s="14" t="s">
        <v>39</v>
      </c>
      <c r="AX1079" s="14" t="s">
        <v>78</v>
      </c>
      <c r="AY1079" s="220" t="s">
        <v>143</v>
      </c>
    </row>
    <row r="1080" spans="2:51" s="14" customFormat="1" ht="11.25">
      <c r="B1080" s="210"/>
      <c r="C1080" s="211"/>
      <c r="D1080" s="180" t="s">
        <v>252</v>
      </c>
      <c r="E1080" s="212" t="s">
        <v>32</v>
      </c>
      <c r="F1080" s="213" t="s">
        <v>976</v>
      </c>
      <c r="G1080" s="211"/>
      <c r="H1080" s="214">
        <v>3.8</v>
      </c>
      <c r="I1080" s="215"/>
      <c r="J1080" s="211"/>
      <c r="K1080" s="211"/>
      <c r="L1080" s="216"/>
      <c r="M1080" s="217"/>
      <c r="N1080" s="218"/>
      <c r="O1080" s="218"/>
      <c r="P1080" s="218"/>
      <c r="Q1080" s="218"/>
      <c r="R1080" s="218"/>
      <c r="S1080" s="218"/>
      <c r="T1080" s="219"/>
      <c r="AT1080" s="220" t="s">
        <v>252</v>
      </c>
      <c r="AU1080" s="220" t="s">
        <v>88</v>
      </c>
      <c r="AV1080" s="14" t="s">
        <v>88</v>
      </c>
      <c r="AW1080" s="14" t="s">
        <v>39</v>
      </c>
      <c r="AX1080" s="14" t="s">
        <v>78</v>
      </c>
      <c r="AY1080" s="220" t="s">
        <v>143</v>
      </c>
    </row>
    <row r="1081" spans="2:51" s="14" customFormat="1" ht="11.25">
      <c r="B1081" s="210"/>
      <c r="C1081" s="211"/>
      <c r="D1081" s="180" t="s">
        <v>252</v>
      </c>
      <c r="E1081" s="212" t="s">
        <v>32</v>
      </c>
      <c r="F1081" s="213" t="s">
        <v>977</v>
      </c>
      <c r="G1081" s="211"/>
      <c r="H1081" s="214">
        <v>6.9</v>
      </c>
      <c r="I1081" s="215"/>
      <c r="J1081" s="211"/>
      <c r="K1081" s="211"/>
      <c r="L1081" s="216"/>
      <c r="M1081" s="217"/>
      <c r="N1081" s="218"/>
      <c r="O1081" s="218"/>
      <c r="P1081" s="218"/>
      <c r="Q1081" s="218"/>
      <c r="R1081" s="218"/>
      <c r="S1081" s="218"/>
      <c r="T1081" s="219"/>
      <c r="AT1081" s="220" t="s">
        <v>252</v>
      </c>
      <c r="AU1081" s="220" t="s">
        <v>88</v>
      </c>
      <c r="AV1081" s="14" t="s">
        <v>88</v>
      </c>
      <c r="AW1081" s="14" t="s">
        <v>39</v>
      </c>
      <c r="AX1081" s="14" t="s">
        <v>78</v>
      </c>
      <c r="AY1081" s="220" t="s">
        <v>143</v>
      </c>
    </row>
    <row r="1082" spans="2:51" s="14" customFormat="1" ht="11.25">
      <c r="B1082" s="210"/>
      <c r="C1082" s="211"/>
      <c r="D1082" s="180" t="s">
        <v>252</v>
      </c>
      <c r="E1082" s="212" t="s">
        <v>32</v>
      </c>
      <c r="F1082" s="213" t="s">
        <v>978</v>
      </c>
      <c r="G1082" s="211"/>
      <c r="H1082" s="214">
        <v>23.18</v>
      </c>
      <c r="I1082" s="215"/>
      <c r="J1082" s="211"/>
      <c r="K1082" s="211"/>
      <c r="L1082" s="216"/>
      <c r="M1082" s="217"/>
      <c r="N1082" s="218"/>
      <c r="O1082" s="218"/>
      <c r="P1082" s="218"/>
      <c r="Q1082" s="218"/>
      <c r="R1082" s="218"/>
      <c r="S1082" s="218"/>
      <c r="T1082" s="219"/>
      <c r="AT1082" s="220" t="s">
        <v>252</v>
      </c>
      <c r="AU1082" s="220" t="s">
        <v>88</v>
      </c>
      <c r="AV1082" s="14" t="s">
        <v>88</v>
      </c>
      <c r="AW1082" s="14" t="s">
        <v>39</v>
      </c>
      <c r="AX1082" s="14" t="s">
        <v>78</v>
      </c>
      <c r="AY1082" s="220" t="s">
        <v>143</v>
      </c>
    </row>
    <row r="1083" spans="2:51" s="14" customFormat="1" ht="11.25">
      <c r="B1083" s="210"/>
      <c r="C1083" s="211"/>
      <c r="D1083" s="180" t="s">
        <v>252</v>
      </c>
      <c r="E1083" s="212" t="s">
        <v>32</v>
      </c>
      <c r="F1083" s="213" t="s">
        <v>979</v>
      </c>
      <c r="G1083" s="211"/>
      <c r="H1083" s="214">
        <v>14.26</v>
      </c>
      <c r="I1083" s="215"/>
      <c r="J1083" s="211"/>
      <c r="K1083" s="211"/>
      <c r="L1083" s="216"/>
      <c r="M1083" s="217"/>
      <c r="N1083" s="218"/>
      <c r="O1083" s="218"/>
      <c r="P1083" s="218"/>
      <c r="Q1083" s="218"/>
      <c r="R1083" s="218"/>
      <c r="S1083" s="218"/>
      <c r="T1083" s="219"/>
      <c r="AT1083" s="220" t="s">
        <v>252</v>
      </c>
      <c r="AU1083" s="220" t="s">
        <v>88</v>
      </c>
      <c r="AV1083" s="14" t="s">
        <v>88</v>
      </c>
      <c r="AW1083" s="14" t="s">
        <v>39</v>
      </c>
      <c r="AX1083" s="14" t="s">
        <v>78</v>
      </c>
      <c r="AY1083" s="220" t="s">
        <v>143</v>
      </c>
    </row>
    <row r="1084" spans="2:51" s="14" customFormat="1" ht="11.25">
      <c r="B1084" s="210"/>
      <c r="C1084" s="211"/>
      <c r="D1084" s="180" t="s">
        <v>252</v>
      </c>
      <c r="E1084" s="212" t="s">
        <v>32</v>
      </c>
      <c r="F1084" s="213" t="s">
        <v>980</v>
      </c>
      <c r="G1084" s="211"/>
      <c r="H1084" s="214">
        <v>6.48</v>
      </c>
      <c r="I1084" s="215"/>
      <c r="J1084" s="211"/>
      <c r="K1084" s="211"/>
      <c r="L1084" s="216"/>
      <c r="M1084" s="217"/>
      <c r="N1084" s="218"/>
      <c r="O1084" s="218"/>
      <c r="P1084" s="218"/>
      <c r="Q1084" s="218"/>
      <c r="R1084" s="218"/>
      <c r="S1084" s="218"/>
      <c r="T1084" s="219"/>
      <c r="AT1084" s="220" t="s">
        <v>252</v>
      </c>
      <c r="AU1084" s="220" t="s">
        <v>88</v>
      </c>
      <c r="AV1084" s="14" t="s">
        <v>88</v>
      </c>
      <c r="AW1084" s="14" t="s">
        <v>39</v>
      </c>
      <c r="AX1084" s="14" t="s">
        <v>78</v>
      </c>
      <c r="AY1084" s="220" t="s">
        <v>143</v>
      </c>
    </row>
    <row r="1085" spans="2:51" s="14" customFormat="1" ht="11.25">
      <c r="B1085" s="210"/>
      <c r="C1085" s="211"/>
      <c r="D1085" s="180" t="s">
        <v>252</v>
      </c>
      <c r="E1085" s="212" t="s">
        <v>32</v>
      </c>
      <c r="F1085" s="213" t="s">
        <v>981</v>
      </c>
      <c r="G1085" s="211"/>
      <c r="H1085" s="214">
        <v>6.9</v>
      </c>
      <c r="I1085" s="215"/>
      <c r="J1085" s="211"/>
      <c r="K1085" s="211"/>
      <c r="L1085" s="216"/>
      <c r="M1085" s="217"/>
      <c r="N1085" s="218"/>
      <c r="O1085" s="218"/>
      <c r="P1085" s="218"/>
      <c r="Q1085" s="218"/>
      <c r="R1085" s="218"/>
      <c r="S1085" s="218"/>
      <c r="T1085" s="219"/>
      <c r="AT1085" s="220" t="s">
        <v>252</v>
      </c>
      <c r="AU1085" s="220" t="s">
        <v>88</v>
      </c>
      <c r="AV1085" s="14" t="s">
        <v>88</v>
      </c>
      <c r="AW1085" s="14" t="s">
        <v>39</v>
      </c>
      <c r="AX1085" s="14" t="s">
        <v>78</v>
      </c>
      <c r="AY1085" s="220" t="s">
        <v>143</v>
      </c>
    </row>
    <row r="1086" spans="2:51" s="14" customFormat="1" ht="11.25">
      <c r="B1086" s="210"/>
      <c r="C1086" s="211"/>
      <c r="D1086" s="180" t="s">
        <v>252</v>
      </c>
      <c r="E1086" s="212" t="s">
        <v>32</v>
      </c>
      <c r="F1086" s="213" t="s">
        <v>982</v>
      </c>
      <c r="G1086" s="211"/>
      <c r="H1086" s="214">
        <v>13.8</v>
      </c>
      <c r="I1086" s="215"/>
      <c r="J1086" s="211"/>
      <c r="K1086" s="211"/>
      <c r="L1086" s="216"/>
      <c r="M1086" s="217"/>
      <c r="N1086" s="218"/>
      <c r="O1086" s="218"/>
      <c r="P1086" s="218"/>
      <c r="Q1086" s="218"/>
      <c r="R1086" s="218"/>
      <c r="S1086" s="218"/>
      <c r="T1086" s="219"/>
      <c r="AT1086" s="220" t="s">
        <v>252</v>
      </c>
      <c r="AU1086" s="220" t="s">
        <v>88</v>
      </c>
      <c r="AV1086" s="14" t="s">
        <v>88</v>
      </c>
      <c r="AW1086" s="14" t="s">
        <v>39</v>
      </c>
      <c r="AX1086" s="14" t="s">
        <v>78</v>
      </c>
      <c r="AY1086" s="220" t="s">
        <v>143</v>
      </c>
    </row>
    <row r="1087" spans="2:51" s="14" customFormat="1" ht="11.25">
      <c r="B1087" s="210"/>
      <c r="C1087" s="211"/>
      <c r="D1087" s="180" t="s">
        <v>252</v>
      </c>
      <c r="E1087" s="212" t="s">
        <v>32</v>
      </c>
      <c r="F1087" s="213" t="s">
        <v>983</v>
      </c>
      <c r="G1087" s="211"/>
      <c r="H1087" s="214">
        <v>11.96</v>
      </c>
      <c r="I1087" s="215"/>
      <c r="J1087" s="211"/>
      <c r="K1087" s="211"/>
      <c r="L1087" s="216"/>
      <c r="M1087" s="217"/>
      <c r="N1087" s="218"/>
      <c r="O1087" s="218"/>
      <c r="P1087" s="218"/>
      <c r="Q1087" s="218"/>
      <c r="R1087" s="218"/>
      <c r="S1087" s="218"/>
      <c r="T1087" s="219"/>
      <c r="AT1087" s="220" t="s">
        <v>252</v>
      </c>
      <c r="AU1087" s="220" t="s">
        <v>88</v>
      </c>
      <c r="AV1087" s="14" t="s">
        <v>88</v>
      </c>
      <c r="AW1087" s="14" t="s">
        <v>39</v>
      </c>
      <c r="AX1087" s="14" t="s">
        <v>78</v>
      </c>
      <c r="AY1087" s="220" t="s">
        <v>143</v>
      </c>
    </row>
    <row r="1088" spans="2:51" s="15" customFormat="1" ht="11.25">
      <c r="B1088" s="221"/>
      <c r="C1088" s="222"/>
      <c r="D1088" s="180" t="s">
        <v>252</v>
      </c>
      <c r="E1088" s="223" t="s">
        <v>32</v>
      </c>
      <c r="F1088" s="224" t="s">
        <v>256</v>
      </c>
      <c r="G1088" s="222"/>
      <c r="H1088" s="225">
        <v>230.44000000000005</v>
      </c>
      <c r="I1088" s="226"/>
      <c r="J1088" s="222"/>
      <c r="K1088" s="222"/>
      <c r="L1088" s="227"/>
      <c r="M1088" s="228"/>
      <c r="N1088" s="229"/>
      <c r="O1088" s="229"/>
      <c r="P1088" s="229"/>
      <c r="Q1088" s="229"/>
      <c r="R1088" s="229"/>
      <c r="S1088" s="229"/>
      <c r="T1088" s="230"/>
      <c r="AT1088" s="231" t="s">
        <v>252</v>
      </c>
      <c r="AU1088" s="231" t="s">
        <v>88</v>
      </c>
      <c r="AV1088" s="15" t="s">
        <v>142</v>
      </c>
      <c r="AW1088" s="15" t="s">
        <v>39</v>
      </c>
      <c r="AX1088" s="15" t="s">
        <v>86</v>
      </c>
      <c r="AY1088" s="231" t="s">
        <v>143</v>
      </c>
    </row>
    <row r="1089" spans="1:65" s="2" customFormat="1" ht="16.5" customHeight="1">
      <c r="A1089" s="36"/>
      <c r="B1089" s="37"/>
      <c r="C1089" s="167" t="s">
        <v>1564</v>
      </c>
      <c r="D1089" s="167" t="s">
        <v>144</v>
      </c>
      <c r="E1089" s="168" t="s">
        <v>1565</v>
      </c>
      <c r="F1089" s="169" t="s">
        <v>1566</v>
      </c>
      <c r="G1089" s="170" t="s">
        <v>312</v>
      </c>
      <c r="H1089" s="171">
        <v>230.44</v>
      </c>
      <c r="I1089" s="172"/>
      <c r="J1089" s="173">
        <f>ROUND(I1089*H1089,2)</f>
        <v>0</v>
      </c>
      <c r="K1089" s="169" t="s">
        <v>248</v>
      </c>
      <c r="L1089" s="41"/>
      <c r="M1089" s="174" t="s">
        <v>32</v>
      </c>
      <c r="N1089" s="175" t="s">
        <v>49</v>
      </c>
      <c r="O1089" s="66"/>
      <c r="P1089" s="176">
        <f>O1089*H1089</f>
        <v>0</v>
      </c>
      <c r="Q1089" s="176">
        <v>2.9999999999999997E-4</v>
      </c>
      <c r="R1089" s="176">
        <f>Q1089*H1089</f>
        <v>6.9131999999999999E-2</v>
      </c>
      <c r="S1089" s="176">
        <v>0</v>
      </c>
      <c r="T1089" s="177">
        <f>S1089*H1089</f>
        <v>0</v>
      </c>
      <c r="U1089" s="36"/>
      <c r="V1089" s="36"/>
      <c r="W1089" s="36"/>
      <c r="X1089" s="36"/>
      <c r="Y1089" s="36"/>
      <c r="Z1089" s="36"/>
      <c r="AA1089" s="36"/>
      <c r="AB1089" s="36"/>
      <c r="AC1089" s="36"/>
      <c r="AD1089" s="36"/>
      <c r="AE1089" s="36"/>
      <c r="AR1089" s="178" t="s">
        <v>452</v>
      </c>
      <c r="AT1089" s="178" t="s">
        <v>144</v>
      </c>
      <c r="AU1089" s="178" t="s">
        <v>88</v>
      </c>
      <c r="AY1089" s="18" t="s">
        <v>143</v>
      </c>
      <c r="BE1089" s="179">
        <f>IF(N1089="základní",J1089,0)</f>
        <v>0</v>
      </c>
      <c r="BF1089" s="179">
        <f>IF(N1089="snížená",J1089,0)</f>
        <v>0</v>
      </c>
      <c r="BG1089" s="179">
        <f>IF(N1089="zákl. přenesená",J1089,0)</f>
        <v>0</v>
      </c>
      <c r="BH1089" s="179">
        <f>IF(N1089="sníž. přenesená",J1089,0)</f>
        <v>0</v>
      </c>
      <c r="BI1089" s="179">
        <f>IF(N1089="nulová",J1089,0)</f>
        <v>0</v>
      </c>
      <c r="BJ1089" s="18" t="s">
        <v>86</v>
      </c>
      <c r="BK1089" s="179">
        <f>ROUND(I1089*H1089,2)</f>
        <v>0</v>
      </c>
      <c r="BL1089" s="18" t="s">
        <v>452</v>
      </c>
      <c r="BM1089" s="178" t="s">
        <v>1567</v>
      </c>
    </row>
    <row r="1090" spans="1:65" s="2" customFormat="1" ht="19.5">
      <c r="A1090" s="36"/>
      <c r="B1090" s="37"/>
      <c r="C1090" s="38"/>
      <c r="D1090" s="180" t="s">
        <v>149</v>
      </c>
      <c r="E1090" s="38"/>
      <c r="F1090" s="181" t="s">
        <v>1568</v>
      </c>
      <c r="G1090" s="38"/>
      <c r="H1090" s="38"/>
      <c r="I1090" s="182"/>
      <c r="J1090" s="38"/>
      <c r="K1090" s="38"/>
      <c r="L1090" s="41"/>
      <c r="M1090" s="183"/>
      <c r="N1090" s="184"/>
      <c r="O1090" s="66"/>
      <c r="P1090" s="66"/>
      <c r="Q1090" s="66"/>
      <c r="R1090" s="66"/>
      <c r="S1090" s="66"/>
      <c r="T1090" s="67"/>
      <c r="U1090" s="36"/>
      <c r="V1090" s="36"/>
      <c r="W1090" s="36"/>
      <c r="X1090" s="36"/>
      <c r="Y1090" s="36"/>
      <c r="Z1090" s="36"/>
      <c r="AA1090" s="36"/>
      <c r="AB1090" s="36"/>
      <c r="AC1090" s="36"/>
      <c r="AD1090" s="36"/>
      <c r="AE1090" s="36"/>
      <c r="AT1090" s="18" t="s">
        <v>149</v>
      </c>
      <c r="AU1090" s="18" t="s">
        <v>88</v>
      </c>
    </row>
    <row r="1091" spans="1:65" s="2" customFormat="1" ht="11.25">
      <c r="A1091" s="36"/>
      <c r="B1091" s="37"/>
      <c r="C1091" s="38"/>
      <c r="D1091" s="198" t="s">
        <v>194</v>
      </c>
      <c r="E1091" s="38"/>
      <c r="F1091" s="199" t="s">
        <v>1569</v>
      </c>
      <c r="G1091" s="38"/>
      <c r="H1091" s="38"/>
      <c r="I1091" s="182"/>
      <c r="J1091" s="38"/>
      <c r="K1091" s="38"/>
      <c r="L1091" s="41"/>
      <c r="M1091" s="183"/>
      <c r="N1091" s="184"/>
      <c r="O1091" s="66"/>
      <c r="P1091" s="66"/>
      <c r="Q1091" s="66"/>
      <c r="R1091" s="66"/>
      <c r="S1091" s="66"/>
      <c r="T1091" s="67"/>
      <c r="U1091" s="36"/>
      <c r="V1091" s="36"/>
      <c r="W1091" s="36"/>
      <c r="X1091" s="36"/>
      <c r="Y1091" s="36"/>
      <c r="Z1091" s="36"/>
      <c r="AA1091" s="36"/>
      <c r="AB1091" s="36"/>
      <c r="AC1091" s="36"/>
      <c r="AD1091" s="36"/>
      <c r="AE1091" s="36"/>
      <c r="AT1091" s="18" t="s">
        <v>194</v>
      </c>
      <c r="AU1091" s="18" t="s">
        <v>88</v>
      </c>
    </row>
    <row r="1092" spans="1:65" s="14" customFormat="1" ht="11.25">
      <c r="B1092" s="210"/>
      <c r="C1092" s="211"/>
      <c r="D1092" s="180" t="s">
        <v>252</v>
      </c>
      <c r="E1092" s="212" t="s">
        <v>32</v>
      </c>
      <c r="F1092" s="213" t="s">
        <v>1570</v>
      </c>
      <c r="G1092" s="211"/>
      <c r="H1092" s="214">
        <v>230.44</v>
      </c>
      <c r="I1092" s="215"/>
      <c r="J1092" s="211"/>
      <c r="K1092" s="211"/>
      <c r="L1092" s="216"/>
      <c r="M1092" s="217"/>
      <c r="N1092" s="218"/>
      <c r="O1092" s="218"/>
      <c r="P1092" s="218"/>
      <c r="Q1092" s="218"/>
      <c r="R1092" s="218"/>
      <c r="S1092" s="218"/>
      <c r="T1092" s="219"/>
      <c r="AT1092" s="220" t="s">
        <v>252</v>
      </c>
      <c r="AU1092" s="220" t="s">
        <v>88</v>
      </c>
      <c r="AV1092" s="14" t="s">
        <v>88</v>
      </c>
      <c r="AW1092" s="14" t="s">
        <v>39</v>
      </c>
      <c r="AX1092" s="14" t="s">
        <v>86</v>
      </c>
      <c r="AY1092" s="220" t="s">
        <v>143</v>
      </c>
    </row>
    <row r="1093" spans="1:65" s="2" customFormat="1" ht="24.2" customHeight="1">
      <c r="A1093" s="36"/>
      <c r="B1093" s="37"/>
      <c r="C1093" s="167" t="s">
        <v>1571</v>
      </c>
      <c r="D1093" s="167" t="s">
        <v>144</v>
      </c>
      <c r="E1093" s="168" t="s">
        <v>1572</v>
      </c>
      <c r="F1093" s="169" t="s">
        <v>1573</v>
      </c>
      <c r="G1093" s="170" t="s">
        <v>462</v>
      </c>
      <c r="H1093" s="171">
        <v>145.25</v>
      </c>
      <c r="I1093" s="172"/>
      <c r="J1093" s="173">
        <f>ROUND(I1093*H1093,2)</f>
        <v>0</v>
      </c>
      <c r="K1093" s="169" t="s">
        <v>248</v>
      </c>
      <c r="L1093" s="41"/>
      <c r="M1093" s="174" t="s">
        <v>32</v>
      </c>
      <c r="N1093" s="175" t="s">
        <v>49</v>
      </c>
      <c r="O1093" s="66"/>
      <c r="P1093" s="176">
        <f>O1093*H1093</f>
        <v>0</v>
      </c>
      <c r="Q1093" s="176">
        <v>5.8E-4</v>
      </c>
      <c r="R1093" s="176">
        <f>Q1093*H1093</f>
        <v>8.4245E-2</v>
      </c>
      <c r="S1093" s="176">
        <v>0</v>
      </c>
      <c r="T1093" s="177">
        <f>S1093*H1093</f>
        <v>0</v>
      </c>
      <c r="U1093" s="36"/>
      <c r="V1093" s="36"/>
      <c r="W1093" s="36"/>
      <c r="X1093" s="36"/>
      <c r="Y1093" s="36"/>
      <c r="Z1093" s="36"/>
      <c r="AA1093" s="36"/>
      <c r="AB1093" s="36"/>
      <c r="AC1093" s="36"/>
      <c r="AD1093" s="36"/>
      <c r="AE1093" s="36"/>
      <c r="AR1093" s="178" t="s">
        <v>452</v>
      </c>
      <c r="AT1093" s="178" t="s">
        <v>144</v>
      </c>
      <c r="AU1093" s="178" t="s">
        <v>88</v>
      </c>
      <c r="AY1093" s="18" t="s">
        <v>143</v>
      </c>
      <c r="BE1093" s="179">
        <f>IF(N1093="základní",J1093,0)</f>
        <v>0</v>
      </c>
      <c r="BF1093" s="179">
        <f>IF(N1093="snížená",J1093,0)</f>
        <v>0</v>
      </c>
      <c r="BG1093" s="179">
        <f>IF(N1093="zákl. přenesená",J1093,0)</f>
        <v>0</v>
      </c>
      <c r="BH1093" s="179">
        <f>IF(N1093="sníž. přenesená",J1093,0)</f>
        <v>0</v>
      </c>
      <c r="BI1093" s="179">
        <f>IF(N1093="nulová",J1093,0)</f>
        <v>0</v>
      </c>
      <c r="BJ1093" s="18" t="s">
        <v>86</v>
      </c>
      <c r="BK1093" s="179">
        <f>ROUND(I1093*H1093,2)</f>
        <v>0</v>
      </c>
      <c r="BL1093" s="18" t="s">
        <v>452</v>
      </c>
      <c r="BM1093" s="178" t="s">
        <v>1574</v>
      </c>
    </row>
    <row r="1094" spans="1:65" s="2" customFormat="1" ht="19.5">
      <c r="A1094" s="36"/>
      <c r="B1094" s="37"/>
      <c r="C1094" s="38"/>
      <c r="D1094" s="180" t="s">
        <v>149</v>
      </c>
      <c r="E1094" s="38"/>
      <c r="F1094" s="181" t="s">
        <v>1575</v>
      </c>
      <c r="G1094" s="38"/>
      <c r="H1094" s="38"/>
      <c r="I1094" s="182"/>
      <c r="J1094" s="38"/>
      <c r="K1094" s="38"/>
      <c r="L1094" s="41"/>
      <c r="M1094" s="183"/>
      <c r="N1094" s="184"/>
      <c r="O1094" s="66"/>
      <c r="P1094" s="66"/>
      <c r="Q1094" s="66"/>
      <c r="R1094" s="66"/>
      <c r="S1094" s="66"/>
      <c r="T1094" s="67"/>
      <c r="U1094" s="36"/>
      <c r="V1094" s="36"/>
      <c r="W1094" s="36"/>
      <c r="X1094" s="36"/>
      <c r="Y1094" s="36"/>
      <c r="Z1094" s="36"/>
      <c r="AA1094" s="36"/>
      <c r="AB1094" s="36"/>
      <c r="AC1094" s="36"/>
      <c r="AD1094" s="36"/>
      <c r="AE1094" s="36"/>
      <c r="AT1094" s="18" t="s">
        <v>149</v>
      </c>
      <c r="AU1094" s="18" t="s">
        <v>88</v>
      </c>
    </row>
    <row r="1095" spans="1:65" s="2" customFormat="1" ht="11.25">
      <c r="A1095" s="36"/>
      <c r="B1095" s="37"/>
      <c r="C1095" s="38"/>
      <c r="D1095" s="198" t="s">
        <v>194</v>
      </c>
      <c r="E1095" s="38"/>
      <c r="F1095" s="199" t="s">
        <v>1576</v>
      </c>
      <c r="G1095" s="38"/>
      <c r="H1095" s="38"/>
      <c r="I1095" s="182"/>
      <c r="J1095" s="38"/>
      <c r="K1095" s="38"/>
      <c r="L1095" s="41"/>
      <c r="M1095" s="183"/>
      <c r="N1095" s="184"/>
      <c r="O1095" s="66"/>
      <c r="P1095" s="66"/>
      <c r="Q1095" s="66"/>
      <c r="R1095" s="66"/>
      <c r="S1095" s="66"/>
      <c r="T1095" s="67"/>
      <c r="U1095" s="36"/>
      <c r="V1095" s="36"/>
      <c r="W1095" s="36"/>
      <c r="X1095" s="36"/>
      <c r="Y1095" s="36"/>
      <c r="Z1095" s="36"/>
      <c r="AA1095" s="36"/>
      <c r="AB1095" s="36"/>
      <c r="AC1095" s="36"/>
      <c r="AD1095" s="36"/>
      <c r="AE1095" s="36"/>
      <c r="AT1095" s="18" t="s">
        <v>194</v>
      </c>
      <c r="AU1095" s="18" t="s">
        <v>88</v>
      </c>
    </row>
    <row r="1096" spans="1:65" s="14" customFormat="1" ht="11.25">
      <c r="B1096" s="210"/>
      <c r="C1096" s="211"/>
      <c r="D1096" s="180" t="s">
        <v>252</v>
      </c>
      <c r="E1096" s="212" t="s">
        <v>32</v>
      </c>
      <c r="F1096" s="213" t="s">
        <v>887</v>
      </c>
      <c r="G1096" s="211"/>
      <c r="H1096" s="214">
        <v>35.15</v>
      </c>
      <c r="I1096" s="215"/>
      <c r="J1096" s="211"/>
      <c r="K1096" s="211"/>
      <c r="L1096" s="216"/>
      <c r="M1096" s="217"/>
      <c r="N1096" s="218"/>
      <c r="O1096" s="218"/>
      <c r="P1096" s="218"/>
      <c r="Q1096" s="218"/>
      <c r="R1096" s="218"/>
      <c r="S1096" s="218"/>
      <c r="T1096" s="219"/>
      <c r="AT1096" s="220" t="s">
        <v>252</v>
      </c>
      <c r="AU1096" s="220" t="s">
        <v>88</v>
      </c>
      <c r="AV1096" s="14" t="s">
        <v>88</v>
      </c>
      <c r="AW1096" s="14" t="s">
        <v>39</v>
      </c>
      <c r="AX1096" s="14" t="s">
        <v>78</v>
      </c>
      <c r="AY1096" s="220" t="s">
        <v>143</v>
      </c>
    </row>
    <row r="1097" spans="1:65" s="14" customFormat="1" ht="11.25">
      <c r="B1097" s="210"/>
      <c r="C1097" s="211"/>
      <c r="D1097" s="180" t="s">
        <v>252</v>
      </c>
      <c r="E1097" s="212" t="s">
        <v>32</v>
      </c>
      <c r="F1097" s="213" t="s">
        <v>890</v>
      </c>
      <c r="G1097" s="211"/>
      <c r="H1097" s="214">
        <v>7</v>
      </c>
      <c r="I1097" s="215"/>
      <c r="J1097" s="211"/>
      <c r="K1097" s="211"/>
      <c r="L1097" s="216"/>
      <c r="M1097" s="217"/>
      <c r="N1097" s="218"/>
      <c r="O1097" s="218"/>
      <c r="P1097" s="218"/>
      <c r="Q1097" s="218"/>
      <c r="R1097" s="218"/>
      <c r="S1097" s="218"/>
      <c r="T1097" s="219"/>
      <c r="AT1097" s="220" t="s">
        <v>252</v>
      </c>
      <c r="AU1097" s="220" t="s">
        <v>88</v>
      </c>
      <c r="AV1097" s="14" t="s">
        <v>88</v>
      </c>
      <c r="AW1097" s="14" t="s">
        <v>39</v>
      </c>
      <c r="AX1097" s="14" t="s">
        <v>78</v>
      </c>
      <c r="AY1097" s="220" t="s">
        <v>143</v>
      </c>
    </row>
    <row r="1098" spans="1:65" s="14" customFormat="1" ht="11.25">
      <c r="B1098" s="210"/>
      <c r="C1098" s="211"/>
      <c r="D1098" s="180" t="s">
        <v>252</v>
      </c>
      <c r="E1098" s="212" t="s">
        <v>32</v>
      </c>
      <c r="F1098" s="213" t="s">
        <v>891</v>
      </c>
      <c r="G1098" s="211"/>
      <c r="H1098" s="214">
        <v>8.4</v>
      </c>
      <c r="I1098" s="215"/>
      <c r="J1098" s="211"/>
      <c r="K1098" s="211"/>
      <c r="L1098" s="216"/>
      <c r="M1098" s="217"/>
      <c r="N1098" s="218"/>
      <c r="O1098" s="218"/>
      <c r="P1098" s="218"/>
      <c r="Q1098" s="218"/>
      <c r="R1098" s="218"/>
      <c r="S1098" s="218"/>
      <c r="T1098" s="219"/>
      <c r="AT1098" s="220" t="s">
        <v>252</v>
      </c>
      <c r="AU1098" s="220" t="s">
        <v>88</v>
      </c>
      <c r="AV1098" s="14" t="s">
        <v>88</v>
      </c>
      <c r="AW1098" s="14" t="s">
        <v>39</v>
      </c>
      <c r="AX1098" s="14" t="s">
        <v>78</v>
      </c>
      <c r="AY1098" s="220" t="s">
        <v>143</v>
      </c>
    </row>
    <row r="1099" spans="1:65" s="14" customFormat="1" ht="11.25">
      <c r="B1099" s="210"/>
      <c r="C1099" s="211"/>
      <c r="D1099" s="180" t="s">
        <v>252</v>
      </c>
      <c r="E1099" s="212" t="s">
        <v>32</v>
      </c>
      <c r="F1099" s="213" t="s">
        <v>892</v>
      </c>
      <c r="G1099" s="211"/>
      <c r="H1099" s="214">
        <v>10.199999999999999</v>
      </c>
      <c r="I1099" s="215"/>
      <c r="J1099" s="211"/>
      <c r="K1099" s="211"/>
      <c r="L1099" s="216"/>
      <c r="M1099" s="217"/>
      <c r="N1099" s="218"/>
      <c r="O1099" s="218"/>
      <c r="P1099" s="218"/>
      <c r="Q1099" s="218"/>
      <c r="R1099" s="218"/>
      <c r="S1099" s="218"/>
      <c r="T1099" s="219"/>
      <c r="AT1099" s="220" t="s">
        <v>252</v>
      </c>
      <c r="AU1099" s="220" t="s">
        <v>88</v>
      </c>
      <c r="AV1099" s="14" t="s">
        <v>88</v>
      </c>
      <c r="AW1099" s="14" t="s">
        <v>39</v>
      </c>
      <c r="AX1099" s="14" t="s">
        <v>78</v>
      </c>
      <c r="AY1099" s="220" t="s">
        <v>143</v>
      </c>
    </row>
    <row r="1100" spans="1:65" s="14" customFormat="1" ht="11.25">
      <c r="B1100" s="210"/>
      <c r="C1100" s="211"/>
      <c r="D1100" s="180" t="s">
        <v>252</v>
      </c>
      <c r="E1100" s="212" t="s">
        <v>32</v>
      </c>
      <c r="F1100" s="213" t="s">
        <v>894</v>
      </c>
      <c r="G1100" s="211"/>
      <c r="H1100" s="214">
        <v>8.6999999999999993</v>
      </c>
      <c r="I1100" s="215"/>
      <c r="J1100" s="211"/>
      <c r="K1100" s="211"/>
      <c r="L1100" s="216"/>
      <c r="M1100" s="217"/>
      <c r="N1100" s="218"/>
      <c r="O1100" s="218"/>
      <c r="P1100" s="218"/>
      <c r="Q1100" s="218"/>
      <c r="R1100" s="218"/>
      <c r="S1100" s="218"/>
      <c r="T1100" s="219"/>
      <c r="AT1100" s="220" t="s">
        <v>252</v>
      </c>
      <c r="AU1100" s="220" t="s">
        <v>88</v>
      </c>
      <c r="AV1100" s="14" t="s">
        <v>88</v>
      </c>
      <c r="AW1100" s="14" t="s">
        <v>39</v>
      </c>
      <c r="AX1100" s="14" t="s">
        <v>78</v>
      </c>
      <c r="AY1100" s="220" t="s">
        <v>143</v>
      </c>
    </row>
    <row r="1101" spans="1:65" s="14" customFormat="1" ht="11.25">
      <c r="B1101" s="210"/>
      <c r="C1101" s="211"/>
      <c r="D1101" s="180" t="s">
        <v>252</v>
      </c>
      <c r="E1101" s="212" t="s">
        <v>32</v>
      </c>
      <c r="F1101" s="213" t="s">
        <v>902</v>
      </c>
      <c r="G1101" s="211"/>
      <c r="H1101" s="214">
        <v>11.3</v>
      </c>
      <c r="I1101" s="215"/>
      <c r="J1101" s="211"/>
      <c r="K1101" s="211"/>
      <c r="L1101" s="216"/>
      <c r="M1101" s="217"/>
      <c r="N1101" s="218"/>
      <c r="O1101" s="218"/>
      <c r="P1101" s="218"/>
      <c r="Q1101" s="218"/>
      <c r="R1101" s="218"/>
      <c r="S1101" s="218"/>
      <c r="T1101" s="219"/>
      <c r="AT1101" s="220" t="s">
        <v>252</v>
      </c>
      <c r="AU1101" s="220" t="s">
        <v>88</v>
      </c>
      <c r="AV1101" s="14" t="s">
        <v>88</v>
      </c>
      <c r="AW1101" s="14" t="s">
        <v>39</v>
      </c>
      <c r="AX1101" s="14" t="s">
        <v>78</v>
      </c>
      <c r="AY1101" s="220" t="s">
        <v>143</v>
      </c>
    </row>
    <row r="1102" spans="1:65" s="14" customFormat="1" ht="11.25">
      <c r="B1102" s="210"/>
      <c r="C1102" s="211"/>
      <c r="D1102" s="180" t="s">
        <v>252</v>
      </c>
      <c r="E1102" s="212" t="s">
        <v>32</v>
      </c>
      <c r="F1102" s="213" t="s">
        <v>903</v>
      </c>
      <c r="G1102" s="211"/>
      <c r="H1102" s="214">
        <v>19.5</v>
      </c>
      <c r="I1102" s="215"/>
      <c r="J1102" s="211"/>
      <c r="K1102" s="211"/>
      <c r="L1102" s="216"/>
      <c r="M1102" s="217"/>
      <c r="N1102" s="218"/>
      <c r="O1102" s="218"/>
      <c r="P1102" s="218"/>
      <c r="Q1102" s="218"/>
      <c r="R1102" s="218"/>
      <c r="S1102" s="218"/>
      <c r="T1102" s="219"/>
      <c r="AT1102" s="220" t="s">
        <v>252</v>
      </c>
      <c r="AU1102" s="220" t="s">
        <v>88</v>
      </c>
      <c r="AV1102" s="14" t="s">
        <v>88</v>
      </c>
      <c r="AW1102" s="14" t="s">
        <v>39</v>
      </c>
      <c r="AX1102" s="14" t="s">
        <v>78</v>
      </c>
      <c r="AY1102" s="220" t="s">
        <v>143</v>
      </c>
    </row>
    <row r="1103" spans="1:65" s="14" customFormat="1" ht="11.25">
      <c r="B1103" s="210"/>
      <c r="C1103" s="211"/>
      <c r="D1103" s="180" t="s">
        <v>252</v>
      </c>
      <c r="E1103" s="212" t="s">
        <v>32</v>
      </c>
      <c r="F1103" s="213" t="s">
        <v>904</v>
      </c>
      <c r="G1103" s="211"/>
      <c r="H1103" s="214">
        <v>15.4</v>
      </c>
      <c r="I1103" s="215"/>
      <c r="J1103" s="211"/>
      <c r="K1103" s="211"/>
      <c r="L1103" s="216"/>
      <c r="M1103" s="217"/>
      <c r="N1103" s="218"/>
      <c r="O1103" s="218"/>
      <c r="P1103" s="218"/>
      <c r="Q1103" s="218"/>
      <c r="R1103" s="218"/>
      <c r="S1103" s="218"/>
      <c r="T1103" s="219"/>
      <c r="AT1103" s="220" t="s">
        <v>252</v>
      </c>
      <c r="AU1103" s="220" t="s">
        <v>88</v>
      </c>
      <c r="AV1103" s="14" t="s">
        <v>88</v>
      </c>
      <c r="AW1103" s="14" t="s">
        <v>39</v>
      </c>
      <c r="AX1103" s="14" t="s">
        <v>78</v>
      </c>
      <c r="AY1103" s="220" t="s">
        <v>143</v>
      </c>
    </row>
    <row r="1104" spans="1:65" s="14" customFormat="1" ht="11.25">
      <c r="B1104" s="210"/>
      <c r="C1104" s="211"/>
      <c r="D1104" s="180" t="s">
        <v>252</v>
      </c>
      <c r="E1104" s="212" t="s">
        <v>32</v>
      </c>
      <c r="F1104" s="213" t="s">
        <v>907</v>
      </c>
      <c r="G1104" s="211"/>
      <c r="H1104" s="214">
        <v>15.2</v>
      </c>
      <c r="I1104" s="215"/>
      <c r="J1104" s="211"/>
      <c r="K1104" s="211"/>
      <c r="L1104" s="216"/>
      <c r="M1104" s="217"/>
      <c r="N1104" s="218"/>
      <c r="O1104" s="218"/>
      <c r="P1104" s="218"/>
      <c r="Q1104" s="218"/>
      <c r="R1104" s="218"/>
      <c r="S1104" s="218"/>
      <c r="T1104" s="219"/>
      <c r="AT1104" s="220" t="s">
        <v>252</v>
      </c>
      <c r="AU1104" s="220" t="s">
        <v>88</v>
      </c>
      <c r="AV1104" s="14" t="s">
        <v>88</v>
      </c>
      <c r="AW1104" s="14" t="s">
        <v>39</v>
      </c>
      <c r="AX1104" s="14" t="s">
        <v>78</v>
      </c>
      <c r="AY1104" s="220" t="s">
        <v>143</v>
      </c>
    </row>
    <row r="1105" spans="1:65" s="14" customFormat="1" ht="11.25">
      <c r="B1105" s="210"/>
      <c r="C1105" s="211"/>
      <c r="D1105" s="180" t="s">
        <v>252</v>
      </c>
      <c r="E1105" s="212" t="s">
        <v>32</v>
      </c>
      <c r="F1105" s="213" t="s">
        <v>908</v>
      </c>
      <c r="G1105" s="211"/>
      <c r="H1105" s="214">
        <v>14.4</v>
      </c>
      <c r="I1105" s="215"/>
      <c r="J1105" s="211"/>
      <c r="K1105" s="211"/>
      <c r="L1105" s="216"/>
      <c r="M1105" s="217"/>
      <c r="N1105" s="218"/>
      <c r="O1105" s="218"/>
      <c r="P1105" s="218"/>
      <c r="Q1105" s="218"/>
      <c r="R1105" s="218"/>
      <c r="S1105" s="218"/>
      <c r="T1105" s="219"/>
      <c r="AT1105" s="220" t="s">
        <v>252</v>
      </c>
      <c r="AU1105" s="220" t="s">
        <v>88</v>
      </c>
      <c r="AV1105" s="14" t="s">
        <v>88</v>
      </c>
      <c r="AW1105" s="14" t="s">
        <v>39</v>
      </c>
      <c r="AX1105" s="14" t="s">
        <v>78</v>
      </c>
      <c r="AY1105" s="220" t="s">
        <v>143</v>
      </c>
    </row>
    <row r="1106" spans="1:65" s="15" customFormat="1" ht="11.25">
      <c r="B1106" s="221"/>
      <c r="C1106" s="222"/>
      <c r="D1106" s="180" t="s">
        <v>252</v>
      </c>
      <c r="E1106" s="223" t="s">
        <v>32</v>
      </c>
      <c r="F1106" s="224" t="s">
        <v>256</v>
      </c>
      <c r="G1106" s="222"/>
      <c r="H1106" s="225">
        <v>145.25</v>
      </c>
      <c r="I1106" s="226"/>
      <c r="J1106" s="222"/>
      <c r="K1106" s="222"/>
      <c r="L1106" s="227"/>
      <c r="M1106" s="228"/>
      <c r="N1106" s="229"/>
      <c r="O1106" s="229"/>
      <c r="P1106" s="229"/>
      <c r="Q1106" s="229"/>
      <c r="R1106" s="229"/>
      <c r="S1106" s="229"/>
      <c r="T1106" s="230"/>
      <c r="AT1106" s="231" t="s">
        <v>252</v>
      </c>
      <c r="AU1106" s="231" t="s">
        <v>88</v>
      </c>
      <c r="AV1106" s="15" t="s">
        <v>142</v>
      </c>
      <c r="AW1106" s="15" t="s">
        <v>39</v>
      </c>
      <c r="AX1106" s="15" t="s">
        <v>86</v>
      </c>
      <c r="AY1106" s="231" t="s">
        <v>143</v>
      </c>
    </row>
    <row r="1107" spans="1:65" s="2" customFormat="1" ht="24.2" customHeight="1">
      <c r="A1107" s="36"/>
      <c r="B1107" s="37"/>
      <c r="C1107" s="232" t="s">
        <v>1577</v>
      </c>
      <c r="D1107" s="232" t="s">
        <v>519</v>
      </c>
      <c r="E1107" s="233" t="s">
        <v>1578</v>
      </c>
      <c r="F1107" s="234" t="s">
        <v>1579</v>
      </c>
      <c r="G1107" s="235" t="s">
        <v>312</v>
      </c>
      <c r="H1107" s="236">
        <v>15.978</v>
      </c>
      <c r="I1107" s="237"/>
      <c r="J1107" s="238">
        <f>ROUND(I1107*H1107,2)</f>
        <v>0</v>
      </c>
      <c r="K1107" s="234" t="s">
        <v>248</v>
      </c>
      <c r="L1107" s="239"/>
      <c r="M1107" s="240" t="s">
        <v>32</v>
      </c>
      <c r="N1107" s="241" t="s">
        <v>49</v>
      </c>
      <c r="O1107" s="66"/>
      <c r="P1107" s="176">
        <f>O1107*H1107</f>
        <v>0</v>
      </c>
      <c r="Q1107" s="176">
        <v>1.7999999999999999E-2</v>
      </c>
      <c r="R1107" s="176">
        <f>Q1107*H1107</f>
        <v>0.28760399999999997</v>
      </c>
      <c r="S1107" s="176">
        <v>0</v>
      </c>
      <c r="T1107" s="177">
        <f>S1107*H1107</f>
        <v>0</v>
      </c>
      <c r="U1107" s="36"/>
      <c r="V1107" s="36"/>
      <c r="W1107" s="36"/>
      <c r="X1107" s="36"/>
      <c r="Y1107" s="36"/>
      <c r="Z1107" s="36"/>
      <c r="AA1107" s="36"/>
      <c r="AB1107" s="36"/>
      <c r="AC1107" s="36"/>
      <c r="AD1107" s="36"/>
      <c r="AE1107" s="36"/>
      <c r="AR1107" s="178" t="s">
        <v>586</v>
      </c>
      <c r="AT1107" s="178" t="s">
        <v>519</v>
      </c>
      <c r="AU1107" s="178" t="s">
        <v>88</v>
      </c>
      <c r="AY1107" s="18" t="s">
        <v>143</v>
      </c>
      <c r="BE1107" s="179">
        <f>IF(N1107="základní",J1107,0)</f>
        <v>0</v>
      </c>
      <c r="BF1107" s="179">
        <f>IF(N1107="snížená",J1107,0)</f>
        <v>0</v>
      </c>
      <c r="BG1107" s="179">
        <f>IF(N1107="zákl. přenesená",J1107,0)</f>
        <v>0</v>
      </c>
      <c r="BH1107" s="179">
        <f>IF(N1107="sníž. přenesená",J1107,0)</f>
        <v>0</v>
      </c>
      <c r="BI1107" s="179">
        <f>IF(N1107="nulová",J1107,0)</f>
        <v>0</v>
      </c>
      <c r="BJ1107" s="18" t="s">
        <v>86</v>
      </c>
      <c r="BK1107" s="179">
        <f>ROUND(I1107*H1107,2)</f>
        <v>0</v>
      </c>
      <c r="BL1107" s="18" t="s">
        <v>452</v>
      </c>
      <c r="BM1107" s="178" t="s">
        <v>1580</v>
      </c>
    </row>
    <row r="1108" spans="1:65" s="2" customFormat="1" ht="11.25">
      <c r="A1108" s="36"/>
      <c r="B1108" s="37"/>
      <c r="C1108" s="38"/>
      <c r="D1108" s="180" t="s">
        <v>149</v>
      </c>
      <c r="E1108" s="38"/>
      <c r="F1108" s="181" t="s">
        <v>1579</v>
      </c>
      <c r="G1108" s="38"/>
      <c r="H1108" s="38"/>
      <c r="I1108" s="182"/>
      <c r="J1108" s="38"/>
      <c r="K1108" s="38"/>
      <c r="L1108" s="41"/>
      <c r="M1108" s="183"/>
      <c r="N1108" s="184"/>
      <c r="O1108" s="66"/>
      <c r="P1108" s="66"/>
      <c r="Q1108" s="66"/>
      <c r="R1108" s="66"/>
      <c r="S1108" s="66"/>
      <c r="T1108" s="67"/>
      <c r="U1108" s="36"/>
      <c r="V1108" s="36"/>
      <c r="W1108" s="36"/>
      <c r="X1108" s="36"/>
      <c r="Y1108" s="36"/>
      <c r="Z1108" s="36"/>
      <c r="AA1108" s="36"/>
      <c r="AB1108" s="36"/>
      <c r="AC1108" s="36"/>
      <c r="AD1108" s="36"/>
      <c r="AE1108" s="36"/>
      <c r="AT1108" s="18" t="s">
        <v>149</v>
      </c>
      <c r="AU1108" s="18" t="s">
        <v>88</v>
      </c>
    </row>
    <row r="1109" spans="1:65" s="14" customFormat="1" ht="11.25">
      <c r="B1109" s="210"/>
      <c r="C1109" s="211"/>
      <c r="D1109" s="180" t="s">
        <v>252</v>
      </c>
      <c r="E1109" s="212" t="s">
        <v>32</v>
      </c>
      <c r="F1109" s="213" t="s">
        <v>1581</v>
      </c>
      <c r="G1109" s="211"/>
      <c r="H1109" s="214">
        <v>14.525</v>
      </c>
      <c r="I1109" s="215"/>
      <c r="J1109" s="211"/>
      <c r="K1109" s="211"/>
      <c r="L1109" s="216"/>
      <c r="M1109" s="217"/>
      <c r="N1109" s="218"/>
      <c r="O1109" s="218"/>
      <c r="P1109" s="218"/>
      <c r="Q1109" s="218"/>
      <c r="R1109" s="218"/>
      <c r="S1109" s="218"/>
      <c r="T1109" s="219"/>
      <c r="AT1109" s="220" t="s">
        <v>252</v>
      </c>
      <c r="AU1109" s="220" t="s">
        <v>88</v>
      </c>
      <c r="AV1109" s="14" t="s">
        <v>88</v>
      </c>
      <c r="AW1109" s="14" t="s">
        <v>39</v>
      </c>
      <c r="AX1109" s="14" t="s">
        <v>86</v>
      </c>
      <c r="AY1109" s="220" t="s">
        <v>143</v>
      </c>
    </row>
    <row r="1110" spans="1:65" s="14" customFormat="1" ht="11.25">
      <c r="B1110" s="210"/>
      <c r="C1110" s="211"/>
      <c r="D1110" s="180" t="s">
        <v>252</v>
      </c>
      <c r="E1110" s="211"/>
      <c r="F1110" s="213" t="s">
        <v>1582</v>
      </c>
      <c r="G1110" s="211"/>
      <c r="H1110" s="214">
        <v>15.978</v>
      </c>
      <c r="I1110" s="215"/>
      <c r="J1110" s="211"/>
      <c r="K1110" s="211"/>
      <c r="L1110" s="216"/>
      <c r="M1110" s="217"/>
      <c r="N1110" s="218"/>
      <c r="O1110" s="218"/>
      <c r="P1110" s="218"/>
      <c r="Q1110" s="218"/>
      <c r="R1110" s="218"/>
      <c r="S1110" s="218"/>
      <c r="T1110" s="219"/>
      <c r="AT1110" s="220" t="s">
        <v>252</v>
      </c>
      <c r="AU1110" s="220" t="s">
        <v>88</v>
      </c>
      <c r="AV1110" s="14" t="s">
        <v>88</v>
      </c>
      <c r="AW1110" s="14" t="s">
        <v>4</v>
      </c>
      <c r="AX1110" s="14" t="s">
        <v>86</v>
      </c>
      <c r="AY1110" s="220" t="s">
        <v>143</v>
      </c>
    </row>
    <row r="1111" spans="1:65" s="2" customFormat="1" ht="24.2" customHeight="1">
      <c r="A1111" s="36"/>
      <c r="B1111" s="37"/>
      <c r="C1111" s="167" t="s">
        <v>1583</v>
      </c>
      <c r="D1111" s="167" t="s">
        <v>144</v>
      </c>
      <c r="E1111" s="168" t="s">
        <v>1584</v>
      </c>
      <c r="F1111" s="169" t="s">
        <v>1585</v>
      </c>
      <c r="G1111" s="170" t="s">
        <v>312</v>
      </c>
      <c r="H1111" s="171">
        <v>230.44</v>
      </c>
      <c r="I1111" s="172"/>
      <c r="J1111" s="173">
        <f>ROUND(I1111*H1111,2)</f>
        <v>0</v>
      </c>
      <c r="K1111" s="169" t="s">
        <v>248</v>
      </c>
      <c r="L1111" s="41"/>
      <c r="M1111" s="174" t="s">
        <v>32</v>
      </c>
      <c r="N1111" s="175" t="s">
        <v>49</v>
      </c>
      <c r="O1111" s="66"/>
      <c r="P1111" s="176">
        <f>O1111*H1111</f>
        <v>0</v>
      </c>
      <c r="Q1111" s="176">
        <v>6.3E-3</v>
      </c>
      <c r="R1111" s="176">
        <f>Q1111*H1111</f>
        <v>1.4517720000000001</v>
      </c>
      <c r="S1111" s="176">
        <v>0</v>
      </c>
      <c r="T1111" s="177">
        <f>S1111*H1111</f>
        <v>0</v>
      </c>
      <c r="U1111" s="36"/>
      <c r="V1111" s="36"/>
      <c r="W1111" s="36"/>
      <c r="X1111" s="36"/>
      <c r="Y1111" s="36"/>
      <c r="Z1111" s="36"/>
      <c r="AA1111" s="36"/>
      <c r="AB1111" s="36"/>
      <c r="AC1111" s="36"/>
      <c r="AD1111" s="36"/>
      <c r="AE1111" s="36"/>
      <c r="AR1111" s="178" t="s">
        <v>452</v>
      </c>
      <c r="AT1111" s="178" t="s">
        <v>144</v>
      </c>
      <c r="AU1111" s="178" t="s">
        <v>88</v>
      </c>
      <c r="AY1111" s="18" t="s">
        <v>143</v>
      </c>
      <c r="BE1111" s="179">
        <f>IF(N1111="základní",J1111,0)</f>
        <v>0</v>
      </c>
      <c r="BF1111" s="179">
        <f>IF(N1111="snížená",J1111,0)</f>
        <v>0</v>
      </c>
      <c r="BG1111" s="179">
        <f>IF(N1111="zákl. přenesená",J1111,0)</f>
        <v>0</v>
      </c>
      <c r="BH1111" s="179">
        <f>IF(N1111="sníž. přenesená",J1111,0)</f>
        <v>0</v>
      </c>
      <c r="BI1111" s="179">
        <f>IF(N1111="nulová",J1111,0)</f>
        <v>0</v>
      </c>
      <c r="BJ1111" s="18" t="s">
        <v>86</v>
      </c>
      <c r="BK1111" s="179">
        <f>ROUND(I1111*H1111,2)</f>
        <v>0</v>
      </c>
      <c r="BL1111" s="18" t="s">
        <v>452</v>
      </c>
      <c r="BM1111" s="178" t="s">
        <v>1586</v>
      </c>
    </row>
    <row r="1112" spans="1:65" s="2" customFormat="1" ht="19.5">
      <c r="A1112" s="36"/>
      <c r="B1112" s="37"/>
      <c r="C1112" s="38"/>
      <c r="D1112" s="180" t="s">
        <v>149</v>
      </c>
      <c r="E1112" s="38"/>
      <c r="F1112" s="181" t="s">
        <v>1587</v>
      </c>
      <c r="G1112" s="38"/>
      <c r="H1112" s="38"/>
      <c r="I1112" s="182"/>
      <c r="J1112" s="38"/>
      <c r="K1112" s="38"/>
      <c r="L1112" s="41"/>
      <c r="M1112" s="183"/>
      <c r="N1112" s="184"/>
      <c r="O1112" s="66"/>
      <c r="P1112" s="66"/>
      <c r="Q1112" s="66"/>
      <c r="R1112" s="66"/>
      <c r="S1112" s="66"/>
      <c r="T1112" s="67"/>
      <c r="U1112" s="36"/>
      <c r="V1112" s="36"/>
      <c r="W1112" s="36"/>
      <c r="X1112" s="36"/>
      <c r="Y1112" s="36"/>
      <c r="Z1112" s="36"/>
      <c r="AA1112" s="36"/>
      <c r="AB1112" s="36"/>
      <c r="AC1112" s="36"/>
      <c r="AD1112" s="36"/>
      <c r="AE1112" s="36"/>
      <c r="AT1112" s="18" t="s">
        <v>149</v>
      </c>
      <c r="AU1112" s="18" t="s">
        <v>88</v>
      </c>
    </row>
    <row r="1113" spans="1:65" s="2" customFormat="1" ht="11.25">
      <c r="A1113" s="36"/>
      <c r="B1113" s="37"/>
      <c r="C1113" s="38"/>
      <c r="D1113" s="198" t="s">
        <v>194</v>
      </c>
      <c r="E1113" s="38"/>
      <c r="F1113" s="199" t="s">
        <v>1588</v>
      </c>
      <c r="G1113" s="38"/>
      <c r="H1113" s="38"/>
      <c r="I1113" s="182"/>
      <c r="J1113" s="38"/>
      <c r="K1113" s="38"/>
      <c r="L1113" s="41"/>
      <c r="M1113" s="183"/>
      <c r="N1113" s="184"/>
      <c r="O1113" s="66"/>
      <c r="P1113" s="66"/>
      <c r="Q1113" s="66"/>
      <c r="R1113" s="66"/>
      <c r="S1113" s="66"/>
      <c r="T1113" s="67"/>
      <c r="U1113" s="36"/>
      <c r="V1113" s="36"/>
      <c r="W1113" s="36"/>
      <c r="X1113" s="36"/>
      <c r="Y1113" s="36"/>
      <c r="Z1113" s="36"/>
      <c r="AA1113" s="36"/>
      <c r="AB1113" s="36"/>
      <c r="AC1113" s="36"/>
      <c r="AD1113" s="36"/>
      <c r="AE1113" s="36"/>
      <c r="AT1113" s="18" t="s">
        <v>194</v>
      </c>
      <c r="AU1113" s="18" t="s">
        <v>88</v>
      </c>
    </row>
    <row r="1114" spans="1:65" s="14" customFormat="1" ht="11.25">
      <c r="B1114" s="210"/>
      <c r="C1114" s="211"/>
      <c r="D1114" s="180" t="s">
        <v>252</v>
      </c>
      <c r="E1114" s="212" t="s">
        <v>32</v>
      </c>
      <c r="F1114" s="213" t="s">
        <v>1570</v>
      </c>
      <c r="G1114" s="211"/>
      <c r="H1114" s="214">
        <v>230.44</v>
      </c>
      <c r="I1114" s="215"/>
      <c r="J1114" s="211"/>
      <c r="K1114" s="211"/>
      <c r="L1114" s="216"/>
      <c r="M1114" s="217"/>
      <c r="N1114" s="218"/>
      <c r="O1114" s="218"/>
      <c r="P1114" s="218"/>
      <c r="Q1114" s="218"/>
      <c r="R1114" s="218"/>
      <c r="S1114" s="218"/>
      <c r="T1114" s="219"/>
      <c r="AT1114" s="220" t="s">
        <v>252</v>
      </c>
      <c r="AU1114" s="220" t="s">
        <v>88</v>
      </c>
      <c r="AV1114" s="14" t="s">
        <v>88</v>
      </c>
      <c r="AW1114" s="14" t="s">
        <v>39</v>
      </c>
      <c r="AX1114" s="14" t="s">
        <v>86</v>
      </c>
      <c r="AY1114" s="220" t="s">
        <v>143</v>
      </c>
    </row>
    <row r="1115" spans="1:65" s="2" customFormat="1" ht="24.2" customHeight="1">
      <c r="A1115" s="36"/>
      <c r="B1115" s="37"/>
      <c r="C1115" s="232" t="s">
        <v>1589</v>
      </c>
      <c r="D1115" s="232" t="s">
        <v>519</v>
      </c>
      <c r="E1115" s="233" t="s">
        <v>1578</v>
      </c>
      <c r="F1115" s="234" t="s">
        <v>1579</v>
      </c>
      <c r="G1115" s="235" t="s">
        <v>312</v>
      </c>
      <c r="H1115" s="236">
        <v>253.48400000000001</v>
      </c>
      <c r="I1115" s="237"/>
      <c r="J1115" s="238">
        <f>ROUND(I1115*H1115,2)</f>
        <v>0</v>
      </c>
      <c r="K1115" s="234" t="s">
        <v>248</v>
      </c>
      <c r="L1115" s="239"/>
      <c r="M1115" s="240" t="s">
        <v>32</v>
      </c>
      <c r="N1115" s="241" t="s">
        <v>49</v>
      </c>
      <c r="O1115" s="66"/>
      <c r="P1115" s="176">
        <f>O1115*H1115</f>
        <v>0</v>
      </c>
      <c r="Q1115" s="176">
        <v>1.7999999999999999E-2</v>
      </c>
      <c r="R1115" s="176">
        <f>Q1115*H1115</f>
        <v>4.5627119999999994</v>
      </c>
      <c r="S1115" s="176">
        <v>0</v>
      </c>
      <c r="T1115" s="177">
        <f>S1115*H1115</f>
        <v>0</v>
      </c>
      <c r="U1115" s="36"/>
      <c r="V1115" s="36"/>
      <c r="W1115" s="36"/>
      <c r="X1115" s="36"/>
      <c r="Y1115" s="36"/>
      <c r="Z1115" s="36"/>
      <c r="AA1115" s="36"/>
      <c r="AB1115" s="36"/>
      <c r="AC1115" s="36"/>
      <c r="AD1115" s="36"/>
      <c r="AE1115" s="36"/>
      <c r="AR1115" s="178" t="s">
        <v>586</v>
      </c>
      <c r="AT1115" s="178" t="s">
        <v>519</v>
      </c>
      <c r="AU1115" s="178" t="s">
        <v>88</v>
      </c>
      <c r="AY1115" s="18" t="s">
        <v>143</v>
      </c>
      <c r="BE1115" s="179">
        <f>IF(N1115="základní",J1115,0)</f>
        <v>0</v>
      </c>
      <c r="BF1115" s="179">
        <f>IF(N1115="snížená",J1115,0)</f>
        <v>0</v>
      </c>
      <c r="BG1115" s="179">
        <f>IF(N1115="zákl. přenesená",J1115,0)</f>
        <v>0</v>
      </c>
      <c r="BH1115" s="179">
        <f>IF(N1115="sníž. přenesená",J1115,0)</f>
        <v>0</v>
      </c>
      <c r="BI1115" s="179">
        <f>IF(N1115="nulová",J1115,0)</f>
        <v>0</v>
      </c>
      <c r="BJ1115" s="18" t="s">
        <v>86</v>
      </c>
      <c r="BK1115" s="179">
        <f>ROUND(I1115*H1115,2)</f>
        <v>0</v>
      </c>
      <c r="BL1115" s="18" t="s">
        <v>452</v>
      </c>
      <c r="BM1115" s="178" t="s">
        <v>1590</v>
      </c>
    </row>
    <row r="1116" spans="1:65" s="2" customFormat="1" ht="11.25">
      <c r="A1116" s="36"/>
      <c r="B1116" s="37"/>
      <c r="C1116" s="38"/>
      <c r="D1116" s="180" t="s">
        <v>149</v>
      </c>
      <c r="E1116" s="38"/>
      <c r="F1116" s="181" t="s">
        <v>1579</v>
      </c>
      <c r="G1116" s="38"/>
      <c r="H1116" s="38"/>
      <c r="I1116" s="182"/>
      <c r="J1116" s="38"/>
      <c r="K1116" s="38"/>
      <c r="L1116" s="41"/>
      <c r="M1116" s="183"/>
      <c r="N1116" s="184"/>
      <c r="O1116" s="66"/>
      <c r="P1116" s="66"/>
      <c r="Q1116" s="66"/>
      <c r="R1116" s="66"/>
      <c r="S1116" s="66"/>
      <c r="T1116" s="67"/>
      <c r="U1116" s="36"/>
      <c r="V1116" s="36"/>
      <c r="W1116" s="36"/>
      <c r="X1116" s="36"/>
      <c r="Y1116" s="36"/>
      <c r="Z1116" s="36"/>
      <c r="AA1116" s="36"/>
      <c r="AB1116" s="36"/>
      <c r="AC1116" s="36"/>
      <c r="AD1116" s="36"/>
      <c r="AE1116" s="36"/>
      <c r="AT1116" s="18" t="s">
        <v>149</v>
      </c>
      <c r="AU1116" s="18" t="s">
        <v>88</v>
      </c>
    </row>
    <row r="1117" spans="1:65" s="14" customFormat="1" ht="11.25">
      <c r="B1117" s="210"/>
      <c r="C1117" s="211"/>
      <c r="D1117" s="180" t="s">
        <v>252</v>
      </c>
      <c r="E1117" s="211"/>
      <c r="F1117" s="213" t="s">
        <v>1591</v>
      </c>
      <c r="G1117" s="211"/>
      <c r="H1117" s="214">
        <v>253.48400000000001</v>
      </c>
      <c r="I1117" s="215"/>
      <c r="J1117" s="211"/>
      <c r="K1117" s="211"/>
      <c r="L1117" s="216"/>
      <c r="M1117" s="217"/>
      <c r="N1117" s="218"/>
      <c r="O1117" s="218"/>
      <c r="P1117" s="218"/>
      <c r="Q1117" s="218"/>
      <c r="R1117" s="218"/>
      <c r="S1117" s="218"/>
      <c r="T1117" s="219"/>
      <c r="AT1117" s="220" t="s">
        <v>252</v>
      </c>
      <c r="AU1117" s="220" t="s">
        <v>88</v>
      </c>
      <c r="AV1117" s="14" t="s">
        <v>88</v>
      </c>
      <c r="AW1117" s="14" t="s">
        <v>4</v>
      </c>
      <c r="AX1117" s="14" t="s">
        <v>86</v>
      </c>
      <c r="AY1117" s="220" t="s">
        <v>143</v>
      </c>
    </row>
    <row r="1118" spans="1:65" s="2" customFormat="1" ht="24.2" customHeight="1">
      <c r="A1118" s="36"/>
      <c r="B1118" s="37"/>
      <c r="C1118" s="167" t="s">
        <v>1592</v>
      </c>
      <c r="D1118" s="167" t="s">
        <v>144</v>
      </c>
      <c r="E1118" s="168" t="s">
        <v>1593</v>
      </c>
      <c r="F1118" s="169" t="s">
        <v>1594</v>
      </c>
      <c r="G1118" s="170" t="s">
        <v>312</v>
      </c>
      <c r="H1118" s="171">
        <v>29.4</v>
      </c>
      <c r="I1118" s="172"/>
      <c r="J1118" s="173">
        <f>ROUND(I1118*H1118,2)</f>
        <v>0</v>
      </c>
      <c r="K1118" s="169" t="s">
        <v>248</v>
      </c>
      <c r="L1118" s="41"/>
      <c r="M1118" s="174" t="s">
        <v>32</v>
      </c>
      <c r="N1118" s="175" t="s">
        <v>49</v>
      </c>
      <c r="O1118" s="66"/>
      <c r="P1118" s="176">
        <f>O1118*H1118</f>
        <v>0</v>
      </c>
      <c r="Q1118" s="176">
        <v>0</v>
      </c>
      <c r="R1118" s="176">
        <f>Q1118*H1118</f>
        <v>0</v>
      </c>
      <c r="S1118" s="176">
        <v>0</v>
      </c>
      <c r="T1118" s="177">
        <f>S1118*H1118</f>
        <v>0</v>
      </c>
      <c r="U1118" s="36"/>
      <c r="V1118" s="36"/>
      <c r="W1118" s="36"/>
      <c r="X1118" s="36"/>
      <c r="Y1118" s="36"/>
      <c r="Z1118" s="36"/>
      <c r="AA1118" s="36"/>
      <c r="AB1118" s="36"/>
      <c r="AC1118" s="36"/>
      <c r="AD1118" s="36"/>
      <c r="AE1118" s="36"/>
      <c r="AR1118" s="178" t="s">
        <v>452</v>
      </c>
      <c r="AT1118" s="178" t="s">
        <v>144</v>
      </c>
      <c r="AU1118" s="178" t="s">
        <v>88</v>
      </c>
      <c r="AY1118" s="18" t="s">
        <v>143</v>
      </c>
      <c r="BE1118" s="179">
        <f>IF(N1118="základní",J1118,0)</f>
        <v>0</v>
      </c>
      <c r="BF1118" s="179">
        <f>IF(N1118="snížená",J1118,0)</f>
        <v>0</v>
      </c>
      <c r="BG1118" s="179">
        <f>IF(N1118="zákl. přenesená",J1118,0)</f>
        <v>0</v>
      </c>
      <c r="BH1118" s="179">
        <f>IF(N1118="sníž. přenesená",J1118,0)</f>
        <v>0</v>
      </c>
      <c r="BI1118" s="179">
        <f>IF(N1118="nulová",J1118,0)</f>
        <v>0</v>
      </c>
      <c r="BJ1118" s="18" t="s">
        <v>86</v>
      </c>
      <c r="BK1118" s="179">
        <f>ROUND(I1118*H1118,2)</f>
        <v>0</v>
      </c>
      <c r="BL1118" s="18" t="s">
        <v>452</v>
      </c>
      <c r="BM1118" s="178" t="s">
        <v>1595</v>
      </c>
    </row>
    <row r="1119" spans="1:65" s="2" customFormat="1" ht="19.5">
      <c r="A1119" s="36"/>
      <c r="B1119" s="37"/>
      <c r="C1119" s="38"/>
      <c r="D1119" s="180" t="s">
        <v>149</v>
      </c>
      <c r="E1119" s="38"/>
      <c r="F1119" s="181" t="s">
        <v>1596</v>
      </c>
      <c r="G1119" s="38"/>
      <c r="H1119" s="38"/>
      <c r="I1119" s="182"/>
      <c r="J1119" s="38"/>
      <c r="K1119" s="38"/>
      <c r="L1119" s="41"/>
      <c r="M1119" s="183"/>
      <c r="N1119" s="184"/>
      <c r="O1119" s="66"/>
      <c r="P1119" s="66"/>
      <c r="Q1119" s="66"/>
      <c r="R1119" s="66"/>
      <c r="S1119" s="66"/>
      <c r="T1119" s="67"/>
      <c r="U1119" s="36"/>
      <c r="V1119" s="36"/>
      <c r="W1119" s="36"/>
      <c r="X1119" s="36"/>
      <c r="Y1119" s="36"/>
      <c r="Z1119" s="36"/>
      <c r="AA1119" s="36"/>
      <c r="AB1119" s="36"/>
      <c r="AC1119" s="36"/>
      <c r="AD1119" s="36"/>
      <c r="AE1119" s="36"/>
      <c r="AT1119" s="18" t="s">
        <v>149</v>
      </c>
      <c r="AU1119" s="18" t="s">
        <v>88</v>
      </c>
    </row>
    <row r="1120" spans="1:65" s="2" customFormat="1" ht="11.25">
      <c r="A1120" s="36"/>
      <c r="B1120" s="37"/>
      <c r="C1120" s="38"/>
      <c r="D1120" s="198" t="s">
        <v>194</v>
      </c>
      <c r="E1120" s="38"/>
      <c r="F1120" s="199" t="s">
        <v>1597</v>
      </c>
      <c r="G1120" s="38"/>
      <c r="H1120" s="38"/>
      <c r="I1120" s="182"/>
      <c r="J1120" s="38"/>
      <c r="K1120" s="38"/>
      <c r="L1120" s="41"/>
      <c r="M1120" s="183"/>
      <c r="N1120" s="184"/>
      <c r="O1120" s="66"/>
      <c r="P1120" s="66"/>
      <c r="Q1120" s="66"/>
      <c r="R1120" s="66"/>
      <c r="S1120" s="66"/>
      <c r="T1120" s="67"/>
      <c r="U1120" s="36"/>
      <c r="V1120" s="36"/>
      <c r="W1120" s="36"/>
      <c r="X1120" s="36"/>
      <c r="Y1120" s="36"/>
      <c r="Z1120" s="36"/>
      <c r="AA1120" s="36"/>
      <c r="AB1120" s="36"/>
      <c r="AC1120" s="36"/>
      <c r="AD1120" s="36"/>
      <c r="AE1120" s="36"/>
      <c r="AT1120" s="18" t="s">
        <v>194</v>
      </c>
      <c r="AU1120" s="18" t="s">
        <v>88</v>
      </c>
    </row>
    <row r="1121" spans="1:65" s="14" customFormat="1" ht="11.25">
      <c r="B1121" s="210"/>
      <c r="C1121" s="211"/>
      <c r="D1121" s="180" t="s">
        <v>252</v>
      </c>
      <c r="E1121" s="212" t="s">
        <v>32</v>
      </c>
      <c r="F1121" s="213" t="s">
        <v>965</v>
      </c>
      <c r="G1121" s="211"/>
      <c r="H1121" s="214">
        <v>2.94</v>
      </c>
      <c r="I1121" s="215"/>
      <c r="J1121" s="211"/>
      <c r="K1121" s="211"/>
      <c r="L1121" s="216"/>
      <c r="M1121" s="217"/>
      <c r="N1121" s="218"/>
      <c r="O1121" s="218"/>
      <c r="P1121" s="218"/>
      <c r="Q1121" s="218"/>
      <c r="R1121" s="218"/>
      <c r="S1121" s="218"/>
      <c r="T1121" s="219"/>
      <c r="AT1121" s="220" t="s">
        <v>252</v>
      </c>
      <c r="AU1121" s="220" t="s">
        <v>88</v>
      </c>
      <c r="AV1121" s="14" t="s">
        <v>88</v>
      </c>
      <c r="AW1121" s="14" t="s">
        <v>39</v>
      </c>
      <c r="AX1121" s="14" t="s">
        <v>78</v>
      </c>
      <c r="AY1121" s="220" t="s">
        <v>143</v>
      </c>
    </row>
    <row r="1122" spans="1:65" s="14" customFormat="1" ht="11.25">
      <c r="B1122" s="210"/>
      <c r="C1122" s="211"/>
      <c r="D1122" s="180" t="s">
        <v>252</v>
      </c>
      <c r="E1122" s="212" t="s">
        <v>32</v>
      </c>
      <c r="F1122" s="213" t="s">
        <v>966</v>
      </c>
      <c r="G1122" s="211"/>
      <c r="H1122" s="214">
        <v>4.41</v>
      </c>
      <c r="I1122" s="215"/>
      <c r="J1122" s="211"/>
      <c r="K1122" s="211"/>
      <c r="L1122" s="216"/>
      <c r="M1122" s="217"/>
      <c r="N1122" s="218"/>
      <c r="O1122" s="218"/>
      <c r="P1122" s="218"/>
      <c r="Q1122" s="218"/>
      <c r="R1122" s="218"/>
      <c r="S1122" s="218"/>
      <c r="T1122" s="219"/>
      <c r="AT1122" s="220" t="s">
        <v>252</v>
      </c>
      <c r="AU1122" s="220" t="s">
        <v>88</v>
      </c>
      <c r="AV1122" s="14" t="s">
        <v>88</v>
      </c>
      <c r="AW1122" s="14" t="s">
        <v>39</v>
      </c>
      <c r="AX1122" s="14" t="s">
        <v>78</v>
      </c>
      <c r="AY1122" s="220" t="s">
        <v>143</v>
      </c>
    </row>
    <row r="1123" spans="1:65" s="14" customFormat="1" ht="11.25">
      <c r="B1123" s="210"/>
      <c r="C1123" s="211"/>
      <c r="D1123" s="180" t="s">
        <v>252</v>
      </c>
      <c r="E1123" s="212" t="s">
        <v>32</v>
      </c>
      <c r="F1123" s="213" t="s">
        <v>968</v>
      </c>
      <c r="G1123" s="211"/>
      <c r="H1123" s="214">
        <v>4</v>
      </c>
      <c r="I1123" s="215"/>
      <c r="J1123" s="211"/>
      <c r="K1123" s="211"/>
      <c r="L1123" s="216"/>
      <c r="M1123" s="217"/>
      <c r="N1123" s="218"/>
      <c r="O1123" s="218"/>
      <c r="P1123" s="218"/>
      <c r="Q1123" s="218"/>
      <c r="R1123" s="218"/>
      <c r="S1123" s="218"/>
      <c r="T1123" s="219"/>
      <c r="AT1123" s="220" t="s">
        <v>252</v>
      </c>
      <c r="AU1123" s="220" t="s">
        <v>88</v>
      </c>
      <c r="AV1123" s="14" t="s">
        <v>88</v>
      </c>
      <c r="AW1123" s="14" t="s">
        <v>39</v>
      </c>
      <c r="AX1123" s="14" t="s">
        <v>78</v>
      </c>
      <c r="AY1123" s="220" t="s">
        <v>143</v>
      </c>
    </row>
    <row r="1124" spans="1:65" s="14" customFormat="1" ht="11.25">
      <c r="B1124" s="210"/>
      <c r="C1124" s="211"/>
      <c r="D1124" s="180" t="s">
        <v>252</v>
      </c>
      <c r="E1124" s="212" t="s">
        <v>32</v>
      </c>
      <c r="F1124" s="213" t="s">
        <v>969</v>
      </c>
      <c r="G1124" s="211"/>
      <c r="H1124" s="214">
        <v>4.32</v>
      </c>
      <c r="I1124" s="215"/>
      <c r="J1124" s="211"/>
      <c r="K1124" s="211"/>
      <c r="L1124" s="216"/>
      <c r="M1124" s="217"/>
      <c r="N1124" s="218"/>
      <c r="O1124" s="218"/>
      <c r="P1124" s="218"/>
      <c r="Q1124" s="218"/>
      <c r="R1124" s="218"/>
      <c r="S1124" s="218"/>
      <c r="T1124" s="219"/>
      <c r="AT1124" s="220" t="s">
        <v>252</v>
      </c>
      <c r="AU1124" s="220" t="s">
        <v>88</v>
      </c>
      <c r="AV1124" s="14" t="s">
        <v>88</v>
      </c>
      <c r="AW1124" s="14" t="s">
        <v>39</v>
      </c>
      <c r="AX1124" s="14" t="s">
        <v>78</v>
      </c>
      <c r="AY1124" s="220" t="s">
        <v>143</v>
      </c>
    </row>
    <row r="1125" spans="1:65" s="14" customFormat="1" ht="11.25">
      <c r="B1125" s="210"/>
      <c r="C1125" s="211"/>
      <c r="D1125" s="180" t="s">
        <v>252</v>
      </c>
      <c r="E1125" s="212" t="s">
        <v>32</v>
      </c>
      <c r="F1125" s="213" t="s">
        <v>970</v>
      </c>
      <c r="G1125" s="211"/>
      <c r="H1125" s="214">
        <v>4.2</v>
      </c>
      <c r="I1125" s="215"/>
      <c r="J1125" s="211"/>
      <c r="K1125" s="211"/>
      <c r="L1125" s="216"/>
      <c r="M1125" s="217"/>
      <c r="N1125" s="218"/>
      <c r="O1125" s="218"/>
      <c r="P1125" s="218"/>
      <c r="Q1125" s="218"/>
      <c r="R1125" s="218"/>
      <c r="S1125" s="218"/>
      <c r="T1125" s="219"/>
      <c r="AT1125" s="220" t="s">
        <v>252</v>
      </c>
      <c r="AU1125" s="220" t="s">
        <v>88</v>
      </c>
      <c r="AV1125" s="14" t="s">
        <v>88</v>
      </c>
      <c r="AW1125" s="14" t="s">
        <v>39</v>
      </c>
      <c r="AX1125" s="14" t="s">
        <v>78</v>
      </c>
      <c r="AY1125" s="220" t="s">
        <v>143</v>
      </c>
    </row>
    <row r="1126" spans="1:65" s="14" customFormat="1" ht="11.25">
      <c r="B1126" s="210"/>
      <c r="C1126" s="211"/>
      <c r="D1126" s="180" t="s">
        <v>252</v>
      </c>
      <c r="E1126" s="212" t="s">
        <v>32</v>
      </c>
      <c r="F1126" s="213" t="s">
        <v>971</v>
      </c>
      <c r="G1126" s="211"/>
      <c r="H1126" s="214">
        <v>3.2</v>
      </c>
      <c r="I1126" s="215"/>
      <c r="J1126" s="211"/>
      <c r="K1126" s="211"/>
      <c r="L1126" s="216"/>
      <c r="M1126" s="217"/>
      <c r="N1126" s="218"/>
      <c r="O1126" s="218"/>
      <c r="P1126" s="218"/>
      <c r="Q1126" s="218"/>
      <c r="R1126" s="218"/>
      <c r="S1126" s="218"/>
      <c r="T1126" s="219"/>
      <c r="AT1126" s="220" t="s">
        <v>252</v>
      </c>
      <c r="AU1126" s="220" t="s">
        <v>88</v>
      </c>
      <c r="AV1126" s="14" t="s">
        <v>88</v>
      </c>
      <c r="AW1126" s="14" t="s">
        <v>39</v>
      </c>
      <c r="AX1126" s="14" t="s">
        <v>78</v>
      </c>
      <c r="AY1126" s="220" t="s">
        <v>143</v>
      </c>
    </row>
    <row r="1127" spans="1:65" s="14" customFormat="1" ht="11.25">
      <c r="B1127" s="210"/>
      <c r="C1127" s="211"/>
      <c r="D1127" s="180" t="s">
        <v>252</v>
      </c>
      <c r="E1127" s="212" t="s">
        <v>32</v>
      </c>
      <c r="F1127" s="213" t="s">
        <v>973</v>
      </c>
      <c r="G1127" s="211"/>
      <c r="H1127" s="214">
        <v>2.5299999999999998</v>
      </c>
      <c r="I1127" s="215"/>
      <c r="J1127" s="211"/>
      <c r="K1127" s="211"/>
      <c r="L1127" s="216"/>
      <c r="M1127" s="217"/>
      <c r="N1127" s="218"/>
      <c r="O1127" s="218"/>
      <c r="P1127" s="218"/>
      <c r="Q1127" s="218"/>
      <c r="R1127" s="218"/>
      <c r="S1127" s="218"/>
      <c r="T1127" s="219"/>
      <c r="AT1127" s="220" t="s">
        <v>252</v>
      </c>
      <c r="AU1127" s="220" t="s">
        <v>88</v>
      </c>
      <c r="AV1127" s="14" t="s">
        <v>88</v>
      </c>
      <c r="AW1127" s="14" t="s">
        <v>39</v>
      </c>
      <c r="AX1127" s="14" t="s">
        <v>78</v>
      </c>
      <c r="AY1127" s="220" t="s">
        <v>143</v>
      </c>
    </row>
    <row r="1128" spans="1:65" s="14" customFormat="1" ht="11.25">
      <c r="B1128" s="210"/>
      <c r="C1128" s="211"/>
      <c r="D1128" s="180" t="s">
        <v>252</v>
      </c>
      <c r="E1128" s="212" t="s">
        <v>32</v>
      </c>
      <c r="F1128" s="213" t="s">
        <v>976</v>
      </c>
      <c r="G1128" s="211"/>
      <c r="H1128" s="214">
        <v>3.8</v>
      </c>
      <c r="I1128" s="215"/>
      <c r="J1128" s="211"/>
      <c r="K1128" s="211"/>
      <c r="L1128" s="216"/>
      <c r="M1128" s="217"/>
      <c r="N1128" s="218"/>
      <c r="O1128" s="218"/>
      <c r="P1128" s="218"/>
      <c r="Q1128" s="218"/>
      <c r="R1128" s="218"/>
      <c r="S1128" s="218"/>
      <c r="T1128" s="219"/>
      <c r="AT1128" s="220" t="s">
        <v>252</v>
      </c>
      <c r="AU1128" s="220" t="s">
        <v>88</v>
      </c>
      <c r="AV1128" s="14" t="s">
        <v>88</v>
      </c>
      <c r="AW1128" s="14" t="s">
        <v>39</v>
      </c>
      <c r="AX1128" s="14" t="s">
        <v>78</v>
      </c>
      <c r="AY1128" s="220" t="s">
        <v>143</v>
      </c>
    </row>
    <row r="1129" spans="1:65" s="15" customFormat="1" ht="11.25">
      <c r="B1129" s="221"/>
      <c r="C1129" s="222"/>
      <c r="D1129" s="180" t="s">
        <v>252</v>
      </c>
      <c r="E1129" s="223" t="s">
        <v>32</v>
      </c>
      <c r="F1129" s="224" t="s">
        <v>256</v>
      </c>
      <c r="G1129" s="222"/>
      <c r="H1129" s="225">
        <v>29.400000000000002</v>
      </c>
      <c r="I1129" s="226"/>
      <c r="J1129" s="222"/>
      <c r="K1129" s="222"/>
      <c r="L1129" s="227"/>
      <c r="M1129" s="228"/>
      <c r="N1129" s="229"/>
      <c r="O1129" s="229"/>
      <c r="P1129" s="229"/>
      <c r="Q1129" s="229"/>
      <c r="R1129" s="229"/>
      <c r="S1129" s="229"/>
      <c r="T1129" s="230"/>
      <c r="AT1129" s="231" t="s">
        <v>252</v>
      </c>
      <c r="AU1129" s="231" t="s">
        <v>88</v>
      </c>
      <c r="AV1129" s="15" t="s">
        <v>142</v>
      </c>
      <c r="AW1129" s="15" t="s">
        <v>39</v>
      </c>
      <c r="AX1129" s="15" t="s">
        <v>86</v>
      </c>
      <c r="AY1129" s="231" t="s">
        <v>143</v>
      </c>
    </row>
    <row r="1130" spans="1:65" s="2" customFormat="1" ht="24.2" customHeight="1">
      <c r="A1130" s="36"/>
      <c r="B1130" s="37"/>
      <c r="C1130" s="167" t="s">
        <v>1598</v>
      </c>
      <c r="D1130" s="167" t="s">
        <v>144</v>
      </c>
      <c r="E1130" s="168" t="s">
        <v>1599</v>
      </c>
      <c r="F1130" s="169" t="s">
        <v>1600</v>
      </c>
      <c r="G1130" s="170" t="s">
        <v>312</v>
      </c>
      <c r="H1130" s="171">
        <v>61.85</v>
      </c>
      <c r="I1130" s="172"/>
      <c r="J1130" s="173">
        <f>ROUND(I1130*H1130,2)</f>
        <v>0</v>
      </c>
      <c r="K1130" s="169" t="s">
        <v>248</v>
      </c>
      <c r="L1130" s="41"/>
      <c r="M1130" s="174" t="s">
        <v>32</v>
      </c>
      <c r="N1130" s="175" t="s">
        <v>49</v>
      </c>
      <c r="O1130" s="66"/>
      <c r="P1130" s="176">
        <f>O1130*H1130</f>
        <v>0</v>
      </c>
      <c r="Q1130" s="176">
        <v>1.5E-3</v>
      </c>
      <c r="R1130" s="176">
        <f>Q1130*H1130</f>
        <v>9.277500000000001E-2</v>
      </c>
      <c r="S1130" s="176">
        <v>0</v>
      </c>
      <c r="T1130" s="177">
        <f>S1130*H1130</f>
        <v>0</v>
      </c>
      <c r="U1130" s="36"/>
      <c r="V1130" s="36"/>
      <c r="W1130" s="36"/>
      <c r="X1130" s="36"/>
      <c r="Y1130" s="36"/>
      <c r="Z1130" s="36"/>
      <c r="AA1130" s="36"/>
      <c r="AB1130" s="36"/>
      <c r="AC1130" s="36"/>
      <c r="AD1130" s="36"/>
      <c r="AE1130" s="36"/>
      <c r="AR1130" s="178" t="s">
        <v>452</v>
      </c>
      <c r="AT1130" s="178" t="s">
        <v>144</v>
      </c>
      <c r="AU1130" s="178" t="s">
        <v>88</v>
      </c>
      <c r="AY1130" s="18" t="s">
        <v>143</v>
      </c>
      <c r="BE1130" s="179">
        <f>IF(N1130="základní",J1130,0)</f>
        <v>0</v>
      </c>
      <c r="BF1130" s="179">
        <f>IF(N1130="snížená",J1130,0)</f>
        <v>0</v>
      </c>
      <c r="BG1130" s="179">
        <f>IF(N1130="zákl. přenesená",J1130,0)</f>
        <v>0</v>
      </c>
      <c r="BH1130" s="179">
        <f>IF(N1130="sníž. přenesená",J1130,0)</f>
        <v>0</v>
      </c>
      <c r="BI1130" s="179">
        <f>IF(N1130="nulová",J1130,0)</f>
        <v>0</v>
      </c>
      <c r="BJ1130" s="18" t="s">
        <v>86</v>
      </c>
      <c r="BK1130" s="179">
        <f>ROUND(I1130*H1130,2)</f>
        <v>0</v>
      </c>
      <c r="BL1130" s="18" t="s">
        <v>452</v>
      </c>
      <c r="BM1130" s="178" t="s">
        <v>1601</v>
      </c>
    </row>
    <row r="1131" spans="1:65" s="2" customFormat="1" ht="11.25">
      <c r="A1131" s="36"/>
      <c r="B1131" s="37"/>
      <c r="C1131" s="38"/>
      <c r="D1131" s="180" t="s">
        <v>149</v>
      </c>
      <c r="E1131" s="38"/>
      <c r="F1131" s="181" t="s">
        <v>1602</v>
      </c>
      <c r="G1131" s="38"/>
      <c r="H1131" s="38"/>
      <c r="I1131" s="182"/>
      <c r="J1131" s="38"/>
      <c r="K1131" s="38"/>
      <c r="L1131" s="41"/>
      <c r="M1131" s="183"/>
      <c r="N1131" s="184"/>
      <c r="O1131" s="66"/>
      <c r="P1131" s="66"/>
      <c r="Q1131" s="66"/>
      <c r="R1131" s="66"/>
      <c r="S1131" s="66"/>
      <c r="T1131" s="67"/>
      <c r="U1131" s="36"/>
      <c r="V1131" s="36"/>
      <c r="W1131" s="36"/>
      <c r="X1131" s="36"/>
      <c r="Y1131" s="36"/>
      <c r="Z1131" s="36"/>
      <c r="AA1131" s="36"/>
      <c r="AB1131" s="36"/>
      <c r="AC1131" s="36"/>
      <c r="AD1131" s="36"/>
      <c r="AE1131" s="36"/>
      <c r="AT1131" s="18" t="s">
        <v>149</v>
      </c>
      <c r="AU1131" s="18" t="s">
        <v>88</v>
      </c>
    </row>
    <row r="1132" spans="1:65" s="2" customFormat="1" ht="11.25">
      <c r="A1132" s="36"/>
      <c r="B1132" s="37"/>
      <c r="C1132" s="38"/>
      <c r="D1132" s="198" t="s">
        <v>194</v>
      </c>
      <c r="E1132" s="38"/>
      <c r="F1132" s="199" t="s">
        <v>1603</v>
      </c>
      <c r="G1132" s="38"/>
      <c r="H1132" s="38"/>
      <c r="I1132" s="182"/>
      <c r="J1132" s="38"/>
      <c r="K1132" s="38"/>
      <c r="L1132" s="41"/>
      <c r="M1132" s="183"/>
      <c r="N1132" s="184"/>
      <c r="O1132" s="66"/>
      <c r="P1132" s="66"/>
      <c r="Q1132" s="66"/>
      <c r="R1132" s="66"/>
      <c r="S1132" s="66"/>
      <c r="T1132" s="67"/>
      <c r="U1132" s="36"/>
      <c r="V1132" s="36"/>
      <c r="W1132" s="36"/>
      <c r="X1132" s="36"/>
      <c r="Y1132" s="36"/>
      <c r="Z1132" s="36"/>
      <c r="AA1132" s="36"/>
      <c r="AB1132" s="36"/>
      <c r="AC1132" s="36"/>
      <c r="AD1132" s="36"/>
      <c r="AE1132" s="36"/>
      <c r="AT1132" s="18" t="s">
        <v>194</v>
      </c>
      <c r="AU1132" s="18" t="s">
        <v>88</v>
      </c>
    </row>
    <row r="1133" spans="1:65" s="14" customFormat="1" ht="11.25">
      <c r="B1133" s="210"/>
      <c r="C1133" s="211"/>
      <c r="D1133" s="180" t="s">
        <v>252</v>
      </c>
      <c r="E1133" s="212" t="s">
        <v>32</v>
      </c>
      <c r="F1133" s="213" t="s">
        <v>968</v>
      </c>
      <c r="G1133" s="211"/>
      <c r="H1133" s="214">
        <v>4</v>
      </c>
      <c r="I1133" s="215"/>
      <c r="J1133" s="211"/>
      <c r="K1133" s="211"/>
      <c r="L1133" s="216"/>
      <c r="M1133" s="217"/>
      <c r="N1133" s="218"/>
      <c r="O1133" s="218"/>
      <c r="P1133" s="218"/>
      <c r="Q1133" s="218"/>
      <c r="R1133" s="218"/>
      <c r="S1133" s="218"/>
      <c r="T1133" s="219"/>
      <c r="AT1133" s="220" t="s">
        <v>252</v>
      </c>
      <c r="AU1133" s="220" t="s">
        <v>88</v>
      </c>
      <c r="AV1133" s="14" t="s">
        <v>88</v>
      </c>
      <c r="AW1133" s="14" t="s">
        <v>39</v>
      </c>
      <c r="AX1133" s="14" t="s">
        <v>78</v>
      </c>
      <c r="AY1133" s="220" t="s">
        <v>143</v>
      </c>
    </row>
    <row r="1134" spans="1:65" s="14" customFormat="1" ht="11.25">
      <c r="B1134" s="210"/>
      <c r="C1134" s="211"/>
      <c r="D1134" s="180" t="s">
        <v>252</v>
      </c>
      <c r="E1134" s="212" t="s">
        <v>32</v>
      </c>
      <c r="F1134" s="213" t="s">
        <v>970</v>
      </c>
      <c r="G1134" s="211"/>
      <c r="H1134" s="214">
        <v>4.2</v>
      </c>
      <c r="I1134" s="215"/>
      <c r="J1134" s="211"/>
      <c r="K1134" s="211"/>
      <c r="L1134" s="216"/>
      <c r="M1134" s="217"/>
      <c r="N1134" s="218"/>
      <c r="O1134" s="218"/>
      <c r="P1134" s="218"/>
      <c r="Q1134" s="218"/>
      <c r="R1134" s="218"/>
      <c r="S1134" s="218"/>
      <c r="T1134" s="219"/>
      <c r="AT1134" s="220" t="s">
        <v>252</v>
      </c>
      <c r="AU1134" s="220" t="s">
        <v>88</v>
      </c>
      <c r="AV1134" s="14" t="s">
        <v>88</v>
      </c>
      <c r="AW1134" s="14" t="s">
        <v>39</v>
      </c>
      <c r="AX1134" s="14" t="s">
        <v>78</v>
      </c>
      <c r="AY1134" s="220" t="s">
        <v>143</v>
      </c>
    </row>
    <row r="1135" spans="1:65" s="14" customFormat="1" ht="11.25">
      <c r="B1135" s="210"/>
      <c r="C1135" s="211"/>
      <c r="D1135" s="180" t="s">
        <v>252</v>
      </c>
      <c r="E1135" s="212" t="s">
        <v>32</v>
      </c>
      <c r="F1135" s="213" t="s">
        <v>971</v>
      </c>
      <c r="G1135" s="211"/>
      <c r="H1135" s="214">
        <v>3.2</v>
      </c>
      <c r="I1135" s="215"/>
      <c r="J1135" s="211"/>
      <c r="K1135" s="211"/>
      <c r="L1135" s="216"/>
      <c r="M1135" s="217"/>
      <c r="N1135" s="218"/>
      <c r="O1135" s="218"/>
      <c r="P1135" s="218"/>
      <c r="Q1135" s="218"/>
      <c r="R1135" s="218"/>
      <c r="S1135" s="218"/>
      <c r="T1135" s="219"/>
      <c r="AT1135" s="220" t="s">
        <v>252</v>
      </c>
      <c r="AU1135" s="220" t="s">
        <v>88</v>
      </c>
      <c r="AV1135" s="14" t="s">
        <v>88</v>
      </c>
      <c r="AW1135" s="14" t="s">
        <v>39</v>
      </c>
      <c r="AX1135" s="14" t="s">
        <v>78</v>
      </c>
      <c r="AY1135" s="220" t="s">
        <v>143</v>
      </c>
    </row>
    <row r="1136" spans="1:65" s="14" customFormat="1" ht="11.25">
      <c r="B1136" s="210"/>
      <c r="C1136" s="211"/>
      <c r="D1136" s="180" t="s">
        <v>252</v>
      </c>
      <c r="E1136" s="212" t="s">
        <v>32</v>
      </c>
      <c r="F1136" s="213" t="s">
        <v>972</v>
      </c>
      <c r="G1136" s="211"/>
      <c r="H1136" s="214">
        <v>9.07</v>
      </c>
      <c r="I1136" s="215"/>
      <c r="J1136" s="211"/>
      <c r="K1136" s="211"/>
      <c r="L1136" s="216"/>
      <c r="M1136" s="217"/>
      <c r="N1136" s="218"/>
      <c r="O1136" s="218"/>
      <c r="P1136" s="218"/>
      <c r="Q1136" s="218"/>
      <c r="R1136" s="218"/>
      <c r="S1136" s="218"/>
      <c r="T1136" s="219"/>
      <c r="AT1136" s="220" t="s">
        <v>252</v>
      </c>
      <c r="AU1136" s="220" t="s">
        <v>88</v>
      </c>
      <c r="AV1136" s="14" t="s">
        <v>88</v>
      </c>
      <c r="AW1136" s="14" t="s">
        <v>39</v>
      </c>
      <c r="AX1136" s="14" t="s">
        <v>78</v>
      </c>
      <c r="AY1136" s="220" t="s">
        <v>143</v>
      </c>
    </row>
    <row r="1137" spans="1:65" s="14" customFormat="1" ht="11.25">
      <c r="B1137" s="210"/>
      <c r="C1137" s="211"/>
      <c r="D1137" s="180" t="s">
        <v>252</v>
      </c>
      <c r="E1137" s="212" t="s">
        <v>32</v>
      </c>
      <c r="F1137" s="213" t="s">
        <v>974</v>
      </c>
      <c r="G1137" s="211"/>
      <c r="H1137" s="214">
        <v>5.09</v>
      </c>
      <c r="I1137" s="215"/>
      <c r="J1137" s="211"/>
      <c r="K1137" s="211"/>
      <c r="L1137" s="216"/>
      <c r="M1137" s="217"/>
      <c r="N1137" s="218"/>
      <c r="O1137" s="218"/>
      <c r="P1137" s="218"/>
      <c r="Q1137" s="218"/>
      <c r="R1137" s="218"/>
      <c r="S1137" s="218"/>
      <c r="T1137" s="219"/>
      <c r="AT1137" s="220" t="s">
        <v>252</v>
      </c>
      <c r="AU1137" s="220" t="s">
        <v>88</v>
      </c>
      <c r="AV1137" s="14" t="s">
        <v>88</v>
      </c>
      <c r="AW1137" s="14" t="s">
        <v>39</v>
      </c>
      <c r="AX1137" s="14" t="s">
        <v>78</v>
      </c>
      <c r="AY1137" s="220" t="s">
        <v>143</v>
      </c>
    </row>
    <row r="1138" spans="1:65" s="14" customFormat="1" ht="11.25">
      <c r="B1138" s="210"/>
      <c r="C1138" s="211"/>
      <c r="D1138" s="180" t="s">
        <v>252</v>
      </c>
      <c r="E1138" s="212" t="s">
        <v>32</v>
      </c>
      <c r="F1138" s="213" t="s">
        <v>975</v>
      </c>
      <c r="G1138" s="211"/>
      <c r="H1138" s="214">
        <v>12.21</v>
      </c>
      <c r="I1138" s="215"/>
      <c r="J1138" s="211"/>
      <c r="K1138" s="211"/>
      <c r="L1138" s="216"/>
      <c r="M1138" s="217"/>
      <c r="N1138" s="218"/>
      <c r="O1138" s="218"/>
      <c r="P1138" s="218"/>
      <c r="Q1138" s="218"/>
      <c r="R1138" s="218"/>
      <c r="S1138" s="218"/>
      <c r="T1138" s="219"/>
      <c r="AT1138" s="220" t="s">
        <v>252</v>
      </c>
      <c r="AU1138" s="220" t="s">
        <v>88</v>
      </c>
      <c r="AV1138" s="14" t="s">
        <v>88</v>
      </c>
      <c r="AW1138" s="14" t="s">
        <v>39</v>
      </c>
      <c r="AX1138" s="14" t="s">
        <v>78</v>
      </c>
      <c r="AY1138" s="220" t="s">
        <v>143</v>
      </c>
    </row>
    <row r="1139" spans="1:65" s="14" customFormat="1" ht="11.25">
      <c r="B1139" s="210"/>
      <c r="C1139" s="211"/>
      <c r="D1139" s="180" t="s">
        <v>252</v>
      </c>
      <c r="E1139" s="212" t="s">
        <v>32</v>
      </c>
      <c r="F1139" s="213" t="s">
        <v>976</v>
      </c>
      <c r="G1139" s="211"/>
      <c r="H1139" s="214">
        <v>3.8</v>
      </c>
      <c r="I1139" s="215"/>
      <c r="J1139" s="211"/>
      <c r="K1139" s="211"/>
      <c r="L1139" s="216"/>
      <c r="M1139" s="217"/>
      <c r="N1139" s="218"/>
      <c r="O1139" s="218"/>
      <c r="P1139" s="218"/>
      <c r="Q1139" s="218"/>
      <c r="R1139" s="218"/>
      <c r="S1139" s="218"/>
      <c r="T1139" s="219"/>
      <c r="AT1139" s="220" t="s">
        <v>252</v>
      </c>
      <c r="AU1139" s="220" t="s">
        <v>88</v>
      </c>
      <c r="AV1139" s="14" t="s">
        <v>88</v>
      </c>
      <c r="AW1139" s="14" t="s">
        <v>39</v>
      </c>
      <c r="AX1139" s="14" t="s">
        <v>78</v>
      </c>
      <c r="AY1139" s="220" t="s">
        <v>143</v>
      </c>
    </row>
    <row r="1140" spans="1:65" s="14" customFormat="1" ht="11.25">
      <c r="B1140" s="210"/>
      <c r="C1140" s="211"/>
      <c r="D1140" s="180" t="s">
        <v>252</v>
      </c>
      <c r="E1140" s="212" t="s">
        <v>32</v>
      </c>
      <c r="F1140" s="213" t="s">
        <v>977</v>
      </c>
      <c r="G1140" s="211"/>
      <c r="H1140" s="214">
        <v>6.9</v>
      </c>
      <c r="I1140" s="215"/>
      <c r="J1140" s="211"/>
      <c r="K1140" s="211"/>
      <c r="L1140" s="216"/>
      <c r="M1140" s="217"/>
      <c r="N1140" s="218"/>
      <c r="O1140" s="218"/>
      <c r="P1140" s="218"/>
      <c r="Q1140" s="218"/>
      <c r="R1140" s="218"/>
      <c r="S1140" s="218"/>
      <c r="T1140" s="219"/>
      <c r="AT1140" s="220" t="s">
        <v>252</v>
      </c>
      <c r="AU1140" s="220" t="s">
        <v>88</v>
      </c>
      <c r="AV1140" s="14" t="s">
        <v>88</v>
      </c>
      <c r="AW1140" s="14" t="s">
        <v>39</v>
      </c>
      <c r="AX1140" s="14" t="s">
        <v>78</v>
      </c>
      <c r="AY1140" s="220" t="s">
        <v>143</v>
      </c>
    </row>
    <row r="1141" spans="1:65" s="14" customFormat="1" ht="11.25">
      <c r="B1141" s="210"/>
      <c r="C1141" s="211"/>
      <c r="D1141" s="180" t="s">
        <v>252</v>
      </c>
      <c r="E1141" s="212" t="s">
        <v>32</v>
      </c>
      <c r="F1141" s="213" t="s">
        <v>980</v>
      </c>
      <c r="G1141" s="211"/>
      <c r="H1141" s="214">
        <v>6.48</v>
      </c>
      <c r="I1141" s="215"/>
      <c r="J1141" s="211"/>
      <c r="K1141" s="211"/>
      <c r="L1141" s="216"/>
      <c r="M1141" s="217"/>
      <c r="N1141" s="218"/>
      <c r="O1141" s="218"/>
      <c r="P1141" s="218"/>
      <c r="Q1141" s="218"/>
      <c r="R1141" s="218"/>
      <c r="S1141" s="218"/>
      <c r="T1141" s="219"/>
      <c r="AT1141" s="220" t="s">
        <v>252</v>
      </c>
      <c r="AU1141" s="220" t="s">
        <v>88</v>
      </c>
      <c r="AV1141" s="14" t="s">
        <v>88</v>
      </c>
      <c r="AW1141" s="14" t="s">
        <v>39</v>
      </c>
      <c r="AX1141" s="14" t="s">
        <v>78</v>
      </c>
      <c r="AY1141" s="220" t="s">
        <v>143</v>
      </c>
    </row>
    <row r="1142" spans="1:65" s="14" customFormat="1" ht="11.25">
      <c r="B1142" s="210"/>
      <c r="C1142" s="211"/>
      <c r="D1142" s="180" t="s">
        <v>252</v>
      </c>
      <c r="E1142" s="212" t="s">
        <v>32</v>
      </c>
      <c r="F1142" s="213" t="s">
        <v>981</v>
      </c>
      <c r="G1142" s="211"/>
      <c r="H1142" s="214">
        <v>6.9</v>
      </c>
      <c r="I1142" s="215"/>
      <c r="J1142" s="211"/>
      <c r="K1142" s="211"/>
      <c r="L1142" s="216"/>
      <c r="M1142" s="217"/>
      <c r="N1142" s="218"/>
      <c r="O1142" s="218"/>
      <c r="P1142" s="218"/>
      <c r="Q1142" s="218"/>
      <c r="R1142" s="218"/>
      <c r="S1142" s="218"/>
      <c r="T1142" s="219"/>
      <c r="AT1142" s="220" t="s">
        <v>252</v>
      </c>
      <c r="AU1142" s="220" t="s">
        <v>88</v>
      </c>
      <c r="AV1142" s="14" t="s">
        <v>88</v>
      </c>
      <c r="AW1142" s="14" t="s">
        <v>39</v>
      </c>
      <c r="AX1142" s="14" t="s">
        <v>78</v>
      </c>
      <c r="AY1142" s="220" t="s">
        <v>143</v>
      </c>
    </row>
    <row r="1143" spans="1:65" s="15" customFormat="1" ht="11.25">
      <c r="B1143" s="221"/>
      <c r="C1143" s="222"/>
      <c r="D1143" s="180" t="s">
        <v>252</v>
      </c>
      <c r="E1143" s="223" t="s">
        <v>32</v>
      </c>
      <c r="F1143" s="224" t="s">
        <v>256</v>
      </c>
      <c r="G1143" s="222"/>
      <c r="H1143" s="225">
        <v>61.849999999999987</v>
      </c>
      <c r="I1143" s="226"/>
      <c r="J1143" s="222"/>
      <c r="K1143" s="222"/>
      <c r="L1143" s="227"/>
      <c r="M1143" s="228"/>
      <c r="N1143" s="229"/>
      <c r="O1143" s="229"/>
      <c r="P1143" s="229"/>
      <c r="Q1143" s="229"/>
      <c r="R1143" s="229"/>
      <c r="S1143" s="229"/>
      <c r="T1143" s="230"/>
      <c r="AT1143" s="231" t="s">
        <v>252</v>
      </c>
      <c r="AU1143" s="231" t="s">
        <v>88</v>
      </c>
      <c r="AV1143" s="15" t="s">
        <v>142</v>
      </c>
      <c r="AW1143" s="15" t="s">
        <v>39</v>
      </c>
      <c r="AX1143" s="15" t="s">
        <v>86</v>
      </c>
      <c r="AY1143" s="231" t="s">
        <v>143</v>
      </c>
    </row>
    <row r="1144" spans="1:65" s="2" customFormat="1" ht="16.5" customHeight="1">
      <c r="A1144" s="36"/>
      <c r="B1144" s="37"/>
      <c r="C1144" s="167" t="s">
        <v>1604</v>
      </c>
      <c r="D1144" s="167" t="s">
        <v>144</v>
      </c>
      <c r="E1144" s="168" t="s">
        <v>1605</v>
      </c>
      <c r="F1144" s="169" t="s">
        <v>1606</v>
      </c>
      <c r="G1144" s="170" t="s">
        <v>462</v>
      </c>
      <c r="H1144" s="171">
        <v>116.4</v>
      </c>
      <c r="I1144" s="172"/>
      <c r="J1144" s="173">
        <f>ROUND(I1144*H1144,2)</f>
        <v>0</v>
      </c>
      <c r="K1144" s="169" t="s">
        <v>248</v>
      </c>
      <c r="L1144" s="41"/>
      <c r="M1144" s="174" t="s">
        <v>32</v>
      </c>
      <c r="N1144" s="175" t="s">
        <v>49</v>
      </c>
      <c r="O1144" s="66"/>
      <c r="P1144" s="176">
        <f>O1144*H1144</f>
        <v>0</v>
      </c>
      <c r="Q1144" s="176">
        <v>3.2000000000000003E-4</v>
      </c>
      <c r="R1144" s="176">
        <f>Q1144*H1144</f>
        <v>3.7248000000000003E-2</v>
      </c>
      <c r="S1144" s="176">
        <v>0</v>
      </c>
      <c r="T1144" s="177">
        <f>S1144*H1144</f>
        <v>0</v>
      </c>
      <c r="U1144" s="36"/>
      <c r="V1144" s="36"/>
      <c r="W1144" s="36"/>
      <c r="X1144" s="36"/>
      <c r="Y1144" s="36"/>
      <c r="Z1144" s="36"/>
      <c r="AA1144" s="36"/>
      <c r="AB1144" s="36"/>
      <c r="AC1144" s="36"/>
      <c r="AD1144" s="36"/>
      <c r="AE1144" s="36"/>
      <c r="AR1144" s="178" t="s">
        <v>452</v>
      </c>
      <c r="AT1144" s="178" t="s">
        <v>144</v>
      </c>
      <c r="AU1144" s="178" t="s">
        <v>88</v>
      </c>
      <c r="AY1144" s="18" t="s">
        <v>143</v>
      </c>
      <c r="BE1144" s="179">
        <f>IF(N1144="základní",J1144,0)</f>
        <v>0</v>
      </c>
      <c r="BF1144" s="179">
        <f>IF(N1144="snížená",J1144,0)</f>
        <v>0</v>
      </c>
      <c r="BG1144" s="179">
        <f>IF(N1144="zákl. přenesená",J1144,0)</f>
        <v>0</v>
      </c>
      <c r="BH1144" s="179">
        <f>IF(N1144="sníž. přenesená",J1144,0)</f>
        <v>0</v>
      </c>
      <c r="BI1144" s="179">
        <f>IF(N1144="nulová",J1144,0)</f>
        <v>0</v>
      </c>
      <c r="BJ1144" s="18" t="s">
        <v>86</v>
      </c>
      <c r="BK1144" s="179">
        <f>ROUND(I1144*H1144,2)</f>
        <v>0</v>
      </c>
      <c r="BL1144" s="18" t="s">
        <v>452</v>
      </c>
      <c r="BM1144" s="178" t="s">
        <v>1607</v>
      </c>
    </row>
    <row r="1145" spans="1:65" s="2" customFormat="1" ht="19.5">
      <c r="A1145" s="36"/>
      <c r="B1145" s="37"/>
      <c r="C1145" s="38"/>
      <c r="D1145" s="180" t="s">
        <v>149</v>
      </c>
      <c r="E1145" s="38"/>
      <c r="F1145" s="181" t="s">
        <v>1608</v>
      </c>
      <c r="G1145" s="38"/>
      <c r="H1145" s="38"/>
      <c r="I1145" s="182"/>
      <c r="J1145" s="38"/>
      <c r="K1145" s="38"/>
      <c r="L1145" s="41"/>
      <c r="M1145" s="183"/>
      <c r="N1145" s="184"/>
      <c r="O1145" s="66"/>
      <c r="P1145" s="66"/>
      <c r="Q1145" s="66"/>
      <c r="R1145" s="66"/>
      <c r="S1145" s="66"/>
      <c r="T1145" s="67"/>
      <c r="U1145" s="36"/>
      <c r="V1145" s="36"/>
      <c r="W1145" s="36"/>
      <c r="X1145" s="36"/>
      <c r="Y1145" s="36"/>
      <c r="Z1145" s="36"/>
      <c r="AA1145" s="36"/>
      <c r="AB1145" s="36"/>
      <c r="AC1145" s="36"/>
      <c r="AD1145" s="36"/>
      <c r="AE1145" s="36"/>
      <c r="AT1145" s="18" t="s">
        <v>149</v>
      </c>
      <c r="AU1145" s="18" t="s">
        <v>88</v>
      </c>
    </row>
    <row r="1146" spans="1:65" s="2" customFormat="1" ht="11.25">
      <c r="A1146" s="36"/>
      <c r="B1146" s="37"/>
      <c r="C1146" s="38"/>
      <c r="D1146" s="198" t="s">
        <v>194</v>
      </c>
      <c r="E1146" s="38"/>
      <c r="F1146" s="199" t="s">
        <v>1609</v>
      </c>
      <c r="G1146" s="38"/>
      <c r="H1146" s="38"/>
      <c r="I1146" s="182"/>
      <c r="J1146" s="38"/>
      <c r="K1146" s="38"/>
      <c r="L1146" s="41"/>
      <c r="M1146" s="183"/>
      <c r="N1146" s="184"/>
      <c r="O1146" s="66"/>
      <c r="P1146" s="66"/>
      <c r="Q1146" s="66"/>
      <c r="R1146" s="66"/>
      <c r="S1146" s="66"/>
      <c r="T1146" s="67"/>
      <c r="U1146" s="36"/>
      <c r="V1146" s="36"/>
      <c r="W1146" s="36"/>
      <c r="X1146" s="36"/>
      <c r="Y1146" s="36"/>
      <c r="Z1146" s="36"/>
      <c r="AA1146" s="36"/>
      <c r="AB1146" s="36"/>
      <c r="AC1146" s="36"/>
      <c r="AD1146" s="36"/>
      <c r="AE1146" s="36"/>
      <c r="AT1146" s="18" t="s">
        <v>194</v>
      </c>
      <c r="AU1146" s="18" t="s">
        <v>88</v>
      </c>
    </row>
    <row r="1147" spans="1:65" s="14" customFormat="1" ht="11.25">
      <c r="B1147" s="210"/>
      <c r="C1147" s="211"/>
      <c r="D1147" s="180" t="s">
        <v>252</v>
      </c>
      <c r="E1147" s="212" t="s">
        <v>32</v>
      </c>
      <c r="F1147" s="213" t="s">
        <v>893</v>
      </c>
      <c r="G1147" s="211"/>
      <c r="H1147" s="214">
        <v>8.4</v>
      </c>
      <c r="I1147" s="215"/>
      <c r="J1147" s="211"/>
      <c r="K1147" s="211"/>
      <c r="L1147" s="216"/>
      <c r="M1147" s="217"/>
      <c r="N1147" s="218"/>
      <c r="O1147" s="218"/>
      <c r="P1147" s="218"/>
      <c r="Q1147" s="218"/>
      <c r="R1147" s="218"/>
      <c r="S1147" s="218"/>
      <c r="T1147" s="219"/>
      <c r="AT1147" s="220" t="s">
        <v>252</v>
      </c>
      <c r="AU1147" s="220" t="s">
        <v>88</v>
      </c>
      <c r="AV1147" s="14" t="s">
        <v>88</v>
      </c>
      <c r="AW1147" s="14" t="s">
        <v>39</v>
      </c>
      <c r="AX1147" s="14" t="s">
        <v>78</v>
      </c>
      <c r="AY1147" s="220" t="s">
        <v>143</v>
      </c>
    </row>
    <row r="1148" spans="1:65" s="14" customFormat="1" ht="11.25">
      <c r="B1148" s="210"/>
      <c r="C1148" s="211"/>
      <c r="D1148" s="180" t="s">
        <v>252</v>
      </c>
      <c r="E1148" s="212" t="s">
        <v>32</v>
      </c>
      <c r="F1148" s="213" t="s">
        <v>895</v>
      </c>
      <c r="G1148" s="211"/>
      <c r="H1148" s="214">
        <v>8.1999999999999993</v>
      </c>
      <c r="I1148" s="215"/>
      <c r="J1148" s="211"/>
      <c r="K1148" s="211"/>
      <c r="L1148" s="216"/>
      <c r="M1148" s="217"/>
      <c r="N1148" s="218"/>
      <c r="O1148" s="218"/>
      <c r="P1148" s="218"/>
      <c r="Q1148" s="218"/>
      <c r="R1148" s="218"/>
      <c r="S1148" s="218"/>
      <c r="T1148" s="219"/>
      <c r="AT1148" s="220" t="s">
        <v>252</v>
      </c>
      <c r="AU1148" s="220" t="s">
        <v>88</v>
      </c>
      <c r="AV1148" s="14" t="s">
        <v>88</v>
      </c>
      <c r="AW1148" s="14" t="s">
        <v>39</v>
      </c>
      <c r="AX1148" s="14" t="s">
        <v>78</v>
      </c>
      <c r="AY1148" s="220" t="s">
        <v>143</v>
      </c>
    </row>
    <row r="1149" spans="1:65" s="14" customFormat="1" ht="11.25">
      <c r="B1149" s="210"/>
      <c r="C1149" s="211"/>
      <c r="D1149" s="180" t="s">
        <v>252</v>
      </c>
      <c r="E1149" s="212" t="s">
        <v>32</v>
      </c>
      <c r="F1149" s="213" t="s">
        <v>896</v>
      </c>
      <c r="G1149" s="211"/>
      <c r="H1149" s="214">
        <v>7.2</v>
      </c>
      <c r="I1149" s="215"/>
      <c r="J1149" s="211"/>
      <c r="K1149" s="211"/>
      <c r="L1149" s="216"/>
      <c r="M1149" s="217"/>
      <c r="N1149" s="218"/>
      <c r="O1149" s="218"/>
      <c r="P1149" s="218"/>
      <c r="Q1149" s="218"/>
      <c r="R1149" s="218"/>
      <c r="S1149" s="218"/>
      <c r="T1149" s="219"/>
      <c r="AT1149" s="220" t="s">
        <v>252</v>
      </c>
      <c r="AU1149" s="220" t="s">
        <v>88</v>
      </c>
      <c r="AV1149" s="14" t="s">
        <v>88</v>
      </c>
      <c r="AW1149" s="14" t="s">
        <v>39</v>
      </c>
      <c r="AX1149" s="14" t="s">
        <v>78</v>
      </c>
      <c r="AY1149" s="220" t="s">
        <v>143</v>
      </c>
    </row>
    <row r="1150" spans="1:65" s="14" customFormat="1" ht="11.25">
      <c r="B1150" s="210"/>
      <c r="C1150" s="211"/>
      <c r="D1150" s="180" t="s">
        <v>252</v>
      </c>
      <c r="E1150" s="212" t="s">
        <v>32</v>
      </c>
      <c r="F1150" s="213" t="s">
        <v>897</v>
      </c>
      <c r="G1150" s="211"/>
      <c r="H1150" s="214">
        <v>17.899999999999999</v>
      </c>
      <c r="I1150" s="215"/>
      <c r="J1150" s="211"/>
      <c r="K1150" s="211"/>
      <c r="L1150" s="216"/>
      <c r="M1150" s="217"/>
      <c r="N1150" s="218"/>
      <c r="O1150" s="218"/>
      <c r="P1150" s="218"/>
      <c r="Q1150" s="218"/>
      <c r="R1150" s="218"/>
      <c r="S1150" s="218"/>
      <c r="T1150" s="219"/>
      <c r="AT1150" s="220" t="s">
        <v>252</v>
      </c>
      <c r="AU1150" s="220" t="s">
        <v>88</v>
      </c>
      <c r="AV1150" s="14" t="s">
        <v>88</v>
      </c>
      <c r="AW1150" s="14" t="s">
        <v>39</v>
      </c>
      <c r="AX1150" s="14" t="s">
        <v>78</v>
      </c>
      <c r="AY1150" s="220" t="s">
        <v>143</v>
      </c>
    </row>
    <row r="1151" spans="1:65" s="14" customFormat="1" ht="11.25">
      <c r="B1151" s="210"/>
      <c r="C1151" s="211"/>
      <c r="D1151" s="180" t="s">
        <v>252</v>
      </c>
      <c r="E1151" s="212" t="s">
        <v>32</v>
      </c>
      <c r="F1151" s="213" t="s">
        <v>899</v>
      </c>
      <c r="G1151" s="211"/>
      <c r="H1151" s="214">
        <v>9.6999999999999993</v>
      </c>
      <c r="I1151" s="215"/>
      <c r="J1151" s="211"/>
      <c r="K1151" s="211"/>
      <c r="L1151" s="216"/>
      <c r="M1151" s="217"/>
      <c r="N1151" s="218"/>
      <c r="O1151" s="218"/>
      <c r="P1151" s="218"/>
      <c r="Q1151" s="218"/>
      <c r="R1151" s="218"/>
      <c r="S1151" s="218"/>
      <c r="T1151" s="219"/>
      <c r="AT1151" s="220" t="s">
        <v>252</v>
      </c>
      <c r="AU1151" s="220" t="s">
        <v>88</v>
      </c>
      <c r="AV1151" s="14" t="s">
        <v>88</v>
      </c>
      <c r="AW1151" s="14" t="s">
        <v>39</v>
      </c>
      <c r="AX1151" s="14" t="s">
        <v>78</v>
      </c>
      <c r="AY1151" s="220" t="s">
        <v>143</v>
      </c>
    </row>
    <row r="1152" spans="1:65" s="14" customFormat="1" ht="11.25">
      <c r="B1152" s="210"/>
      <c r="C1152" s="211"/>
      <c r="D1152" s="180" t="s">
        <v>252</v>
      </c>
      <c r="E1152" s="212" t="s">
        <v>32</v>
      </c>
      <c r="F1152" s="213" t="s">
        <v>900</v>
      </c>
      <c r="G1152" s="211"/>
      <c r="H1152" s="214">
        <v>25</v>
      </c>
      <c r="I1152" s="215"/>
      <c r="J1152" s="211"/>
      <c r="K1152" s="211"/>
      <c r="L1152" s="216"/>
      <c r="M1152" s="217"/>
      <c r="N1152" s="218"/>
      <c r="O1152" s="218"/>
      <c r="P1152" s="218"/>
      <c r="Q1152" s="218"/>
      <c r="R1152" s="218"/>
      <c r="S1152" s="218"/>
      <c r="T1152" s="219"/>
      <c r="AT1152" s="220" t="s">
        <v>252</v>
      </c>
      <c r="AU1152" s="220" t="s">
        <v>88</v>
      </c>
      <c r="AV1152" s="14" t="s">
        <v>88</v>
      </c>
      <c r="AW1152" s="14" t="s">
        <v>39</v>
      </c>
      <c r="AX1152" s="14" t="s">
        <v>78</v>
      </c>
      <c r="AY1152" s="220" t="s">
        <v>143</v>
      </c>
    </row>
    <row r="1153" spans="1:65" s="14" customFormat="1" ht="11.25">
      <c r="B1153" s="210"/>
      <c r="C1153" s="211"/>
      <c r="D1153" s="180" t="s">
        <v>252</v>
      </c>
      <c r="E1153" s="212" t="s">
        <v>32</v>
      </c>
      <c r="F1153" s="213" t="s">
        <v>901</v>
      </c>
      <c r="G1153" s="211"/>
      <c r="H1153" s="214">
        <v>7.8</v>
      </c>
      <c r="I1153" s="215"/>
      <c r="J1153" s="211"/>
      <c r="K1153" s="211"/>
      <c r="L1153" s="216"/>
      <c r="M1153" s="217"/>
      <c r="N1153" s="218"/>
      <c r="O1153" s="218"/>
      <c r="P1153" s="218"/>
      <c r="Q1153" s="218"/>
      <c r="R1153" s="218"/>
      <c r="S1153" s="218"/>
      <c r="T1153" s="219"/>
      <c r="AT1153" s="220" t="s">
        <v>252</v>
      </c>
      <c r="AU1153" s="220" t="s">
        <v>88</v>
      </c>
      <c r="AV1153" s="14" t="s">
        <v>88</v>
      </c>
      <c r="AW1153" s="14" t="s">
        <v>39</v>
      </c>
      <c r="AX1153" s="14" t="s">
        <v>78</v>
      </c>
      <c r="AY1153" s="220" t="s">
        <v>143</v>
      </c>
    </row>
    <row r="1154" spans="1:65" s="14" customFormat="1" ht="11.25">
      <c r="B1154" s="210"/>
      <c r="C1154" s="211"/>
      <c r="D1154" s="180" t="s">
        <v>252</v>
      </c>
      <c r="E1154" s="212" t="s">
        <v>32</v>
      </c>
      <c r="F1154" s="213" t="s">
        <v>902</v>
      </c>
      <c r="G1154" s="211"/>
      <c r="H1154" s="214">
        <v>11.3</v>
      </c>
      <c r="I1154" s="215"/>
      <c r="J1154" s="211"/>
      <c r="K1154" s="211"/>
      <c r="L1154" s="216"/>
      <c r="M1154" s="217"/>
      <c r="N1154" s="218"/>
      <c r="O1154" s="218"/>
      <c r="P1154" s="218"/>
      <c r="Q1154" s="218"/>
      <c r="R1154" s="218"/>
      <c r="S1154" s="218"/>
      <c r="T1154" s="219"/>
      <c r="AT1154" s="220" t="s">
        <v>252</v>
      </c>
      <c r="AU1154" s="220" t="s">
        <v>88</v>
      </c>
      <c r="AV1154" s="14" t="s">
        <v>88</v>
      </c>
      <c r="AW1154" s="14" t="s">
        <v>39</v>
      </c>
      <c r="AX1154" s="14" t="s">
        <v>78</v>
      </c>
      <c r="AY1154" s="220" t="s">
        <v>143</v>
      </c>
    </row>
    <row r="1155" spans="1:65" s="14" customFormat="1" ht="11.25">
      <c r="B1155" s="210"/>
      <c r="C1155" s="211"/>
      <c r="D1155" s="180" t="s">
        <v>252</v>
      </c>
      <c r="E1155" s="212" t="s">
        <v>32</v>
      </c>
      <c r="F1155" s="213" t="s">
        <v>905</v>
      </c>
      <c r="G1155" s="211"/>
      <c r="H1155" s="214">
        <v>10.3</v>
      </c>
      <c r="I1155" s="215"/>
      <c r="J1155" s="211"/>
      <c r="K1155" s="211"/>
      <c r="L1155" s="216"/>
      <c r="M1155" s="217"/>
      <c r="N1155" s="218"/>
      <c r="O1155" s="218"/>
      <c r="P1155" s="218"/>
      <c r="Q1155" s="218"/>
      <c r="R1155" s="218"/>
      <c r="S1155" s="218"/>
      <c r="T1155" s="219"/>
      <c r="AT1155" s="220" t="s">
        <v>252</v>
      </c>
      <c r="AU1155" s="220" t="s">
        <v>88</v>
      </c>
      <c r="AV1155" s="14" t="s">
        <v>88</v>
      </c>
      <c r="AW1155" s="14" t="s">
        <v>39</v>
      </c>
      <c r="AX1155" s="14" t="s">
        <v>78</v>
      </c>
      <c r="AY1155" s="220" t="s">
        <v>143</v>
      </c>
    </row>
    <row r="1156" spans="1:65" s="14" customFormat="1" ht="11.25">
      <c r="B1156" s="210"/>
      <c r="C1156" s="211"/>
      <c r="D1156" s="180" t="s">
        <v>252</v>
      </c>
      <c r="E1156" s="212" t="s">
        <v>32</v>
      </c>
      <c r="F1156" s="213" t="s">
        <v>906</v>
      </c>
      <c r="G1156" s="211"/>
      <c r="H1156" s="214">
        <v>10.6</v>
      </c>
      <c r="I1156" s="215"/>
      <c r="J1156" s="211"/>
      <c r="K1156" s="211"/>
      <c r="L1156" s="216"/>
      <c r="M1156" s="217"/>
      <c r="N1156" s="218"/>
      <c r="O1156" s="218"/>
      <c r="P1156" s="218"/>
      <c r="Q1156" s="218"/>
      <c r="R1156" s="218"/>
      <c r="S1156" s="218"/>
      <c r="T1156" s="219"/>
      <c r="AT1156" s="220" t="s">
        <v>252</v>
      </c>
      <c r="AU1156" s="220" t="s">
        <v>88</v>
      </c>
      <c r="AV1156" s="14" t="s">
        <v>88</v>
      </c>
      <c r="AW1156" s="14" t="s">
        <v>39</v>
      </c>
      <c r="AX1156" s="14" t="s">
        <v>78</v>
      </c>
      <c r="AY1156" s="220" t="s">
        <v>143</v>
      </c>
    </row>
    <row r="1157" spans="1:65" s="15" customFormat="1" ht="11.25">
      <c r="B1157" s="221"/>
      <c r="C1157" s="222"/>
      <c r="D1157" s="180" t="s">
        <v>252</v>
      </c>
      <c r="E1157" s="223" t="s">
        <v>32</v>
      </c>
      <c r="F1157" s="224" t="s">
        <v>256</v>
      </c>
      <c r="G1157" s="222"/>
      <c r="H1157" s="225">
        <v>116.39999999999999</v>
      </c>
      <c r="I1157" s="226"/>
      <c r="J1157" s="222"/>
      <c r="K1157" s="222"/>
      <c r="L1157" s="227"/>
      <c r="M1157" s="228"/>
      <c r="N1157" s="229"/>
      <c r="O1157" s="229"/>
      <c r="P1157" s="229"/>
      <c r="Q1157" s="229"/>
      <c r="R1157" s="229"/>
      <c r="S1157" s="229"/>
      <c r="T1157" s="230"/>
      <c r="AT1157" s="231" t="s">
        <v>252</v>
      </c>
      <c r="AU1157" s="231" t="s">
        <v>88</v>
      </c>
      <c r="AV1157" s="15" t="s">
        <v>142</v>
      </c>
      <c r="AW1157" s="15" t="s">
        <v>39</v>
      </c>
      <c r="AX1157" s="15" t="s">
        <v>86</v>
      </c>
      <c r="AY1157" s="231" t="s">
        <v>143</v>
      </c>
    </row>
    <row r="1158" spans="1:65" s="2" customFormat="1" ht="24.2" customHeight="1">
      <c r="A1158" s="36"/>
      <c r="B1158" s="37"/>
      <c r="C1158" s="167" t="s">
        <v>1610</v>
      </c>
      <c r="D1158" s="167" t="s">
        <v>144</v>
      </c>
      <c r="E1158" s="168" t="s">
        <v>1611</v>
      </c>
      <c r="F1158" s="169" t="s">
        <v>1612</v>
      </c>
      <c r="G1158" s="170" t="s">
        <v>470</v>
      </c>
      <c r="H1158" s="171">
        <v>4</v>
      </c>
      <c r="I1158" s="172"/>
      <c r="J1158" s="173">
        <f>ROUND(I1158*H1158,2)</f>
        <v>0</v>
      </c>
      <c r="K1158" s="169" t="s">
        <v>248</v>
      </c>
      <c r="L1158" s="41"/>
      <c r="M1158" s="174" t="s">
        <v>32</v>
      </c>
      <c r="N1158" s="175" t="s">
        <v>49</v>
      </c>
      <c r="O1158" s="66"/>
      <c r="P1158" s="176">
        <f>O1158*H1158</f>
        <v>0</v>
      </c>
      <c r="Q1158" s="176">
        <v>6.6400000000000001E-3</v>
      </c>
      <c r="R1158" s="176">
        <f>Q1158*H1158</f>
        <v>2.656E-2</v>
      </c>
      <c r="S1158" s="176">
        <v>0</v>
      </c>
      <c r="T1158" s="177">
        <f>S1158*H1158</f>
        <v>0</v>
      </c>
      <c r="U1158" s="36"/>
      <c r="V1158" s="36"/>
      <c r="W1158" s="36"/>
      <c r="X1158" s="36"/>
      <c r="Y1158" s="36"/>
      <c r="Z1158" s="36"/>
      <c r="AA1158" s="36"/>
      <c r="AB1158" s="36"/>
      <c r="AC1158" s="36"/>
      <c r="AD1158" s="36"/>
      <c r="AE1158" s="36"/>
      <c r="AR1158" s="178" t="s">
        <v>452</v>
      </c>
      <c r="AT1158" s="178" t="s">
        <v>144</v>
      </c>
      <c r="AU1158" s="178" t="s">
        <v>88</v>
      </c>
      <c r="AY1158" s="18" t="s">
        <v>143</v>
      </c>
      <c r="BE1158" s="179">
        <f>IF(N1158="základní",J1158,0)</f>
        <v>0</v>
      </c>
      <c r="BF1158" s="179">
        <f>IF(N1158="snížená",J1158,0)</f>
        <v>0</v>
      </c>
      <c r="BG1158" s="179">
        <f>IF(N1158="zákl. přenesená",J1158,0)</f>
        <v>0</v>
      </c>
      <c r="BH1158" s="179">
        <f>IF(N1158="sníž. přenesená",J1158,0)</f>
        <v>0</v>
      </c>
      <c r="BI1158" s="179">
        <f>IF(N1158="nulová",J1158,0)</f>
        <v>0</v>
      </c>
      <c r="BJ1158" s="18" t="s">
        <v>86</v>
      </c>
      <c r="BK1158" s="179">
        <f>ROUND(I1158*H1158,2)</f>
        <v>0</v>
      </c>
      <c r="BL1158" s="18" t="s">
        <v>452</v>
      </c>
      <c r="BM1158" s="178" t="s">
        <v>1613</v>
      </c>
    </row>
    <row r="1159" spans="1:65" s="2" customFormat="1" ht="39">
      <c r="A1159" s="36"/>
      <c r="B1159" s="37"/>
      <c r="C1159" s="38"/>
      <c r="D1159" s="180" t="s">
        <v>149</v>
      </c>
      <c r="E1159" s="38"/>
      <c r="F1159" s="181" t="s">
        <v>1614</v>
      </c>
      <c r="G1159" s="38"/>
      <c r="H1159" s="38"/>
      <c r="I1159" s="182"/>
      <c r="J1159" s="38"/>
      <c r="K1159" s="38"/>
      <c r="L1159" s="41"/>
      <c r="M1159" s="183"/>
      <c r="N1159" s="184"/>
      <c r="O1159" s="66"/>
      <c r="P1159" s="66"/>
      <c r="Q1159" s="66"/>
      <c r="R1159" s="66"/>
      <c r="S1159" s="66"/>
      <c r="T1159" s="67"/>
      <c r="U1159" s="36"/>
      <c r="V1159" s="36"/>
      <c r="W1159" s="36"/>
      <c r="X1159" s="36"/>
      <c r="Y1159" s="36"/>
      <c r="Z1159" s="36"/>
      <c r="AA1159" s="36"/>
      <c r="AB1159" s="36"/>
      <c r="AC1159" s="36"/>
      <c r="AD1159" s="36"/>
      <c r="AE1159" s="36"/>
      <c r="AT1159" s="18" t="s">
        <v>149</v>
      </c>
      <c r="AU1159" s="18" t="s">
        <v>88</v>
      </c>
    </row>
    <row r="1160" spans="1:65" s="2" customFormat="1" ht="11.25">
      <c r="A1160" s="36"/>
      <c r="B1160" s="37"/>
      <c r="C1160" s="38"/>
      <c r="D1160" s="198" t="s">
        <v>194</v>
      </c>
      <c r="E1160" s="38"/>
      <c r="F1160" s="199" t="s">
        <v>1615</v>
      </c>
      <c r="G1160" s="38"/>
      <c r="H1160" s="38"/>
      <c r="I1160" s="182"/>
      <c r="J1160" s="38"/>
      <c r="K1160" s="38"/>
      <c r="L1160" s="41"/>
      <c r="M1160" s="183"/>
      <c r="N1160" s="184"/>
      <c r="O1160" s="66"/>
      <c r="P1160" s="66"/>
      <c r="Q1160" s="66"/>
      <c r="R1160" s="66"/>
      <c r="S1160" s="66"/>
      <c r="T1160" s="67"/>
      <c r="U1160" s="36"/>
      <c r="V1160" s="36"/>
      <c r="W1160" s="36"/>
      <c r="X1160" s="36"/>
      <c r="Y1160" s="36"/>
      <c r="Z1160" s="36"/>
      <c r="AA1160" s="36"/>
      <c r="AB1160" s="36"/>
      <c r="AC1160" s="36"/>
      <c r="AD1160" s="36"/>
      <c r="AE1160" s="36"/>
      <c r="AT1160" s="18" t="s">
        <v>194</v>
      </c>
      <c r="AU1160" s="18" t="s">
        <v>88</v>
      </c>
    </row>
    <row r="1161" spans="1:65" s="14" customFormat="1" ht="11.25">
      <c r="B1161" s="210"/>
      <c r="C1161" s="211"/>
      <c r="D1161" s="180" t="s">
        <v>252</v>
      </c>
      <c r="E1161" s="212" t="s">
        <v>32</v>
      </c>
      <c r="F1161" s="213" t="s">
        <v>1616</v>
      </c>
      <c r="G1161" s="211"/>
      <c r="H1161" s="214">
        <v>2</v>
      </c>
      <c r="I1161" s="215"/>
      <c r="J1161" s="211"/>
      <c r="K1161" s="211"/>
      <c r="L1161" s="216"/>
      <c r="M1161" s="217"/>
      <c r="N1161" s="218"/>
      <c r="O1161" s="218"/>
      <c r="P1161" s="218"/>
      <c r="Q1161" s="218"/>
      <c r="R1161" s="218"/>
      <c r="S1161" s="218"/>
      <c r="T1161" s="219"/>
      <c r="AT1161" s="220" t="s">
        <v>252</v>
      </c>
      <c r="AU1161" s="220" t="s">
        <v>88</v>
      </c>
      <c r="AV1161" s="14" t="s">
        <v>88</v>
      </c>
      <c r="AW1161" s="14" t="s">
        <v>39</v>
      </c>
      <c r="AX1161" s="14" t="s">
        <v>78</v>
      </c>
      <c r="AY1161" s="220" t="s">
        <v>143</v>
      </c>
    </row>
    <row r="1162" spans="1:65" s="14" customFormat="1" ht="11.25">
      <c r="B1162" s="210"/>
      <c r="C1162" s="211"/>
      <c r="D1162" s="180" t="s">
        <v>252</v>
      </c>
      <c r="E1162" s="212" t="s">
        <v>32</v>
      </c>
      <c r="F1162" s="213" t="s">
        <v>1617</v>
      </c>
      <c r="G1162" s="211"/>
      <c r="H1162" s="214">
        <v>2</v>
      </c>
      <c r="I1162" s="215"/>
      <c r="J1162" s="211"/>
      <c r="K1162" s="211"/>
      <c r="L1162" s="216"/>
      <c r="M1162" s="217"/>
      <c r="N1162" s="218"/>
      <c r="O1162" s="218"/>
      <c r="P1162" s="218"/>
      <c r="Q1162" s="218"/>
      <c r="R1162" s="218"/>
      <c r="S1162" s="218"/>
      <c r="T1162" s="219"/>
      <c r="AT1162" s="220" t="s">
        <v>252</v>
      </c>
      <c r="AU1162" s="220" t="s">
        <v>88</v>
      </c>
      <c r="AV1162" s="14" t="s">
        <v>88</v>
      </c>
      <c r="AW1162" s="14" t="s">
        <v>39</v>
      </c>
      <c r="AX1162" s="14" t="s">
        <v>78</v>
      </c>
      <c r="AY1162" s="220" t="s">
        <v>143</v>
      </c>
    </row>
    <row r="1163" spans="1:65" s="15" customFormat="1" ht="11.25">
      <c r="B1163" s="221"/>
      <c r="C1163" s="222"/>
      <c r="D1163" s="180" t="s">
        <v>252</v>
      </c>
      <c r="E1163" s="223" t="s">
        <v>32</v>
      </c>
      <c r="F1163" s="224" t="s">
        <v>256</v>
      </c>
      <c r="G1163" s="222"/>
      <c r="H1163" s="225">
        <v>4</v>
      </c>
      <c r="I1163" s="226"/>
      <c r="J1163" s="222"/>
      <c r="K1163" s="222"/>
      <c r="L1163" s="227"/>
      <c r="M1163" s="228"/>
      <c r="N1163" s="229"/>
      <c r="O1163" s="229"/>
      <c r="P1163" s="229"/>
      <c r="Q1163" s="229"/>
      <c r="R1163" s="229"/>
      <c r="S1163" s="229"/>
      <c r="T1163" s="230"/>
      <c r="AT1163" s="231" t="s">
        <v>252</v>
      </c>
      <c r="AU1163" s="231" t="s">
        <v>88</v>
      </c>
      <c r="AV1163" s="15" t="s">
        <v>142</v>
      </c>
      <c r="AW1163" s="15" t="s">
        <v>39</v>
      </c>
      <c r="AX1163" s="15" t="s">
        <v>86</v>
      </c>
      <c r="AY1163" s="231" t="s">
        <v>143</v>
      </c>
    </row>
    <row r="1164" spans="1:65" s="2" customFormat="1" ht="24.2" customHeight="1">
      <c r="A1164" s="36"/>
      <c r="B1164" s="37"/>
      <c r="C1164" s="167" t="s">
        <v>1618</v>
      </c>
      <c r="D1164" s="167" t="s">
        <v>144</v>
      </c>
      <c r="E1164" s="168" t="s">
        <v>1619</v>
      </c>
      <c r="F1164" s="169" t="s">
        <v>1620</v>
      </c>
      <c r="G1164" s="170" t="s">
        <v>312</v>
      </c>
      <c r="H1164" s="171">
        <v>230.44</v>
      </c>
      <c r="I1164" s="172"/>
      <c r="J1164" s="173">
        <f>ROUND(I1164*H1164,2)</f>
        <v>0</v>
      </c>
      <c r="K1164" s="169" t="s">
        <v>248</v>
      </c>
      <c r="L1164" s="41"/>
      <c r="M1164" s="174" t="s">
        <v>32</v>
      </c>
      <c r="N1164" s="175" t="s">
        <v>49</v>
      </c>
      <c r="O1164" s="66"/>
      <c r="P1164" s="176">
        <f>O1164*H1164</f>
        <v>0</v>
      </c>
      <c r="Q1164" s="176">
        <v>5.0000000000000002E-5</v>
      </c>
      <c r="R1164" s="176">
        <f>Q1164*H1164</f>
        <v>1.1522000000000001E-2</v>
      </c>
      <c r="S1164" s="176">
        <v>0</v>
      </c>
      <c r="T1164" s="177">
        <f>S1164*H1164</f>
        <v>0</v>
      </c>
      <c r="U1164" s="36"/>
      <c r="V1164" s="36"/>
      <c r="W1164" s="36"/>
      <c r="X1164" s="36"/>
      <c r="Y1164" s="36"/>
      <c r="Z1164" s="36"/>
      <c r="AA1164" s="36"/>
      <c r="AB1164" s="36"/>
      <c r="AC1164" s="36"/>
      <c r="AD1164" s="36"/>
      <c r="AE1164" s="36"/>
      <c r="AR1164" s="178" t="s">
        <v>452</v>
      </c>
      <c r="AT1164" s="178" t="s">
        <v>144</v>
      </c>
      <c r="AU1164" s="178" t="s">
        <v>88</v>
      </c>
      <c r="AY1164" s="18" t="s">
        <v>143</v>
      </c>
      <c r="BE1164" s="179">
        <f>IF(N1164="základní",J1164,0)</f>
        <v>0</v>
      </c>
      <c r="BF1164" s="179">
        <f>IF(N1164="snížená",J1164,0)</f>
        <v>0</v>
      </c>
      <c r="BG1164" s="179">
        <f>IF(N1164="zákl. přenesená",J1164,0)</f>
        <v>0</v>
      </c>
      <c r="BH1164" s="179">
        <f>IF(N1164="sníž. přenesená",J1164,0)</f>
        <v>0</v>
      </c>
      <c r="BI1164" s="179">
        <f>IF(N1164="nulová",J1164,0)</f>
        <v>0</v>
      </c>
      <c r="BJ1164" s="18" t="s">
        <v>86</v>
      </c>
      <c r="BK1164" s="179">
        <f>ROUND(I1164*H1164,2)</f>
        <v>0</v>
      </c>
      <c r="BL1164" s="18" t="s">
        <v>452</v>
      </c>
      <c r="BM1164" s="178" t="s">
        <v>1621</v>
      </c>
    </row>
    <row r="1165" spans="1:65" s="2" customFormat="1" ht="19.5">
      <c r="A1165" s="36"/>
      <c r="B1165" s="37"/>
      <c r="C1165" s="38"/>
      <c r="D1165" s="180" t="s">
        <v>149</v>
      </c>
      <c r="E1165" s="38"/>
      <c r="F1165" s="181" t="s">
        <v>1622</v>
      </c>
      <c r="G1165" s="38"/>
      <c r="H1165" s="38"/>
      <c r="I1165" s="182"/>
      <c r="J1165" s="38"/>
      <c r="K1165" s="38"/>
      <c r="L1165" s="41"/>
      <c r="M1165" s="183"/>
      <c r="N1165" s="184"/>
      <c r="O1165" s="66"/>
      <c r="P1165" s="66"/>
      <c r="Q1165" s="66"/>
      <c r="R1165" s="66"/>
      <c r="S1165" s="66"/>
      <c r="T1165" s="67"/>
      <c r="U1165" s="36"/>
      <c r="V1165" s="36"/>
      <c r="W1165" s="36"/>
      <c r="X1165" s="36"/>
      <c r="Y1165" s="36"/>
      <c r="Z1165" s="36"/>
      <c r="AA1165" s="36"/>
      <c r="AB1165" s="36"/>
      <c r="AC1165" s="36"/>
      <c r="AD1165" s="36"/>
      <c r="AE1165" s="36"/>
      <c r="AT1165" s="18" t="s">
        <v>149</v>
      </c>
      <c r="AU1165" s="18" t="s">
        <v>88</v>
      </c>
    </row>
    <row r="1166" spans="1:65" s="2" customFormat="1" ht="11.25">
      <c r="A1166" s="36"/>
      <c r="B1166" s="37"/>
      <c r="C1166" s="38"/>
      <c r="D1166" s="198" t="s">
        <v>194</v>
      </c>
      <c r="E1166" s="38"/>
      <c r="F1166" s="199" t="s">
        <v>1623</v>
      </c>
      <c r="G1166" s="38"/>
      <c r="H1166" s="38"/>
      <c r="I1166" s="182"/>
      <c r="J1166" s="38"/>
      <c r="K1166" s="38"/>
      <c r="L1166" s="41"/>
      <c r="M1166" s="183"/>
      <c r="N1166" s="184"/>
      <c r="O1166" s="66"/>
      <c r="P1166" s="66"/>
      <c r="Q1166" s="66"/>
      <c r="R1166" s="66"/>
      <c r="S1166" s="66"/>
      <c r="T1166" s="67"/>
      <c r="U1166" s="36"/>
      <c r="V1166" s="36"/>
      <c r="W1166" s="36"/>
      <c r="X1166" s="36"/>
      <c r="Y1166" s="36"/>
      <c r="Z1166" s="36"/>
      <c r="AA1166" s="36"/>
      <c r="AB1166" s="36"/>
      <c r="AC1166" s="36"/>
      <c r="AD1166" s="36"/>
      <c r="AE1166" s="36"/>
      <c r="AT1166" s="18" t="s">
        <v>194</v>
      </c>
      <c r="AU1166" s="18" t="s">
        <v>88</v>
      </c>
    </row>
    <row r="1167" spans="1:65" s="14" customFormat="1" ht="11.25">
      <c r="B1167" s="210"/>
      <c r="C1167" s="211"/>
      <c r="D1167" s="180" t="s">
        <v>252</v>
      </c>
      <c r="E1167" s="212" t="s">
        <v>32</v>
      </c>
      <c r="F1167" s="213" t="s">
        <v>1570</v>
      </c>
      <c r="G1167" s="211"/>
      <c r="H1167" s="214">
        <v>230.44</v>
      </c>
      <c r="I1167" s="215"/>
      <c r="J1167" s="211"/>
      <c r="K1167" s="211"/>
      <c r="L1167" s="216"/>
      <c r="M1167" s="217"/>
      <c r="N1167" s="218"/>
      <c r="O1167" s="218"/>
      <c r="P1167" s="218"/>
      <c r="Q1167" s="218"/>
      <c r="R1167" s="218"/>
      <c r="S1167" s="218"/>
      <c r="T1167" s="219"/>
      <c r="AT1167" s="220" t="s">
        <v>252</v>
      </c>
      <c r="AU1167" s="220" t="s">
        <v>88</v>
      </c>
      <c r="AV1167" s="14" t="s">
        <v>88</v>
      </c>
      <c r="AW1167" s="14" t="s">
        <v>39</v>
      </c>
      <c r="AX1167" s="14" t="s">
        <v>86</v>
      </c>
      <c r="AY1167" s="220" t="s">
        <v>143</v>
      </c>
    </row>
    <row r="1168" spans="1:65" s="2" customFormat="1" ht="24.2" customHeight="1">
      <c r="A1168" s="36"/>
      <c r="B1168" s="37"/>
      <c r="C1168" s="167" t="s">
        <v>1624</v>
      </c>
      <c r="D1168" s="167" t="s">
        <v>144</v>
      </c>
      <c r="E1168" s="168" t="s">
        <v>1625</v>
      </c>
      <c r="F1168" s="169" t="s">
        <v>1626</v>
      </c>
      <c r="G1168" s="170" t="s">
        <v>296</v>
      </c>
      <c r="H1168" s="171">
        <v>6.6239999999999997</v>
      </c>
      <c r="I1168" s="172"/>
      <c r="J1168" s="173">
        <f>ROUND(I1168*H1168,2)</f>
        <v>0</v>
      </c>
      <c r="K1168" s="169" t="s">
        <v>248</v>
      </c>
      <c r="L1168" s="41"/>
      <c r="M1168" s="174" t="s">
        <v>32</v>
      </c>
      <c r="N1168" s="175" t="s">
        <v>49</v>
      </c>
      <c r="O1168" s="66"/>
      <c r="P1168" s="176">
        <f>O1168*H1168</f>
        <v>0</v>
      </c>
      <c r="Q1168" s="176">
        <v>0</v>
      </c>
      <c r="R1168" s="176">
        <f>Q1168*H1168</f>
        <v>0</v>
      </c>
      <c r="S1168" s="176">
        <v>0</v>
      </c>
      <c r="T1168" s="177">
        <f>S1168*H1168</f>
        <v>0</v>
      </c>
      <c r="U1168" s="36"/>
      <c r="V1168" s="36"/>
      <c r="W1168" s="36"/>
      <c r="X1168" s="36"/>
      <c r="Y1168" s="36"/>
      <c r="Z1168" s="36"/>
      <c r="AA1168" s="36"/>
      <c r="AB1168" s="36"/>
      <c r="AC1168" s="36"/>
      <c r="AD1168" s="36"/>
      <c r="AE1168" s="36"/>
      <c r="AR1168" s="178" t="s">
        <v>452</v>
      </c>
      <c r="AT1168" s="178" t="s">
        <v>144</v>
      </c>
      <c r="AU1168" s="178" t="s">
        <v>88</v>
      </c>
      <c r="AY1168" s="18" t="s">
        <v>143</v>
      </c>
      <c r="BE1168" s="179">
        <f>IF(N1168="základní",J1168,0)</f>
        <v>0</v>
      </c>
      <c r="BF1168" s="179">
        <f>IF(N1168="snížená",J1168,0)</f>
        <v>0</v>
      </c>
      <c r="BG1168" s="179">
        <f>IF(N1168="zákl. přenesená",J1168,0)</f>
        <v>0</v>
      </c>
      <c r="BH1168" s="179">
        <f>IF(N1168="sníž. přenesená",J1168,0)</f>
        <v>0</v>
      </c>
      <c r="BI1168" s="179">
        <f>IF(N1168="nulová",J1168,0)</f>
        <v>0</v>
      </c>
      <c r="BJ1168" s="18" t="s">
        <v>86</v>
      </c>
      <c r="BK1168" s="179">
        <f>ROUND(I1168*H1168,2)</f>
        <v>0</v>
      </c>
      <c r="BL1168" s="18" t="s">
        <v>452</v>
      </c>
      <c r="BM1168" s="178" t="s">
        <v>1627</v>
      </c>
    </row>
    <row r="1169" spans="1:65" s="2" customFormat="1" ht="29.25">
      <c r="A1169" s="36"/>
      <c r="B1169" s="37"/>
      <c r="C1169" s="38"/>
      <c r="D1169" s="180" t="s">
        <v>149</v>
      </c>
      <c r="E1169" s="38"/>
      <c r="F1169" s="181" t="s">
        <v>1628</v>
      </c>
      <c r="G1169" s="38"/>
      <c r="H1169" s="38"/>
      <c r="I1169" s="182"/>
      <c r="J1169" s="38"/>
      <c r="K1169" s="38"/>
      <c r="L1169" s="41"/>
      <c r="M1169" s="183"/>
      <c r="N1169" s="184"/>
      <c r="O1169" s="66"/>
      <c r="P1169" s="66"/>
      <c r="Q1169" s="66"/>
      <c r="R1169" s="66"/>
      <c r="S1169" s="66"/>
      <c r="T1169" s="67"/>
      <c r="U1169" s="36"/>
      <c r="V1169" s="36"/>
      <c r="W1169" s="36"/>
      <c r="X1169" s="36"/>
      <c r="Y1169" s="36"/>
      <c r="Z1169" s="36"/>
      <c r="AA1169" s="36"/>
      <c r="AB1169" s="36"/>
      <c r="AC1169" s="36"/>
      <c r="AD1169" s="36"/>
      <c r="AE1169" s="36"/>
      <c r="AT1169" s="18" t="s">
        <v>149</v>
      </c>
      <c r="AU1169" s="18" t="s">
        <v>88</v>
      </c>
    </row>
    <row r="1170" spans="1:65" s="2" customFormat="1" ht="11.25">
      <c r="A1170" s="36"/>
      <c r="B1170" s="37"/>
      <c r="C1170" s="38"/>
      <c r="D1170" s="198" t="s">
        <v>194</v>
      </c>
      <c r="E1170" s="38"/>
      <c r="F1170" s="199" t="s">
        <v>1629</v>
      </c>
      <c r="G1170" s="38"/>
      <c r="H1170" s="38"/>
      <c r="I1170" s="182"/>
      <c r="J1170" s="38"/>
      <c r="K1170" s="38"/>
      <c r="L1170" s="41"/>
      <c r="M1170" s="183"/>
      <c r="N1170" s="184"/>
      <c r="O1170" s="66"/>
      <c r="P1170" s="66"/>
      <c r="Q1170" s="66"/>
      <c r="R1170" s="66"/>
      <c r="S1170" s="66"/>
      <c r="T1170" s="67"/>
      <c r="U1170" s="36"/>
      <c r="V1170" s="36"/>
      <c r="W1170" s="36"/>
      <c r="X1170" s="36"/>
      <c r="Y1170" s="36"/>
      <c r="Z1170" s="36"/>
      <c r="AA1170" s="36"/>
      <c r="AB1170" s="36"/>
      <c r="AC1170" s="36"/>
      <c r="AD1170" s="36"/>
      <c r="AE1170" s="36"/>
      <c r="AT1170" s="18" t="s">
        <v>194</v>
      </c>
      <c r="AU1170" s="18" t="s">
        <v>88</v>
      </c>
    </row>
    <row r="1171" spans="1:65" s="11" customFormat="1" ht="22.9" customHeight="1">
      <c r="B1171" s="153"/>
      <c r="C1171" s="154"/>
      <c r="D1171" s="155" t="s">
        <v>77</v>
      </c>
      <c r="E1171" s="196" t="s">
        <v>1630</v>
      </c>
      <c r="F1171" s="196" t="s">
        <v>1631</v>
      </c>
      <c r="G1171" s="154"/>
      <c r="H1171" s="154"/>
      <c r="I1171" s="157"/>
      <c r="J1171" s="197">
        <f>BK1171</f>
        <v>0</v>
      </c>
      <c r="K1171" s="154"/>
      <c r="L1171" s="159"/>
      <c r="M1171" s="160"/>
      <c r="N1171" s="161"/>
      <c r="O1171" s="161"/>
      <c r="P1171" s="162">
        <f>SUM(P1172:P1271)</f>
        <v>0</v>
      </c>
      <c r="Q1171" s="161"/>
      <c r="R1171" s="162">
        <f>SUM(R1172:R1271)</f>
        <v>4.1469074999999993</v>
      </c>
      <c r="S1171" s="161"/>
      <c r="T1171" s="163">
        <f>SUM(T1172:T1271)</f>
        <v>0</v>
      </c>
      <c r="AR1171" s="164" t="s">
        <v>88</v>
      </c>
      <c r="AT1171" s="165" t="s">
        <v>77</v>
      </c>
      <c r="AU1171" s="165" t="s">
        <v>86</v>
      </c>
      <c r="AY1171" s="164" t="s">
        <v>143</v>
      </c>
      <c r="BK1171" s="166">
        <f>SUM(BK1172:BK1271)</f>
        <v>0</v>
      </c>
    </row>
    <row r="1172" spans="1:65" s="2" customFormat="1" ht="16.5" customHeight="1">
      <c r="A1172" s="36"/>
      <c r="B1172" s="37"/>
      <c r="C1172" s="167" t="s">
        <v>1632</v>
      </c>
      <c r="D1172" s="167" t="s">
        <v>144</v>
      </c>
      <c r="E1172" s="168" t="s">
        <v>1633</v>
      </c>
      <c r="F1172" s="169" t="s">
        <v>1634</v>
      </c>
      <c r="G1172" s="170" t="s">
        <v>312</v>
      </c>
      <c r="H1172" s="171">
        <v>188.33099999999999</v>
      </c>
      <c r="I1172" s="172"/>
      <c r="J1172" s="173">
        <f>ROUND(I1172*H1172,2)</f>
        <v>0</v>
      </c>
      <c r="K1172" s="169" t="s">
        <v>248</v>
      </c>
      <c r="L1172" s="41"/>
      <c r="M1172" s="174" t="s">
        <v>32</v>
      </c>
      <c r="N1172" s="175" t="s">
        <v>49</v>
      </c>
      <c r="O1172" s="66"/>
      <c r="P1172" s="176">
        <f>O1172*H1172</f>
        <v>0</v>
      </c>
      <c r="Q1172" s="176">
        <v>2.9999999999999997E-4</v>
      </c>
      <c r="R1172" s="176">
        <f>Q1172*H1172</f>
        <v>5.6499299999999988E-2</v>
      </c>
      <c r="S1172" s="176">
        <v>0</v>
      </c>
      <c r="T1172" s="177">
        <f>S1172*H1172</f>
        <v>0</v>
      </c>
      <c r="U1172" s="36"/>
      <c r="V1172" s="36"/>
      <c r="W1172" s="36"/>
      <c r="X1172" s="36"/>
      <c r="Y1172" s="36"/>
      <c r="Z1172" s="36"/>
      <c r="AA1172" s="36"/>
      <c r="AB1172" s="36"/>
      <c r="AC1172" s="36"/>
      <c r="AD1172" s="36"/>
      <c r="AE1172" s="36"/>
      <c r="AR1172" s="178" t="s">
        <v>452</v>
      </c>
      <c r="AT1172" s="178" t="s">
        <v>144</v>
      </c>
      <c r="AU1172" s="178" t="s">
        <v>88</v>
      </c>
      <c r="AY1172" s="18" t="s">
        <v>143</v>
      </c>
      <c r="BE1172" s="179">
        <f>IF(N1172="základní",J1172,0)</f>
        <v>0</v>
      </c>
      <c r="BF1172" s="179">
        <f>IF(N1172="snížená",J1172,0)</f>
        <v>0</v>
      </c>
      <c r="BG1172" s="179">
        <f>IF(N1172="zákl. přenesená",J1172,0)</f>
        <v>0</v>
      </c>
      <c r="BH1172" s="179">
        <f>IF(N1172="sníž. přenesená",J1172,0)</f>
        <v>0</v>
      </c>
      <c r="BI1172" s="179">
        <f>IF(N1172="nulová",J1172,0)</f>
        <v>0</v>
      </c>
      <c r="BJ1172" s="18" t="s">
        <v>86</v>
      </c>
      <c r="BK1172" s="179">
        <f>ROUND(I1172*H1172,2)</f>
        <v>0</v>
      </c>
      <c r="BL1172" s="18" t="s">
        <v>452</v>
      </c>
      <c r="BM1172" s="178" t="s">
        <v>1635</v>
      </c>
    </row>
    <row r="1173" spans="1:65" s="2" customFormat="1" ht="19.5">
      <c r="A1173" s="36"/>
      <c r="B1173" s="37"/>
      <c r="C1173" s="38"/>
      <c r="D1173" s="180" t="s">
        <v>149</v>
      </c>
      <c r="E1173" s="38"/>
      <c r="F1173" s="181" t="s">
        <v>1636</v>
      </c>
      <c r="G1173" s="38"/>
      <c r="H1173" s="38"/>
      <c r="I1173" s="182"/>
      <c r="J1173" s="38"/>
      <c r="K1173" s="38"/>
      <c r="L1173" s="41"/>
      <c r="M1173" s="183"/>
      <c r="N1173" s="184"/>
      <c r="O1173" s="66"/>
      <c r="P1173" s="66"/>
      <c r="Q1173" s="66"/>
      <c r="R1173" s="66"/>
      <c r="S1173" s="66"/>
      <c r="T1173" s="67"/>
      <c r="U1173" s="36"/>
      <c r="V1173" s="36"/>
      <c r="W1173" s="36"/>
      <c r="X1173" s="36"/>
      <c r="Y1173" s="36"/>
      <c r="Z1173" s="36"/>
      <c r="AA1173" s="36"/>
      <c r="AB1173" s="36"/>
      <c r="AC1173" s="36"/>
      <c r="AD1173" s="36"/>
      <c r="AE1173" s="36"/>
      <c r="AT1173" s="18" t="s">
        <v>149</v>
      </c>
      <c r="AU1173" s="18" t="s">
        <v>88</v>
      </c>
    </row>
    <row r="1174" spans="1:65" s="2" customFormat="1" ht="11.25">
      <c r="A1174" s="36"/>
      <c r="B1174" s="37"/>
      <c r="C1174" s="38"/>
      <c r="D1174" s="198" t="s">
        <v>194</v>
      </c>
      <c r="E1174" s="38"/>
      <c r="F1174" s="199" t="s">
        <v>1637</v>
      </c>
      <c r="G1174" s="38"/>
      <c r="H1174" s="38"/>
      <c r="I1174" s="182"/>
      <c r="J1174" s="38"/>
      <c r="K1174" s="38"/>
      <c r="L1174" s="41"/>
      <c r="M1174" s="183"/>
      <c r="N1174" s="184"/>
      <c r="O1174" s="66"/>
      <c r="P1174" s="66"/>
      <c r="Q1174" s="66"/>
      <c r="R1174" s="66"/>
      <c r="S1174" s="66"/>
      <c r="T1174" s="67"/>
      <c r="U1174" s="36"/>
      <c r="V1174" s="36"/>
      <c r="W1174" s="36"/>
      <c r="X1174" s="36"/>
      <c r="Y1174" s="36"/>
      <c r="Z1174" s="36"/>
      <c r="AA1174" s="36"/>
      <c r="AB1174" s="36"/>
      <c r="AC1174" s="36"/>
      <c r="AD1174" s="36"/>
      <c r="AE1174" s="36"/>
      <c r="AT1174" s="18" t="s">
        <v>194</v>
      </c>
      <c r="AU1174" s="18" t="s">
        <v>88</v>
      </c>
    </row>
    <row r="1175" spans="1:65" s="14" customFormat="1" ht="11.25">
      <c r="B1175" s="210"/>
      <c r="C1175" s="211"/>
      <c r="D1175" s="180" t="s">
        <v>252</v>
      </c>
      <c r="E1175" s="212" t="s">
        <v>32</v>
      </c>
      <c r="F1175" s="213" t="s">
        <v>1638</v>
      </c>
      <c r="G1175" s="211"/>
      <c r="H1175" s="214">
        <v>7.7009999999999996</v>
      </c>
      <c r="I1175" s="215"/>
      <c r="J1175" s="211"/>
      <c r="K1175" s="211"/>
      <c r="L1175" s="216"/>
      <c r="M1175" s="217"/>
      <c r="N1175" s="218"/>
      <c r="O1175" s="218"/>
      <c r="P1175" s="218"/>
      <c r="Q1175" s="218"/>
      <c r="R1175" s="218"/>
      <c r="S1175" s="218"/>
      <c r="T1175" s="219"/>
      <c r="AT1175" s="220" t="s">
        <v>252</v>
      </c>
      <c r="AU1175" s="220" t="s">
        <v>88</v>
      </c>
      <c r="AV1175" s="14" t="s">
        <v>88</v>
      </c>
      <c r="AW1175" s="14" t="s">
        <v>39</v>
      </c>
      <c r="AX1175" s="14" t="s">
        <v>78</v>
      </c>
      <c r="AY1175" s="220" t="s">
        <v>143</v>
      </c>
    </row>
    <row r="1176" spans="1:65" s="14" customFormat="1" ht="11.25">
      <c r="B1176" s="210"/>
      <c r="C1176" s="211"/>
      <c r="D1176" s="180" t="s">
        <v>252</v>
      </c>
      <c r="E1176" s="212" t="s">
        <v>32</v>
      </c>
      <c r="F1176" s="213" t="s">
        <v>1639</v>
      </c>
      <c r="G1176" s="211"/>
      <c r="H1176" s="214">
        <v>4.41</v>
      </c>
      <c r="I1176" s="215"/>
      <c r="J1176" s="211"/>
      <c r="K1176" s="211"/>
      <c r="L1176" s="216"/>
      <c r="M1176" s="217"/>
      <c r="N1176" s="218"/>
      <c r="O1176" s="218"/>
      <c r="P1176" s="218"/>
      <c r="Q1176" s="218"/>
      <c r="R1176" s="218"/>
      <c r="S1176" s="218"/>
      <c r="T1176" s="219"/>
      <c r="AT1176" s="220" t="s">
        <v>252</v>
      </c>
      <c r="AU1176" s="220" t="s">
        <v>88</v>
      </c>
      <c r="AV1176" s="14" t="s">
        <v>88</v>
      </c>
      <c r="AW1176" s="14" t="s">
        <v>39</v>
      </c>
      <c r="AX1176" s="14" t="s">
        <v>78</v>
      </c>
      <c r="AY1176" s="220" t="s">
        <v>143</v>
      </c>
    </row>
    <row r="1177" spans="1:65" s="14" customFormat="1" ht="11.25">
      <c r="B1177" s="210"/>
      <c r="C1177" s="211"/>
      <c r="D1177" s="180" t="s">
        <v>252</v>
      </c>
      <c r="E1177" s="212" t="s">
        <v>32</v>
      </c>
      <c r="F1177" s="213" t="s">
        <v>1640</v>
      </c>
      <c r="G1177" s="211"/>
      <c r="H1177" s="214">
        <v>13.86</v>
      </c>
      <c r="I1177" s="215"/>
      <c r="J1177" s="211"/>
      <c r="K1177" s="211"/>
      <c r="L1177" s="216"/>
      <c r="M1177" s="217"/>
      <c r="N1177" s="218"/>
      <c r="O1177" s="218"/>
      <c r="P1177" s="218"/>
      <c r="Q1177" s="218"/>
      <c r="R1177" s="218"/>
      <c r="S1177" s="218"/>
      <c r="T1177" s="219"/>
      <c r="AT1177" s="220" t="s">
        <v>252</v>
      </c>
      <c r="AU1177" s="220" t="s">
        <v>88</v>
      </c>
      <c r="AV1177" s="14" t="s">
        <v>88</v>
      </c>
      <c r="AW1177" s="14" t="s">
        <v>39</v>
      </c>
      <c r="AX1177" s="14" t="s">
        <v>78</v>
      </c>
      <c r="AY1177" s="220" t="s">
        <v>143</v>
      </c>
    </row>
    <row r="1178" spans="1:65" s="14" customFormat="1" ht="11.25">
      <c r="B1178" s="210"/>
      <c r="C1178" s="211"/>
      <c r="D1178" s="180" t="s">
        <v>252</v>
      </c>
      <c r="E1178" s="212" t="s">
        <v>32</v>
      </c>
      <c r="F1178" s="213" t="s">
        <v>1641</v>
      </c>
      <c r="G1178" s="211"/>
      <c r="H1178" s="214">
        <v>14.91</v>
      </c>
      <c r="I1178" s="215"/>
      <c r="J1178" s="211"/>
      <c r="K1178" s="211"/>
      <c r="L1178" s="216"/>
      <c r="M1178" s="217"/>
      <c r="N1178" s="218"/>
      <c r="O1178" s="218"/>
      <c r="P1178" s="218"/>
      <c r="Q1178" s="218"/>
      <c r="R1178" s="218"/>
      <c r="S1178" s="218"/>
      <c r="T1178" s="219"/>
      <c r="AT1178" s="220" t="s">
        <v>252</v>
      </c>
      <c r="AU1178" s="220" t="s">
        <v>88</v>
      </c>
      <c r="AV1178" s="14" t="s">
        <v>88</v>
      </c>
      <c r="AW1178" s="14" t="s">
        <v>39</v>
      </c>
      <c r="AX1178" s="14" t="s">
        <v>78</v>
      </c>
      <c r="AY1178" s="220" t="s">
        <v>143</v>
      </c>
    </row>
    <row r="1179" spans="1:65" s="14" customFormat="1" ht="11.25">
      <c r="B1179" s="210"/>
      <c r="C1179" s="211"/>
      <c r="D1179" s="180" t="s">
        <v>252</v>
      </c>
      <c r="E1179" s="212" t="s">
        <v>32</v>
      </c>
      <c r="F1179" s="213" t="s">
        <v>1642</v>
      </c>
      <c r="G1179" s="211"/>
      <c r="H1179" s="214">
        <v>15.12</v>
      </c>
      <c r="I1179" s="215"/>
      <c r="J1179" s="211"/>
      <c r="K1179" s="211"/>
      <c r="L1179" s="216"/>
      <c r="M1179" s="217"/>
      <c r="N1179" s="218"/>
      <c r="O1179" s="218"/>
      <c r="P1179" s="218"/>
      <c r="Q1179" s="218"/>
      <c r="R1179" s="218"/>
      <c r="S1179" s="218"/>
      <c r="T1179" s="219"/>
      <c r="AT1179" s="220" t="s">
        <v>252</v>
      </c>
      <c r="AU1179" s="220" t="s">
        <v>88</v>
      </c>
      <c r="AV1179" s="14" t="s">
        <v>88</v>
      </c>
      <c r="AW1179" s="14" t="s">
        <v>39</v>
      </c>
      <c r="AX1179" s="14" t="s">
        <v>78</v>
      </c>
      <c r="AY1179" s="220" t="s">
        <v>143</v>
      </c>
    </row>
    <row r="1180" spans="1:65" s="14" customFormat="1" ht="11.25">
      <c r="B1180" s="210"/>
      <c r="C1180" s="211"/>
      <c r="D1180" s="180" t="s">
        <v>252</v>
      </c>
      <c r="E1180" s="212" t="s">
        <v>32</v>
      </c>
      <c r="F1180" s="213" t="s">
        <v>1643</v>
      </c>
      <c r="G1180" s="211"/>
      <c r="H1180" s="214">
        <v>34.44</v>
      </c>
      <c r="I1180" s="215"/>
      <c r="J1180" s="211"/>
      <c r="K1180" s="211"/>
      <c r="L1180" s="216"/>
      <c r="M1180" s="217"/>
      <c r="N1180" s="218"/>
      <c r="O1180" s="218"/>
      <c r="P1180" s="218"/>
      <c r="Q1180" s="218"/>
      <c r="R1180" s="218"/>
      <c r="S1180" s="218"/>
      <c r="T1180" s="219"/>
      <c r="AT1180" s="220" t="s">
        <v>252</v>
      </c>
      <c r="AU1180" s="220" t="s">
        <v>88</v>
      </c>
      <c r="AV1180" s="14" t="s">
        <v>88</v>
      </c>
      <c r="AW1180" s="14" t="s">
        <v>39</v>
      </c>
      <c r="AX1180" s="14" t="s">
        <v>78</v>
      </c>
      <c r="AY1180" s="220" t="s">
        <v>143</v>
      </c>
    </row>
    <row r="1181" spans="1:65" s="14" customFormat="1" ht="11.25">
      <c r="B1181" s="210"/>
      <c r="C1181" s="211"/>
      <c r="D1181" s="180" t="s">
        <v>252</v>
      </c>
      <c r="E1181" s="212" t="s">
        <v>32</v>
      </c>
      <c r="F1181" s="213" t="s">
        <v>1644</v>
      </c>
      <c r="G1181" s="211"/>
      <c r="H1181" s="214">
        <v>10.5</v>
      </c>
      <c r="I1181" s="215"/>
      <c r="J1181" s="211"/>
      <c r="K1181" s="211"/>
      <c r="L1181" s="216"/>
      <c r="M1181" s="217"/>
      <c r="N1181" s="218"/>
      <c r="O1181" s="218"/>
      <c r="P1181" s="218"/>
      <c r="Q1181" s="218"/>
      <c r="R1181" s="218"/>
      <c r="S1181" s="218"/>
      <c r="T1181" s="219"/>
      <c r="AT1181" s="220" t="s">
        <v>252</v>
      </c>
      <c r="AU1181" s="220" t="s">
        <v>88</v>
      </c>
      <c r="AV1181" s="14" t="s">
        <v>88</v>
      </c>
      <c r="AW1181" s="14" t="s">
        <v>39</v>
      </c>
      <c r="AX1181" s="14" t="s">
        <v>78</v>
      </c>
      <c r="AY1181" s="220" t="s">
        <v>143</v>
      </c>
    </row>
    <row r="1182" spans="1:65" s="14" customFormat="1" ht="11.25">
      <c r="B1182" s="210"/>
      <c r="C1182" s="211"/>
      <c r="D1182" s="180" t="s">
        <v>252</v>
      </c>
      <c r="E1182" s="212" t="s">
        <v>32</v>
      </c>
      <c r="F1182" s="213" t="s">
        <v>1645</v>
      </c>
      <c r="G1182" s="211"/>
      <c r="H1182" s="214">
        <v>2.97</v>
      </c>
      <c r="I1182" s="215"/>
      <c r="J1182" s="211"/>
      <c r="K1182" s="211"/>
      <c r="L1182" s="216"/>
      <c r="M1182" s="217"/>
      <c r="N1182" s="218"/>
      <c r="O1182" s="218"/>
      <c r="P1182" s="218"/>
      <c r="Q1182" s="218"/>
      <c r="R1182" s="218"/>
      <c r="S1182" s="218"/>
      <c r="T1182" s="219"/>
      <c r="AT1182" s="220" t="s">
        <v>252</v>
      </c>
      <c r="AU1182" s="220" t="s">
        <v>88</v>
      </c>
      <c r="AV1182" s="14" t="s">
        <v>88</v>
      </c>
      <c r="AW1182" s="14" t="s">
        <v>39</v>
      </c>
      <c r="AX1182" s="14" t="s">
        <v>78</v>
      </c>
      <c r="AY1182" s="220" t="s">
        <v>143</v>
      </c>
    </row>
    <row r="1183" spans="1:65" s="14" customFormat="1" ht="11.25">
      <c r="B1183" s="210"/>
      <c r="C1183" s="211"/>
      <c r="D1183" s="180" t="s">
        <v>252</v>
      </c>
      <c r="E1183" s="212" t="s">
        <v>32</v>
      </c>
      <c r="F1183" s="213" t="s">
        <v>1646</v>
      </c>
      <c r="G1183" s="211"/>
      <c r="H1183" s="214">
        <v>30.66</v>
      </c>
      <c r="I1183" s="215"/>
      <c r="J1183" s="211"/>
      <c r="K1183" s="211"/>
      <c r="L1183" s="216"/>
      <c r="M1183" s="217"/>
      <c r="N1183" s="218"/>
      <c r="O1183" s="218"/>
      <c r="P1183" s="218"/>
      <c r="Q1183" s="218"/>
      <c r="R1183" s="218"/>
      <c r="S1183" s="218"/>
      <c r="T1183" s="219"/>
      <c r="AT1183" s="220" t="s">
        <v>252</v>
      </c>
      <c r="AU1183" s="220" t="s">
        <v>88</v>
      </c>
      <c r="AV1183" s="14" t="s">
        <v>88</v>
      </c>
      <c r="AW1183" s="14" t="s">
        <v>39</v>
      </c>
      <c r="AX1183" s="14" t="s">
        <v>78</v>
      </c>
      <c r="AY1183" s="220" t="s">
        <v>143</v>
      </c>
    </row>
    <row r="1184" spans="1:65" s="14" customFormat="1" ht="11.25">
      <c r="B1184" s="210"/>
      <c r="C1184" s="211"/>
      <c r="D1184" s="180" t="s">
        <v>252</v>
      </c>
      <c r="E1184" s="212" t="s">
        <v>32</v>
      </c>
      <c r="F1184" s="213" t="s">
        <v>1647</v>
      </c>
      <c r="G1184" s="211"/>
      <c r="H1184" s="214">
        <v>14.28</v>
      </c>
      <c r="I1184" s="215"/>
      <c r="J1184" s="211"/>
      <c r="K1184" s="211"/>
      <c r="L1184" s="216"/>
      <c r="M1184" s="217"/>
      <c r="N1184" s="218"/>
      <c r="O1184" s="218"/>
      <c r="P1184" s="218"/>
      <c r="Q1184" s="218"/>
      <c r="R1184" s="218"/>
      <c r="S1184" s="218"/>
      <c r="T1184" s="219"/>
      <c r="AT1184" s="220" t="s">
        <v>252</v>
      </c>
      <c r="AU1184" s="220" t="s">
        <v>88</v>
      </c>
      <c r="AV1184" s="14" t="s">
        <v>88</v>
      </c>
      <c r="AW1184" s="14" t="s">
        <v>39</v>
      </c>
      <c r="AX1184" s="14" t="s">
        <v>78</v>
      </c>
      <c r="AY1184" s="220" t="s">
        <v>143</v>
      </c>
    </row>
    <row r="1185" spans="1:65" s="14" customFormat="1" ht="11.25">
      <c r="B1185" s="210"/>
      <c r="C1185" s="211"/>
      <c r="D1185" s="180" t="s">
        <v>252</v>
      </c>
      <c r="E1185" s="212" t="s">
        <v>32</v>
      </c>
      <c r="F1185" s="213" t="s">
        <v>1648</v>
      </c>
      <c r="G1185" s="211"/>
      <c r="H1185" s="214">
        <v>19.32</v>
      </c>
      <c r="I1185" s="215"/>
      <c r="J1185" s="211"/>
      <c r="K1185" s="211"/>
      <c r="L1185" s="216"/>
      <c r="M1185" s="217"/>
      <c r="N1185" s="218"/>
      <c r="O1185" s="218"/>
      <c r="P1185" s="218"/>
      <c r="Q1185" s="218"/>
      <c r="R1185" s="218"/>
      <c r="S1185" s="218"/>
      <c r="T1185" s="219"/>
      <c r="AT1185" s="220" t="s">
        <v>252</v>
      </c>
      <c r="AU1185" s="220" t="s">
        <v>88</v>
      </c>
      <c r="AV1185" s="14" t="s">
        <v>88</v>
      </c>
      <c r="AW1185" s="14" t="s">
        <v>39</v>
      </c>
      <c r="AX1185" s="14" t="s">
        <v>78</v>
      </c>
      <c r="AY1185" s="220" t="s">
        <v>143</v>
      </c>
    </row>
    <row r="1186" spans="1:65" s="14" customFormat="1" ht="11.25">
      <c r="B1186" s="210"/>
      <c r="C1186" s="211"/>
      <c r="D1186" s="180" t="s">
        <v>252</v>
      </c>
      <c r="E1186" s="212" t="s">
        <v>32</v>
      </c>
      <c r="F1186" s="213" t="s">
        <v>1649</v>
      </c>
      <c r="G1186" s="211"/>
      <c r="H1186" s="214">
        <v>20.16</v>
      </c>
      <c r="I1186" s="215"/>
      <c r="J1186" s="211"/>
      <c r="K1186" s="211"/>
      <c r="L1186" s="216"/>
      <c r="M1186" s="217"/>
      <c r="N1186" s="218"/>
      <c r="O1186" s="218"/>
      <c r="P1186" s="218"/>
      <c r="Q1186" s="218"/>
      <c r="R1186" s="218"/>
      <c r="S1186" s="218"/>
      <c r="T1186" s="219"/>
      <c r="AT1186" s="220" t="s">
        <v>252</v>
      </c>
      <c r="AU1186" s="220" t="s">
        <v>88</v>
      </c>
      <c r="AV1186" s="14" t="s">
        <v>88</v>
      </c>
      <c r="AW1186" s="14" t="s">
        <v>39</v>
      </c>
      <c r="AX1186" s="14" t="s">
        <v>78</v>
      </c>
      <c r="AY1186" s="220" t="s">
        <v>143</v>
      </c>
    </row>
    <row r="1187" spans="1:65" s="15" customFormat="1" ht="11.25">
      <c r="B1187" s="221"/>
      <c r="C1187" s="222"/>
      <c r="D1187" s="180" t="s">
        <v>252</v>
      </c>
      <c r="E1187" s="223" t="s">
        <v>32</v>
      </c>
      <c r="F1187" s="224" t="s">
        <v>256</v>
      </c>
      <c r="G1187" s="222"/>
      <c r="H1187" s="225">
        <v>188.33099999999999</v>
      </c>
      <c r="I1187" s="226"/>
      <c r="J1187" s="222"/>
      <c r="K1187" s="222"/>
      <c r="L1187" s="227"/>
      <c r="M1187" s="228"/>
      <c r="N1187" s="229"/>
      <c r="O1187" s="229"/>
      <c r="P1187" s="229"/>
      <c r="Q1187" s="229"/>
      <c r="R1187" s="229"/>
      <c r="S1187" s="229"/>
      <c r="T1187" s="230"/>
      <c r="AT1187" s="231" t="s">
        <v>252</v>
      </c>
      <c r="AU1187" s="231" t="s">
        <v>88</v>
      </c>
      <c r="AV1187" s="15" t="s">
        <v>142</v>
      </c>
      <c r="AW1187" s="15" t="s">
        <v>39</v>
      </c>
      <c r="AX1187" s="15" t="s">
        <v>86</v>
      </c>
      <c r="AY1187" s="231" t="s">
        <v>143</v>
      </c>
    </row>
    <row r="1188" spans="1:65" s="2" customFormat="1" ht="24.2" customHeight="1">
      <c r="A1188" s="36"/>
      <c r="B1188" s="37"/>
      <c r="C1188" s="167" t="s">
        <v>1650</v>
      </c>
      <c r="D1188" s="167" t="s">
        <v>144</v>
      </c>
      <c r="E1188" s="168" t="s">
        <v>1651</v>
      </c>
      <c r="F1188" s="169" t="s">
        <v>1652</v>
      </c>
      <c r="G1188" s="170" t="s">
        <v>312</v>
      </c>
      <c r="H1188" s="171">
        <v>90.22</v>
      </c>
      <c r="I1188" s="172"/>
      <c r="J1188" s="173">
        <f>ROUND(I1188*H1188,2)</f>
        <v>0</v>
      </c>
      <c r="K1188" s="169" t="s">
        <v>248</v>
      </c>
      <c r="L1188" s="41"/>
      <c r="M1188" s="174" t="s">
        <v>32</v>
      </c>
      <c r="N1188" s="175" t="s">
        <v>49</v>
      </c>
      <c r="O1188" s="66"/>
      <c r="P1188" s="176">
        <f>O1188*H1188</f>
        <v>0</v>
      </c>
      <c r="Q1188" s="176">
        <v>1.5E-3</v>
      </c>
      <c r="R1188" s="176">
        <f>Q1188*H1188</f>
        <v>0.13533000000000001</v>
      </c>
      <c r="S1188" s="176">
        <v>0</v>
      </c>
      <c r="T1188" s="177">
        <f>S1188*H1188</f>
        <v>0</v>
      </c>
      <c r="U1188" s="36"/>
      <c r="V1188" s="36"/>
      <c r="W1188" s="36"/>
      <c r="X1188" s="36"/>
      <c r="Y1188" s="36"/>
      <c r="Z1188" s="36"/>
      <c r="AA1188" s="36"/>
      <c r="AB1188" s="36"/>
      <c r="AC1188" s="36"/>
      <c r="AD1188" s="36"/>
      <c r="AE1188" s="36"/>
      <c r="AR1188" s="178" t="s">
        <v>452</v>
      </c>
      <c r="AT1188" s="178" t="s">
        <v>144</v>
      </c>
      <c r="AU1188" s="178" t="s">
        <v>88</v>
      </c>
      <c r="AY1188" s="18" t="s">
        <v>143</v>
      </c>
      <c r="BE1188" s="179">
        <f>IF(N1188="základní",J1188,0)</f>
        <v>0</v>
      </c>
      <c r="BF1188" s="179">
        <f>IF(N1188="snížená",J1188,0)</f>
        <v>0</v>
      </c>
      <c r="BG1188" s="179">
        <f>IF(N1188="zákl. přenesená",J1188,0)</f>
        <v>0</v>
      </c>
      <c r="BH1188" s="179">
        <f>IF(N1188="sníž. přenesená",J1188,0)</f>
        <v>0</v>
      </c>
      <c r="BI1188" s="179">
        <f>IF(N1188="nulová",J1188,0)</f>
        <v>0</v>
      </c>
      <c r="BJ1188" s="18" t="s">
        <v>86</v>
      </c>
      <c r="BK1188" s="179">
        <f>ROUND(I1188*H1188,2)</f>
        <v>0</v>
      </c>
      <c r="BL1188" s="18" t="s">
        <v>452</v>
      </c>
      <c r="BM1188" s="178" t="s">
        <v>1653</v>
      </c>
    </row>
    <row r="1189" spans="1:65" s="2" customFormat="1" ht="19.5">
      <c r="A1189" s="36"/>
      <c r="B1189" s="37"/>
      <c r="C1189" s="38"/>
      <c r="D1189" s="180" t="s">
        <v>149</v>
      </c>
      <c r="E1189" s="38"/>
      <c r="F1189" s="181" t="s">
        <v>1654</v>
      </c>
      <c r="G1189" s="38"/>
      <c r="H1189" s="38"/>
      <c r="I1189" s="182"/>
      <c r="J1189" s="38"/>
      <c r="K1189" s="38"/>
      <c r="L1189" s="41"/>
      <c r="M1189" s="183"/>
      <c r="N1189" s="184"/>
      <c r="O1189" s="66"/>
      <c r="P1189" s="66"/>
      <c r="Q1189" s="66"/>
      <c r="R1189" s="66"/>
      <c r="S1189" s="66"/>
      <c r="T1189" s="67"/>
      <c r="U1189" s="36"/>
      <c r="V1189" s="36"/>
      <c r="W1189" s="36"/>
      <c r="X1189" s="36"/>
      <c r="Y1189" s="36"/>
      <c r="Z1189" s="36"/>
      <c r="AA1189" s="36"/>
      <c r="AB1189" s="36"/>
      <c r="AC1189" s="36"/>
      <c r="AD1189" s="36"/>
      <c r="AE1189" s="36"/>
      <c r="AT1189" s="18" t="s">
        <v>149</v>
      </c>
      <c r="AU1189" s="18" t="s">
        <v>88</v>
      </c>
    </row>
    <row r="1190" spans="1:65" s="2" customFormat="1" ht="11.25">
      <c r="A1190" s="36"/>
      <c r="B1190" s="37"/>
      <c r="C1190" s="38"/>
      <c r="D1190" s="198" t="s">
        <v>194</v>
      </c>
      <c r="E1190" s="38"/>
      <c r="F1190" s="199" t="s">
        <v>1655</v>
      </c>
      <c r="G1190" s="38"/>
      <c r="H1190" s="38"/>
      <c r="I1190" s="182"/>
      <c r="J1190" s="38"/>
      <c r="K1190" s="38"/>
      <c r="L1190" s="41"/>
      <c r="M1190" s="183"/>
      <c r="N1190" s="184"/>
      <c r="O1190" s="66"/>
      <c r="P1190" s="66"/>
      <c r="Q1190" s="66"/>
      <c r="R1190" s="66"/>
      <c r="S1190" s="66"/>
      <c r="T1190" s="67"/>
      <c r="U1190" s="36"/>
      <c r="V1190" s="36"/>
      <c r="W1190" s="36"/>
      <c r="X1190" s="36"/>
      <c r="Y1190" s="36"/>
      <c r="Z1190" s="36"/>
      <c r="AA1190" s="36"/>
      <c r="AB1190" s="36"/>
      <c r="AC1190" s="36"/>
      <c r="AD1190" s="36"/>
      <c r="AE1190" s="36"/>
      <c r="AT1190" s="18" t="s">
        <v>194</v>
      </c>
      <c r="AU1190" s="18" t="s">
        <v>88</v>
      </c>
    </row>
    <row r="1191" spans="1:65" s="14" customFormat="1" ht="11.25">
      <c r="B1191" s="210"/>
      <c r="C1191" s="211"/>
      <c r="D1191" s="180" t="s">
        <v>252</v>
      </c>
      <c r="E1191" s="212" t="s">
        <v>32</v>
      </c>
      <c r="F1191" s="213" t="s">
        <v>1641</v>
      </c>
      <c r="G1191" s="211"/>
      <c r="H1191" s="214">
        <v>14.91</v>
      </c>
      <c r="I1191" s="215"/>
      <c r="J1191" s="211"/>
      <c r="K1191" s="211"/>
      <c r="L1191" s="216"/>
      <c r="M1191" s="217"/>
      <c r="N1191" s="218"/>
      <c r="O1191" s="218"/>
      <c r="P1191" s="218"/>
      <c r="Q1191" s="218"/>
      <c r="R1191" s="218"/>
      <c r="S1191" s="218"/>
      <c r="T1191" s="219"/>
      <c r="AT1191" s="220" t="s">
        <v>252</v>
      </c>
      <c r="AU1191" s="220" t="s">
        <v>88</v>
      </c>
      <c r="AV1191" s="14" t="s">
        <v>88</v>
      </c>
      <c r="AW1191" s="14" t="s">
        <v>39</v>
      </c>
      <c r="AX1191" s="14" t="s">
        <v>78</v>
      </c>
      <c r="AY1191" s="220" t="s">
        <v>143</v>
      </c>
    </row>
    <row r="1192" spans="1:65" s="14" customFormat="1" ht="11.25">
      <c r="B1192" s="210"/>
      <c r="C1192" s="211"/>
      <c r="D1192" s="180" t="s">
        <v>252</v>
      </c>
      <c r="E1192" s="212" t="s">
        <v>32</v>
      </c>
      <c r="F1192" s="213" t="s">
        <v>1656</v>
      </c>
      <c r="G1192" s="211"/>
      <c r="H1192" s="214">
        <v>2.2000000000000002</v>
      </c>
      <c r="I1192" s="215"/>
      <c r="J1192" s="211"/>
      <c r="K1192" s="211"/>
      <c r="L1192" s="216"/>
      <c r="M1192" s="217"/>
      <c r="N1192" s="218"/>
      <c r="O1192" s="218"/>
      <c r="P1192" s="218"/>
      <c r="Q1192" s="218"/>
      <c r="R1192" s="218"/>
      <c r="S1192" s="218"/>
      <c r="T1192" s="219"/>
      <c r="AT1192" s="220" t="s">
        <v>252</v>
      </c>
      <c r="AU1192" s="220" t="s">
        <v>88</v>
      </c>
      <c r="AV1192" s="14" t="s">
        <v>88</v>
      </c>
      <c r="AW1192" s="14" t="s">
        <v>39</v>
      </c>
      <c r="AX1192" s="14" t="s">
        <v>78</v>
      </c>
      <c r="AY1192" s="220" t="s">
        <v>143</v>
      </c>
    </row>
    <row r="1193" spans="1:65" s="14" customFormat="1" ht="11.25">
      <c r="B1193" s="210"/>
      <c r="C1193" s="211"/>
      <c r="D1193" s="180" t="s">
        <v>252</v>
      </c>
      <c r="E1193" s="212" t="s">
        <v>32</v>
      </c>
      <c r="F1193" s="213" t="s">
        <v>1645</v>
      </c>
      <c r="G1193" s="211"/>
      <c r="H1193" s="214">
        <v>2.97</v>
      </c>
      <c r="I1193" s="215"/>
      <c r="J1193" s="211"/>
      <c r="K1193" s="211"/>
      <c r="L1193" s="216"/>
      <c r="M1193" s="217"/>
      <c r="N1193" s="218"/>
      <c r="O1193" s="218"/>
      <c r="P1193" s="218"/>
      <c r="Q1193" s="218"/>
      <c r="R1193" s="218"/>
      <c r="S1193" s="218"/>
      <c r="T1193" s="219"/>
      <c r="AT1193" s="220" t="s">
        <v>252</v>
      </c>
      <c r="AU1193" s="220" t="s">
        <v>88</v>
      </c>
      <c r="AV1193" s="14" t="s">
        <v>88</v>
      </c>
      <c r="AW1193" s="14" t="s">
        <v>39</v>
      </c>
      <c r="AX1193" s="14" t="s">
        <v>78</v>
      </c>
      <c r="AY1193" s="220" t="s">
        <v>143</v>
      </c>
    </row>
    <row r="1194" spans="1:65" s="14" customFormat="1" ht="11.25">
      <c r="B1194" s="210"/>
      <c r="C1194" s="211"/>
      <c r="D1194" s="180" t="s">
        <v>252</v>
      </c>
      <c r="E1194" s="212" t="s">
        <v>32</v>
      </c>
      <c r="F1194" s="213" t="s">
        <v>1646</v>
      </c>
      <c r="G1194" s="211"/>
      <c r="H1194" s="214">
        <v>30.66</v>
      </c>
      <c r="I1194" s="215"/>
      <c r="J1194" s="211"/>
      <c r="K1194" s="211"/>
      <c r="L1194" s="216"/>
      <c r="M1194" s="217"/>
      <c r="N1194" s="218"/>
      <c r="O1194" s="218"/>
      <c r="P1194" s="218"/>
      <c r="Q1194" s="218"/>
      <c r="R1194" s="218"/>
      <c r="S1194" s="218"/>
      <c r="T1194" s="219"/>
      <c r="AT1194" s="220" t="s">
        <v>252</v>
      </c>
      <c r="AU1194" s="220" t="s">
        <v>88</v>
      </c>
      <c r="AV1194" s="14" t="s">
        <v>88</v>
      </c>
      <c r="AW1194" s="14" t="s">
        <v>39</v>
      </c>
      <c r="AX1194" s="14" t="s">
        <v>78</v>
      </c>
      <c r="AY1194" s="220" t="s">
        <v>143</v>
      </c>
    </row>
    <row r="1195" spans="1:65" s="14" customFormat="1" ht="11.25">
      <c r="B1195" s="210"/>
      <c r="C1195" s="211"/>
      <c r="D1195" s="180" t="s">
        <v>252</v>
      </c>
      <c r="E1195" s="212" t="s">
        <v>32</v>
      </c>
      <c r="F1195" s="213" t="s">
        <v>1648</v>
      </c>
      <c r="G1195" s="211"/>
      <c r="H1195" s="214">
        <v>19.32</v>
      </c>
      <c r="I1195" s="215"/>
      <c r="J1195" s="211"/>
      <c r="K1195" s="211"/>
      <c r="L1195" s="216"/>
      <c r="M1195" s="217"/>
      <c r="N1195" s="218"/>
      <c r="O1195" s="218"/>
      <c r="P1195" s="218"/>
      <c r="Q1195" s="218"/>
      <c r="R1195" s="218"/>
      <c r="S1195" s="218"/>
      <c r="T1195" s="219"/>
      <c r="AT1195" s="220" t="s">
        <v>252</v>
      </c>
      <c r="AU1195" s="220" t="s">
        <v>88</v>
      </c>
      <c r="AV1195" s="14" t="s">
        <v>88</v>
      </c>
      <c r="AW1195" s="14" t="s">
        <v>39</v>
      </c>
      <c r="AX1195" s="14" t="s">
        <v>78</v>
      </c>
      <c r="AY1195" s="220" t="s">
        <v>143</v>
      </c>
    </row>
    <row r="1196" spans="1:65" s="14" customFormat="1" ht="11.25">
      <c r="B1196" s="210"/>
      <c r="C1196" s="211"/>
      <c r="D1196" s="180" t="s">
        <v>252</v>
      </c>
      <c r="E1196" s="212" t="s">
        <v>32</v>
      </c>
      <c r="F1196" s="213" t="s">
        <v>1649</v>
      </c>
      <c r="G1196" s="211"/>
      <c r="H1196" s="214">
        <v>20.16</v>
      </c>
      <c r="I1196" s="215"/>
      <c r="J1196" s="211"/>
      <c r="K1196" s="211"/>
      <c r="L1196" s="216"/>
      <c r="M1196" s="217"/>
      <c r="N1196" s="218"/>
      <c r="O1196" s="218"/>
      <c r="P1196" s="218"/>
      <c r="Q1196" s="218"/>
      <c r="R1196" s="218"/>
      <c r="S1196" s="218"/>
      <c r="T1196" s="219"/>
      <c r="AT1196" s="220" t="s">
        <v>252</v>
      </c>
      <c r="AU1196" s="220" t="s">
        <v>88</v>
      </c>
      <c r="AV1196" s="14" t="s">
        <v>88</v>
      </c>
      <c r="AW1196" s="14" t="s">
        <v>39</v>
      </c>
      <c r="AX1196" s="14" t="s">
        <v>78</v>
      </c>
      <c r="AY1196" s="220" t="s">
        <v>143</v>
      </c>
    </row>
    <row r="1197" spans="1:65" s="15" customFormat="1" ht="11.25">
      <c r="B1197" s="221"/>
      <c r="C1197" s="222"/>
      <c r="D1197" s="180" t="s">
        <v>252</v>
      </c>
      <c r="E1197" s="223" t="s">
        <v>32</v>
      </c>
      <c r="F1197" s="224" t="s">
        <v>256</v>
      </c>
      <c r="G1197" s="222"/>
      <c r="H1197" s="225">
        <v>90.22</v>
      </c>
      <c r="I1197" s="226"/>
      <c r="J1197" s="222"/>
      <c r="K1197" s="222"/>
      <c r="L1197" s="227"/>
      <c r="M1197" s="228"/>
      <c r="N1197" s="229"/>
      <c r="O1197" s="229"/>
      <c r="P1197" s="229"/>
      <c r="Q1197" s="229"/>
      <c r="R1197" s="229"/>
      <c r="S1197" s="229"/>
      <c r="T1197" s="230"/>
      <c r="AT1197" s="231" t="s">
        <v>252</v>
      </c>
      <c r="AU1197" s="231" t="s">
        <v>88</v>
      </c>
      <c r="AV1197" s="15" t="s">
        <v>142</v>
      </c>
      <c r="AW1197" s="15" t="s">
        <v>39</v>
      </c>
      <c r="AX1197" s="15" t="s">
        <v>86</v>
      </c>
      <c r="AY1197" s="231" t="s">
        <v>143</v>
      </c>
    </row>
    <row r="1198" spans="1:65" s="2" customFormat="1" ht="16.5" customHeight="1">
      <c r="A1198" s="36"/>
      <c r="B1198" s="37"/>
      <c r="C1198" s="167" t="s">
        <v>1657</v>
      </c>
      <c r="D1198" s="167" t="s">
        <v>144</v>
      </c>
      <c r="E1198" s="168" t="s">
        <v>1658</v>
      </c>
      <c r="F1198" s="169" t="s">
        <v>1659</v>
      </c>
      <c r="G1198" s="170" t="s">
        <v>470</v>
      </c>
      <c r="H1198" s="171">
        <v>50.4</v>
      </c>
      <c r="I1198" s="172"/>
      <c r="J1198" s="173">
        <f>ROUND(I1198*H1198,2)</f>
        <v>0</v>
      </c>
      <c r="K1198" s="169" t="s">
        <v>248</v>
      </c>
      <c r="L1198" s="41"/>
      <c r="M1198" s="174" t="s">
        <v>32</v>
      </c>
      <c r="N1198" s="175" t="s">
        <v>49</v>
      </c>
      <c r="O1198" s="66"/>
      <c r="P1198" s="176">
        <f>O1198*H1198</f>
        <v>0</v>
      </c>
      <c r="Q1198" s="176">
        <v>2.1000000000000001E-4</v>
      </c>
      <c r="R1198" s="176">
        <f>Q1198*H1198</f>
        <v>1.0584E-2</v>
      </c>
      <c r="S1198" s="176">
        <v>0</v>
      </c>
      <c r="T1198" s="177">
        <f>S1198*H1198</f>
        <v>0</v>
      </c>
      <c r="U1198" s="36"/>
      <c r="V1198" s="36"/>
      <c r="W1198" s="36"/>
      <c r="X1198" s="36"/>
      <c r="Y1198" s="36"/>
      <c r="Z1198" s="36"/>
      <c r="AA1198" s="36"/>
      <c r="AB1198" s="36"/>
      <c r="AC1198" s="36"/>
      <c r="AD1198" s="36"/>
      <c r="AE1198" s="36"/>
      <c r="AR1198" s="178" t="s">
        <v>452</v>
      </c>
      <c r="AT1198" s="178" t="s">
        <v>144</v>
      </c>
      <c r="AU1198" s="178" t="s">
        <v>88</v>
      </c>
      <c r="AY1198" s="18" t="s">
        <v>143</v>
      </c>
      <c r="BE1198" s="179">
        <f>IF(N1198="základní",J1198,0)</f>
        <v>0</v>
      </c>
      <c r="BF1198" s="179">
        <f>IF(N1198="snížená",J1198,0)</f>
        <v>0</v>
      </c>
      <c r="BG1198" s="179">
        <f>IF(N1198="zákl. přenesená",J1198,0)</f>
        <v>0</v>
      </c>
      <c r="BH1198" s="179">
        <f>IF(N1198="sníž. přenesená",J1198,0)</f>
        <v>0</v>
      </c>
      <c r="BI1198" s="179">
        <f>IF(N1198="nulová",J1198,0)</f>
        <v>0</v>
      </c>
      <c r="BJ1198" s="18" t="s">
        <v>86</v>
      </c>
      <c r="BK1198" s="179">
        <f>ROUND(I1198*H1198,2)</f>
        <v>0</v>
      </c>
      <c r="BL1198" s="18" t="s">
        <v>452</v>
      </c>
      <c r="BM1198" s="178" t="s">
        <v>1660</v>
      </c>
    </row>
    <row r="1199" spans="1:65" s="2" customFormat="1" ht="19.5">
      <c r="A1199" s="36"/>
      <c r="B1199" s="37"/>
      <c r="C1199" s="38"/>
      <c r="D1199" s="180" t="s">
        <v>149</v>
      </c>
      <c r="E1199" s="38"/>
      <c r="F1199" s="181" t="s">
        <v>1661</v>
      </c>
      <c r="G1199" s="38"/>
      <c r="H1199" s="38"/>
      <c r="I1199" s="182"/>
      <c r="J1199" s="38"/>
      <c r="K1199" s="38"/>
      <c r="L1199" s="41"/>
      <c r="M1199" s="183"/>
      <c r="N1199" s="184"/>
      <c r="O1199" s="66"/>
      <c r="P1199" s="66"/>
      <c r="Q1199" s="66"/>
      <c r="R1199" s="66"/>
      <c r="S1199" s="66"/>
      <c r="T1199" s="67"/>
      <c r="U1199" s="36"/>
      <c r="V1199" s="36"/>
      <c r="W1199" s="36"/>
      <c r="X1199" s="36"/>
      <c r="Y1199" s="36"/>
      <c r="Z1199" s="36"/>
      <c r="AA1199" s="36"/>
      <c r="AB1199" s="36"/>
      <c r="AC1199" s="36"/>
      <c r="AD1199" s="36"/>
      <c r="AE1199" s="36"/>
      <c r="AT1199" s="18" t="s">
        <v>149</v>
      </c>
      <c r="AU1199" s="18" t="s">
        <v>88</v>
      </c>
    </row>
    <row r="1200" spans="1:65" s="2" customFormat="1" ht="11.25">
      <c r="A1200" s="36"/>
      <c r="B1200" s="37"/>
      <c r="C1200" s="38"/>
      <c r="D1200" s="198" t="s">
        <v>194</v>
      </c>
      <c r="E1200" s="38"/>
      <c r="F1200" s="199" t="s">
        <v>1662</v>
      </c>
      <c r="G1200" s="38"/>
      <c r="H1200" s="38"/>
      <c r="I1200" s="182"/>
      <c r="J1200" s="38"/>
      <c r="K1200" s="38"/>
      <c r="L1200" s="41"/>
      <c r="M1200" s="183"/>
      <c r="N1200" s="184"/>
      <c r="O1200" s="66"/>
      <c r="P1200" s="66"/>
      <c r="Q1200" s="66"/>
      <c r="R1200" s="66"/>
      <c r="S1200" s="66"/>
      <c r="T1200" s="67"/>
      <c r="U1200" s="36"/>
      <c r="V1200" s="36"/>
      <c r="W1200" s="36"/>
      <c r="X1200" s="36"/>
      <c r="Y1200" s="36"/>
      <c r="Z1200" s="36"/>
      <c r="AA1200" s="36"/>
      <c r="AB1200" s="36"/>
      <c r="AC1200" s="36"/>
      <c r="AD1200" s="36"/>
      <c r="AE1200" s="36"/>
      <c r="AT1200" s="18" t="s">
        <v>194</v>
      </c>
      <c r="AU1200" s="18" t="s">
        <v>88</v>
      </c>
    </row>
    <row r="1201" spans="1:65" s="14" customFormat="1" ht="11.25">
      <c r="B1201" s="210"/>
      <c r="C1201" s="211"/>
      <c r="D1201" s="180" t="s">
        <v>252</v>
      </c>
      <c r="E1201" s="212" t="s">
        <v>32</v>
      </c>
      <c r="F1201" s="213" t="s">
        <v>1663</v>
      </c>
      <c r="G1201" s="211"/>
      <c r="H1201" s="214">
        <v>50.4</v>
      </c>
      <c r="I1201" s="215"/>
      <c r="J1201" s="211"/>
      <c r="K1201" s="211"/>
      <c r="L1201" s="216"/>
      <c r="M1201" s="217"/>
      <c r="N1201" s="218"/>
      <c r="O1201" s="218"/>
      <c r="P1201" s="218"/>
      <c r="Q1201" s="218"/>
      <c r="R1201" s="218"/>
      <c r="S1201" s="218"/>
      <c r="T1201" s="219"/>
      <c r="AT1201" s="220" t="s">
        <v>252</v>
      </c>
      <c r="AU1201" s="220" t="s">
        <v>88</v>
      </c>
      <c r="AV1201" s="14" t="s">
        <v>88</v>
      </c>
      <c r="AW1201" s="14" t="s">
        <v>39</v>
      </c>
      <c r="AX1201" s="14" t="s">
        <v>86</v>
      </c>
      <c r="AY1201" s="220" t="s">
        <v>143</v>
      </c>
    </row>
    <row r="1202" spans="1:65" s="2" customFormat="1" ht="33" customHeight="1">
      <c r="A1202" s="36"/>
      <c r="B1202" s="37"/>
      <c r="C1202" s="167" t="s">
        <v>1664</v>
      </c>
      <c r="D1202" s="167" t="s">
        <v>144</v>
      </c>
      <c r="E1202" s="168" t="s">
        <v>1665</v>
      </c>
      <c r="F1202" s="169" t="s">
        <v>1666</v>
      </c>
      <c r="G1202" s="170" t="s">
        <v>312</v>
      </c>
      <c r="H1202" s="171">
        <v>188.33099999999999</v>
      </c>
      <c r="I1202" s="172"/>
      <c r="J1202" s="173">
        <f>ROUND(I1202*H1202,2)</f>
        <v>0</v>
      </c>
      <c r="K1202" s="169" t="s">
        <v>248</v>
      </c>
      <c r="L1202" s="41"/>
      <c r="M1202" s="174" t="s">
        <v>32</v>
      </c>
      <c r="N1202" s="175" t="s">
        <v>49</v>
      </c>
      <c r="O1202" s="66"/>
      <c r="P1202" s="176">
        <f>O1202*H1202</f>
        <v>0</v>
      </c>
      <c r="Q1202" s="176">
        <v>6.0000000000000001E-3</v>
      </c>
      <c r="R1202" s="176">
        <f>Q1202*H1202</f>
        <v>1.1299859999999999</v>
      </c>
      <c r="S1202" s="176">
        <v>0</v>
      </c>
      <c r="T1202" s="177">
        <f>S1202*H1202</f>
        <v>0</v>
      </c>
      <c r="U1202" s="36"/>
      <c r="V1202" s="36"/>
      <c r="W1202" s="36"/>
      <c r="X1202" s="36"/>
      <c r="Y1202" s="36"/>
      <c r="Z1202" s="36"/>
      <c r="AA1202" s="36"/>
      <c r="AB1202" s="36"/>
      <c r="AC1202" s="36"/>
      <c r="AD1202" s="36"/>
      <c r="AE1202" s="36"/>
      <c r="AR1202" s="178" t="s">
        <v>452</v>
      </c>
      <c r="AT1202" s="178" t="s">
        <v>144</v>
      </c>
      <c r="AU1202" s="178" t="s">
        <v>88</v>
      </c>
      <c r="AY1202" s="18" t="s">
        <v>143</v>
      </c>
      <c r="BE1202" s="179">
        <f>IF(N1202="základní",J1202,0)</f>
        <v>0</v>
      </c>
      <c r="BF1202" s="179">
        <f>IF(N1202="snížená",J1202,0)</f>
        <v>0</v>
      </c>
      <c r="BG1202" s="179">
        <f>IF(N1202="zákl. přenesená",J1202,0)</f>
        <v>0</v>
      </c>
      <c r="BH1202" s="179">
        <f>IF(N1202="sníž. přenesená",J1202,0)</f>
        <v>0</v>
      </c>
      <c r="BI1202" s="179">
        <f>IF(N1202="nulová",J1202,0)</f>
        <v>0</v>
      </c>
      <c r="BJ1202" s="18" t="s">
        <v>86</v>
      </c>
      <c r="BK1202" s="179">
        <f>ROUND(I1202*H1202,2)</f>
        <v>0</v>
      </c>
      <c r="BL1202" s="18" t="s">
        <v>452</v>
      </c>
      <c r="BM1202" s="178" t="s">
        <v>1667</v>
      </c>
    </row>
    <row r="1203" spans="1:65" s="2" customFormat="1" ht="19.5">
      <c r="A1203" s="36"/>
      <c r="B1203" s="37"/>
      <c r="C1203" s="38"/>
      <c r="D1203" s="180" t="s">
        <v>149</v>
      </c>
      <c r="E1203" s="38"/>
      <c r="F1203" s="181" t="s">
        <v>1668</v>
      </c>
      <c r="G1203" s="38"/>
      <c r="H1203" s="38"/>
      <c r="I1203" s="182"/>
      <c r="J1203" s="38"/>
      <c r="K1203" s="38"/>
      <c r="L1203" s="41"/>
      <c r="M1203" s="183"/>
      <c r="N1203" s="184"/>
      <c r="O1203" s="66"/>
      <c r="P1203" s="66"/>
      <c r="Q1203" s="66"/>
      <c r="R1203" s="66"/>
      <c r="S1203" s="66"/>
      <c r="T1203" s="67"/>
      <c r="U1203" s="36"/>
      <c r="V1203" s="36"/>
      <c r="W1203" s="36"/>
      <c r="X1203" s="36"/>
      <c r="Y1203" s="36"/>
      <c r="Z1203" s="36"/>
      <c r="AA1203" s="36"/>
      <c r="AB1203" s="36"/>
      <c r="AC1203" s="36"/>
      <c r="AD1203" s="36"/>
      <c r="AE1203" s="36"/>
      <c r="AT1203" s="18" t="s">
        <v>149</v>
      </c>
      <c r="AU1203" s="18" t="s">
        <v>88</v>
      </c>
    </row>
    <row r="1204" spans="1:65" s="2" customFormat="1" ht="11.25">
      <c r="A1204" s="36"/>
      <c r="B1204" s="37"/>
      <c r="C1204" s="38"/>
      <c r="D1204" s="198" t="s">
        <v>194</v>
      </c>
      <c r="E1204" s="38"/>
      <c r="F1204" s="199" t="s">
        <v>1669</v>
      </c>
      <c r="G1204" s="38"/>
      <c r="H1204" s="38"/>
      <c r="I1204" s="182"/>
      <c r="J1204" s="38"/>
      <c r="K1204" s="38"/>
      <c r="L1204" s="41"/>
      <c r="M1204" s="183"/>
      <c r="N1204" s="184"/>
      <c r="O1204" s="66"/>
      <c r="P1204" s="66"/>
      <c r="Q1204" s="66"/>
      <c r="R1204" s="66"/>
      <c r="S1204" s="66"/>
      <c r="T1204" s="67"/>
      <c r="U1204" s="36"/>
      <c r="V1204" s="36"/>
      <c r="W1204" s="36"/>
      <c r="X1204" s="36"/>
      <c r="Y1204" s="36"/>
      <c r="Z1204" s="36"/>
      <c r="AA1204" s="36"/>
      <c r="AB1204" s="36"/>
      <c r="AC1204" s="36"/>
      <c r="AD1204" s="36"/>
      <c r="AE1204" s="36"/>
      <c r="AT1204" s="18" t="s">
        <v>194</v>
      </c>
      <c r="AU1204" s="18" t="s">
        <v>88</v>
      </c>
    </row>
    <row r="1205" spans="1:65" s="14" customFormat="1" ht="11.25">
      <c r="B1205" s="210"/>
      <c r="C1205" s="211"/>
      <c r="D1205" s="180" t="s">
        <v>252</v>
      </c>
      <c r="E1205" s="212" t="s">
        <v>32</v>
      </c>
      <c r="F1205" s="213" t="s">
        <v>1638</v>
      </c>
      <c r="G1205" s="211"/>
      <c r="H1205" s="214">
        <v>7.7009999999999996</v>
      </c>
      <c r="I1205" s="215"/>
      <c r="J1205" s="211"/>
      <c r="K1205" s="211"/>
      <c r="L1205" s="216"/>
      <c r="M1205" s="217"/>
      <c r="N1205" s="218"/>
      <c r="O1205" s="218"/>
      <c r="P1205" s="218"/>
      <c r="Q1205" s="218"/>
      <c r="R1205" s="218"/>
      <c r="S1205" s="218"/>
      <c r="T1205" s="219"/>
      <c r="AT1205" s="220" t="s">
        <v>252</v>
      </c>
      <c r="AU1205" s="220" t="s">
        <v>88</v>
      </c>
      <c r="AV1205" s="14" t="s">
        <v>88</v>
      </c>
      <c r="AW1205" s="14" t="s">
        <v>39</v>
      </c>
      <c r="AX1205" s="14" t="s">
        <v>78</v>
      </c>
      <c r="AY1205" s="220" t="s">
        <v>143</v>
      </c>
    </row>
    <row r="1206" spans="1:65" s="14" customFormat="1" ht="11.25">
      <c r="B1206" s="210"/>
      <c r="C1206" s="211"/>
      <c r="D1206" s="180" t="s">
        <v>252</v>
      </c>
      <c r="E1206" s="212" t="s">
        <v>32</v>
      </c>
      <c r="F1206" s="213" t="s">
        <v>1639</v>
      </c>
      <c r="G1206" s="211"/>
      <c r="H1206" s="214">
        <v>4.41</v>
      </c>
      <c r="I1206" s="215"/>
      <c r="J1206" s="211"/>
      <c r="K1206" s="211"/>
      <c r="L1206" s="216"/>
      <c r="M1206" s="217"/>
      <c r="N1206" s="218"/>
      <c r="O1206" s="218"/>
      <c r="P1206" s="218"/>
      <c r="Q1206" s="218"/>
      <c r="R1206" s="218"/>
      <c r="S1206" s="218"/>
      <c r="T1206" s="219"/>
      <c r="AT1206" s="220" t="s">
        <v>252</v>
      </c>
      <c r="AU1206" s="220" t="s">
        <v>88</v>
      </c>
      <c r="AV1206" s="14" t="s">
        <v>88</v>
      </c>
      <c r="AW1206" s="14" t="s">
        <v>39</v>
      </c>
      <c r="AX1206" s="14" t="s">
        <v>78</v>
      </c>
      <c r="AY1206" s="220" t="s">
        <v>143</v>
      </c>
    </row>
    <row r="1207" spans="1:65" s="14" customFormat="1" ht="11.25">
      <c r="B1207" s="210"/>
      <c r="C1207" s="211"/>
      <c r="D1207" s="180" t="s">
        <v>252</v>
      </c>
      <c r="E1207" s="212" t="s">
        <v>32</v>
      </c>
      <c r="F1207" s="213" t="s">
        <v>1640</v>
      </c>
      <c r="G1207" s="211"/>
      <c r="H1207" s="214">
        <v>13.86</v>
      </c>
      <c r="I1207" s="215"/>
      <c r="J1207" s="211"/>
      <c r="K1207" s="211"/>
      <c r="L1207" s="216"/>
      <c r="M1207" s="217"/>
      <c r="N1207" s="218"/>
      <c r="O1207" s="218"/>
      <c r="P1207" s="218"/>
      <c r="Q1207" s="218"/>
      <c r="R1207" s="218"/>
      <c r="S1207" s="218"/>
      <c r="T1207" s="219"/>
      <c r="AT1207" s="220" t="s">
        <v>252</v>
      </c>
      <c r="AU1207" s="220" t="s">
        <v>88</v>
      </c>
      <c r="AV1207" s="14" t="s">
        <v>88</v>
      </c>
      <c r="AW1207" s="14" t="s">
        <v>39</v>
      </c>
      <c r="AX1207" s="14" t="s">
        <v>78</v>
      </c>
      <c r="AY1207" s="220" t="s">
        <v>143</v>
      </c>
    </row>
    <row r="1208" spans="1:65" s="14" customFormat="1" ht="11.25">
      <c r="B1208" s="210"/>
      <c r="C1208" s="211"/>
      <c r="D1208" s="180" t="s">
        <v>252</v>
      </c>
      <c r="E1208" s="212" t="s">
        <v>32</v>
      </c>
      <c r="F1208" s="213" t="s">
        <v>1641</v>
      </c>
      <c r="G1208" s="211"/>
      <c r="H1208" s="214">
        <v>14.91</v>
      </c>
      <c r="I1208" s="215"/>
      <c r="J1208" s="211"/>
      <c r="K1208" s="211"/>
      <c r="L1208" s="216"/>
      <c r="M1208" s="217"/>
      <c r="N1208" s="218"/>
      <c r="O1208" s="218"/>
      <c r="P1208" s="218"/>
      <c r="Q1208" s="218"/>
      <c r="R1208" s="218"/>
      <c r="S1208" s="218"/>
      <c r="T1208" s="219"/>
      <c r="AT1208" s="220" t="s">
        <v>252</v>
      </c>
      <c r="AU1208" s="220" t="s">
        <v>88</v>
      </c>
      <c r="AV1208" s="14" t="s">
        <v>88</v>
      </c>
      <c r="AW1208" s="14" t="s">
        <v>39</v>
      </c>
      <c r="AX1208" s="14" t="s">
        <v>78</v>
      </c>
      <c r="AY1208" s="220" t="s">
        <v>143</v>
      </c>
    </row>
    <row r="1209" spans="1:65" s="14" customFormat="1" ht="11.25">
      <c r="B1209" s="210"/>
      <c r="C1209" s="211"/>
      <c r="D1209" s="180" t="s">
        <v>252</v>
      </c>
      <c r="E1209" s="212" t="s">
        <v>32</v>
      </c>
      <c r="F1209" s="213" t="s">
        <v>1642</v>
      </c>
      <c r="G1209" s="211"/>
      <c r="H1209" s="214">
        <v>15.12</v>
      </c>
      <c r="I1209" s="215"/>
      <c r="J1209" s="211"/>
      <c r="K1209" s="211"/>
      <c r="L1209" s="216"/>
      <c r="M1209" s="217"/>
      <c r="N1209" s="218"/>
      <c r="O1209" s="218"/>
      <c r="P1209" s="218"/>
      <c r="Q1209" s="218"/>
      <c r="R1209" s="218"/>
      <c r="S1209" s="218"/>
      <c r="T1209" s="219"/>
      <c r="AT1209" s="220" t="s">
        <v>252</v>
      </c>
      <c r="AU1209" s="220" t="s">
        <v>88</v>
      </c>
      <c r="AV1209" s="14" t="s">
        <v>88</v>
      </c>
      <c r="AW1209" s="14" t="s">
        <v>39</v>
      </c>
      <c r="AX1209" s="14" t="s">
        <v>78</v>
      </c>
      <c r="AY1209" s="220" t="s">
        <v>143</v>
      </c>
    </row>
    <row r="1210" spans="1:65" s="14" customFormat="1" ht="11.25">
      <c r="B1210" s="210"/>
      <c r="C1210" s="211"/>
      <c r="D1210" s="180" t="s">
        <v>252</v>
      </c>
      <c r="E1210" s="212" t="s">
        <v>32</v>
      </c>
      <c r="F1210" s="213" t="s">
        <v>1643</v>
      </c>
      <c r="G1210" s="211"/>
      <c r="H1210" s="214">
        <v>34.44</v>
      </c>
      <c r="I1210" s="215"/>
      <c r="J1210" s="211"/>
      <c r="K1210" s="211"/>
      <c r="L1210" s="216"/>
      <c r="M1210" s="217"/>
      <c r="N1210" s="218"/>
      <c r="O1210" s="218"/>
      <c r="P1210" s="218"/>
      <c r="Q1210" s="218"/>
      <c r="R1210" s="218"/>
      <c r="S1210" s="218"/>
      <c r="T1210" s="219"/>
      <c r="AT1210" s="220" t="s">
        <v>252</v>
      </c>
      <c r="AU1210" s="220" t="s">
        <v>88</v>
      </c>
      <c r="AV1210" s="14" t="s">
        <v>88</v>
      </c>
      <c r="AW1210" s="14" t="s">
        <v>39</v>
      </c>
      <c r="AX1210" s="14" t="s">
        <v>78</v>
      </c>
      <c r="AY1210" s="220" t="s">
        <v>143</v>
      </c>
    </row>
    <row r="1211" spans="1:65" s="14" customFormat="1" ht="11.25">
      <c r="B1211" s="210"/>
      <c r="C1211" s="211"/>
      <c r="D1211" s="180" t="s">
        <v>252</v>
      </c>
      <c r="E1211" s="212" t="s">
        <v>32</v>
      </c>
      <c r="F1211" s="213" t="s">
        <v>1644</v>
      </c>
      <c r="G1211" s="211"/>
      <c r="H1211" s="214">
        <v>10.5</v>
      </c>
      <c r="I1211" s="215"/>
      <c r="J1211" s="211"/>
      <c r="K1211" s="211"/>
      <c r="L1211" s="216"/>
      <c r="M1211" s="217"/>
      <c r="N1211" s="218"/>
      <c r="O1211" s="218"/>
      <c r="P1211" s="218"/>
      <c r="Q1211" s="218"/>
      <c r="R1211" s="218"/>
      <c r="S1211" s="218"/>
      <c r="T1211" s="219"/>
      <c r="AT1211" s="220" t="s">
        <v>252</v>
      </c>
      <c r="AU1211" s="220" t="s">
        <v>88</v>
      </c>
      <c r="AV1211" s="14" t="s">
        <v>88</v>
      </c>
      <c r="AW1211" s="14" t="s">
        <v>39</v>
      </c>
      <c r="AX1211" s="14" t="s">
        <v>78</v>
      </c>
      <c r="AY1211" s="220" t="s">
        <v>143</v>
      </c>
    </row>
    <row r="1212" spans="1:65" s="14" customFormat="1" ht="11.25">
      <c r="B1212" s="210"/>
      <c r="C1212" s="211"/>
      <c r="D1212" s="180" t="s">
        <v>252</v>
      </c>
      <c r="E1212" s="212" t="s">
        <v>32</v>
      </c>
      <c r="F1212" s="213" t="s">
        <v>1645</v>
      </c>
      <c r="G1212" s="211"/>
      <c r="H1212" s="214">
        <v>2.97</v>
      </c>
      <c r="I1212" s="215"/>
      <c r="J1212" s="211"/>
      <c r="K1212" s="211"/>
      <c r="L1212" s="216"/>
      <c r="M1212" s="217"/>
      <c r="N1212" s="218"/>
      <c r="O1212" s="218"/>
      <c r="P1212" s="218"/>
      <c r="Q1212" s="218"/>
      <c r="R1212" s="218"/>
      <c r="S1212" s="218"/>
      <c r="T1212" s="219"/>
      <c r="AT1212" s="220" t="s">
        <v>252</v>
      </c>
      <c r="AU1212" s="220" t="s">
        <v>88</v>
      </c>
      <c r="AV1212" s="14" t="s">
        <v>88</v>
      </c>
      <c r="AW1212" s="14" t="s">
        <v>39</v>
      </c>
      <c r="AX1212" s="14" t="s">
        <v>78</v>
      </c>
      <c r="AY1212" s="220" t="s">
        <v>143</v>
      </c>
    </row>
    <row r="1213" spans="1:65" s="14" customFormat="1" ht="11.25">
      <c r="B1213" s="210"/>
      <c r="C1213" s="211"/>
      <c r="D1213" s="180" t="s">
        <v>252</v>
      </c>
      <c r="E1213" s="212" t="s">
        <v>32</v>
      </c>
      <c r="F1213" s="213" t="s">
        <v>1646</v>
      </c>
      <c r="G1213" s="211"/>
      <c r="H1213" s="214">
        <v>30.66</v>
      </c>
      <c r="I1213" s="215"/>
      <c r="J1213" s="211"/>
      <c r="K1213" s="211"/>
      <c r="L1213" s="216"/>
      <c r="M1213" s="217"/>
      <c r="N1213" s="218"/>
      <c r="O1213" s="218"/>
      <c r="P1213" s="218"/>
      <c r="Q1213" s="218"/>
      <c r="R1213" s="218"/>
      <c r="S1213" s="218"/>
      <c r="T1213" s="219"/>
      <c r="AT1213" s="220" t="s">
        <v>252</v>
      </c>
      <c r="AU1213" s="220" t="s">
        <v>88</v>
      </c>
      <c r="AV1213" s="14" t="s">
        <v>88</v>
      </c>
      <c r="AW1213" s="14" t="s">
        <v>39</v>
      </c>
      <c r="AX1213" s="14" t="s">
        <v>78</v>
      </c>
      <c r="AY1213" s="220" t="s">
        <v>143</v>
      </c>
    </row>
    <row r="1214" spans="1:65" s="14" customFormat="1" ht="11.25">
      <c r="B1214" s="210"/>
      <c r="C1214" s="211"/>
      <c r="D1214" s="180" t="s">
        <v>252</v>
      </c>
      <c r="E1214" s="212" t="s">
        <v>32</v>
      </c>
      <c r="F1214" s="213" t="s">
        <v>1647</v>
      </c>
      <c r="G1214" s="211"/>
      <c r="H1214" s="214">
        <v>14.28</v>
      </c>
      <c r="I1214" s="215"/>
      <c r="J1214" s="211"/>
      <c r="K1214" s="211"/>
      <c r="L1214" s="216"/>
      <c r="M1214" s="217"/>
      <c r="N1214" s="218"/>
      <c r="O1214" s="218"/>
      <c r="P1214" s="218"/>
      <c r="Q1214" s="218"/>
      <c r="R1214" s="218"/>
      <c r="S1214" s="218"/>
      <c r="T1214" s="219"/>
      <c r="AT1214" s="220" t="s">
        <v>252</v>
      </c>
      <c r="AU1214" s="220" t="s">
        <v>88</v>
      </c>
      <c r="AV1214" s="14" t="s">
        <v>88</v>
      </c>
      <c r="AW1214" s="14" t="s">
        <v>39</v>
      </c>
      <c r="AX1214" s="14" t="s">
        <v>78</v>
      </c>
      <c r="AY1214" s="220" t="s">
        <v>143</v>
      </c>
    </row>
    <row r="1215" spans="1:65" s="14" customFormat="1" ht="11.25">
      <c r="B1215" s="210"/>
      <c r="C1215" s="211"/>
      <c r="D1215" s="180" t="s">
        <v>252</v>
      </c>
      <c r="E1215" s="212" t="s">
        <v>32</v>
      </c>
      <c r="F1215" s="213" t="s">
        <v>1648</v>
      </c>
      <c r="G1215" s="211"/>
      <c r="H1215" s="214">
        <v>19.32</v>
      </c>
      <c r="I1215" s="215"/>
      <c r="J1215" s="211"/>
      <c r="K1215" s="211"/>
      <c r="L1215" s="216"/>
      <c r="M1215" s="217"/>
      <c r="N1215" s="218"/>
      <c r="O1215" s="218"/>
      <c r="P1215" s="218"/>
      <c r="Q1215" s="218"/>
      <c r="R1215" s="218"/>
      <c r="S1215" s="218"/>
      <c r="T1215" s="219"/>
      <c r="AT1215" s="220" t="s">
        <v>252</v>
      </c>
      <c r="AU1215" s="220" t="s">
        <v>88</v>
      </c>
      <c r="AV1215" s="14" t="s">
        <v>88</v>
      </c>
      <c r="AW1215" s="14" t="s">
        <v>39</v>
      </c>
      <c r="AX1215" s="14" t="s">
        <v>78</v>
      </c>
      <c r="AY1215" s="220" t="s">
        <v>143</v>
      </c>
    </row>
    <row r="1216" spans="1:65" s="14" customFormat="1" ht="11.25">
      <c r="B1216" s="210"/>
      <c r="C1216" s="211"/>
      <c r="D1216" s="180" t="s">
        <v>252</v>
      </c>
      <c r="E1216" s="212" t="s">
        <v>32</v>
      </c>
      <c r="F1216" s="213" t="s">
        <v>1649</v>
      </c>
      <c r="G1216" s="211"/>
      <c r="H1216" s="214">
        <v>20.16</v>
      </c>
      <c r="I1216" s="215"/>
      <c r="J1216" s="211"/>
      <c r="K1216" s="211"/>
      <c r="L1216" s="216"/>
      <c r="M1216" s="217"/>
      <c r="N1216" s="218"/>
      <c r="O1216" s="218"/>
      <c r="P1216" s="218"/>
      <c r="Q1216" s="218"/>
      <c r="R1216" s="218"/>
      <c r="S1216" s="218"/>
      <c r="T1216" s="219"/>
      <c r="AT1216" s="220" t="s">
        <v>252</v>
      </c>
      <c r="AU1216" s="220" t="s">
        <v>88</v>
      </c>
      <c r="AV1216" s="14" t="s">
        <v>88</v>
      </c>
      <c r="AW1216" s="14" t="s">
        <v>39</v>
      </c>
      <c r="AX1216" s="14" t="s">
        <v>78</v>
      </c>
      <c r="AY1216" s="220" t="s">
        <v>143</v>
      </c>
    </row>
    <row r="1217" spans="1:65" s="15" customFormat="1" ht="11.25">
      <c r="B1217" s="221"/>
      <c r="C1217" s="222"/>
      <c r="D1217" s="180" t="s">
        <v>252</v>
      </c>
      <c r="E1217" s="223" t="s">
        <v>32</v>
      </c>
      <c r="F1217" s="224" t="s">
        <v>256</v>
      </c>
      <c r="G1217" s="222"/>
      <c r="H1217" s="225">
        <v>188.33099999999999</v>
      </c>
      <c r="I1217" s="226"/>
      <c r="J1217" s="222"/>
      <c r="K1217" s="222"/>
      <c r="L1217" s="227"/>
      <c r="M1217" s="228"/>
      <c r="N1217" s="229"/>
      <c r="O1217" s="229"/>
      <c r="P1217" s="229"/>
      <c r="Q1217" s="229"/>
      <c r="R1217" s="229"/>
      <c r="S1217" s="229"/>
      <c r="T1217" s="230"/>
      <c r="AT1217" s="231" t="s">
        <v>252</v>
      </c>
      <c r="AU1217" s="231" t="s">
        <v>88</v>
      </c>
      <c r="AV1217" s="15" t="s">
        <v>142</v>
      </c>
      <c r="AW1217" s="15" t="s">
        <v>39</v>
      </c>
      <c r="AX1217" s="15" t="s">
        <v>86</v>
      </c>
      <c r="AY1217" s="231" t="s">
        <v>143</v>
      </c>
    </row>
    <row r="1218" spans="1:65" s="2" customFormat="1" ht="16.5" customHeight="1">
      <c r="A1218" s="36"/>
      <c r="B1218" s="37"/>
      <c r="C1218" s="232" t="s">
        <v>1670</v>
      </c>
      <c r="D1218" s="232" t="s">
        <v>519</v>
      </c>
      <c r="E1218" s="233" t="s">
        <v>1671</v>
      </c>
      <c r="F1218" s="234" t="s">
        <v>1672</v>
      </c>
      <c r="G1218" s="235" t="s">
        <v>312</v>
      </c>
      <c r="H1218" s="236">
        <v>207.16399999999999</v>
      </c>
      <c r="I1218" s="237"/>
      <c r="J1218" s="238">
        <f>ROUND(I1218*H1218,2)</f>
        <v>0</v>
      </c>
      <c r="K1218" s="234" t="s">
        <v>248</v>
      </c>
      <c r="L1218" s="239"/>
      <c r="M1218" s="240" t="s">
        <v>32</v>
      </c>
      <c r="N1218" s="241" t="s">
        <v>49</v>
      </c>
      <c r="O1218" s="66"/>
      <c r="P1218" s="176">
        <f>O1218*H1218</f>
        <v>0</v>
      </c>
      <c r="Q1218" s="176">
        <v>1.18E-2</v>
      </c>
      <c r="R1218" s="176">
        <f>Q1218*H1218</f>
        <v>2.4445351999999998</v>
      </c>
      <c r="S1218" s="176">
        <v>0</v>
      </c>
      <c r="T1218" s="177">
        <f>S1218*H1218</f>
        <v>0</v>
      </c>
      <c r="U1218" s="36"/>
      <c r="V1218" s="36"/>
      <c r="W1218" s="36"/>
      <c r="X1218" s="36"/>
      <c r="Y1218" s="36"/>
      <c r="Z1218" s="36"/>
      <c r="AA1218" s="36"/>
      <c r="AB1218" s="36"/>
      <c r="AC1218" s="36"/>
      <c r="AD1218" s="36"/>
      <c r="AE1218" s="36"/>
      <c r="AR1218" s="178" t="s">
        <v>586</v>
      </c>
      <c r="AT1218" s="178" t="s">
        <v>519</v>
      </c>
      <c r="AU1218" s="178" t="s">
        <v>88</v>
      </c>
      <c r="AY1218" s="18" t="s">
        <v>143</v>
      </c>
      <c r="BE1218" s="179">
        <f>IF(N1218="základní",J1218,0)</f>
        <v>0</v>
      </c>
      <c r="BF1218" s="179">
        <f>IF(N1218="snížená",J1218,0)</f>
        <v>0</v>
      </c>
      <c r="BG1218" s="179">
        <f>IF(N1218="zákl. přenesená",J1218,0)</f>
        <v>0</v>
      </c>
      <c r="BH1218" s="179">
        <f>IF(N1218="sníž. přenesená",J1218,0)</f>
        <v>0</v>
      </c>
      <c r="BI1218" s="179">
        <f>IF(N1218="nulová",J1218,0)</f>
        <v>0</v>
      </c>
      <c r="BJ1218" s="18" t="s">
        <v>86</v>
      </c>
      <c r="BK1218" s="179">
        <f>ROUND(I1218*H1218,2)</f>
        <v>0</v>
      </c>
      <c r="BL1218" s="18" t="s">
        <v>452</v>
      </c>
      <c r="BM1218" s="178" t="s">
        <v>1673</v>
      </c>
    </row>
    <row r="1219" spans="1:65" s="2" customFormat="1" ht="11.25">
      <c r="A1219" s="36"/>
      <c r="B1219" s="37"/>
      <c r="C1219" s="38"/>
      <c r="D1219" s="180" t="s">
        <v>149</v>
      </c>
      <c r="E1219" s="38"/>
      <c r="F1219" s="181" t="s">
        <v>1672</v>
      </c>
      <c r="G1219" s="38"/>
      <c r="H1219" s="38"/>
      <c r="I1219" s="182"/>
      <c r="J1219" s="38"/>
      <c r="K1219" s="38"/>
      <c r="L1219" s="41"/>
      <c r="M1219" s="183"/>
      <c r="N1219" s="184"/>
      <c r="O1219" s="66"/>
      <c r="P1219" s="66"/>
      <c r="Q1219" s="66"/>
      <c r="R1219" s="66"/>
      <c r="S1219" s="66"/>
      <c r="T1219" s="67"/>
      <c r="U1219" s="36"/>
      <c r="V1219" s="36"/>
      <c r="W1219" s="36"/>
      <c r="X1219" s="36"/>
      <c r="Y1219" s="36"/>
      <c r="Z1219" s="36"/>
      <c r="AA1219" s="36"/>
      <c r="AB1219" s="36"/>
      <c r="AC1219" s="36"/>
      <c r="AD1219" s="36"/>
      <c r="AE1219" s="36"/>
      <c r="AT1219" s="18" t="s">
        <v>149</v>
      </c>
      <c r="AU1219" s="18" t="s">
        <v>88</v>
      </c>
    </row>
    <row r="1220" spans="1:65" s="14" customFormat="1" ht="11.25">
      <c r="B1220" s="210"/>
      <c r="C1220" s="211"/>
      <c r="D1220" s="180" t="s">
        <v>252</v>
      </c>
      <c r="E1220" s="211"/>
      <c r="F1220" s="213" t="s">
        <v>1674</v>
      </c>
      <c r="G1220" s="211"/>
      <c r="H1220" s="214">
        <v>207.16399999999999</v>
      </c>
      <c r="I1220" s="215"/>
      <c r="J1220" s="211"/>
      <c r="K1220" s="211"/>
      <c r="L1220" s="216"/>
      <c r="M1220" s="217"/>
      <c r="N1220" s="218"/>
      <c r="O1220" s="218"/>
      <c r="P1220" s="218"/>
      <c r="Q1220" s="218"/>
      <c r="R1220" s="218"/>
      <c r="S1220" s="218"/>
      <c r="T1220" s="219"/>
      <c r="AT1220" s="220" t="s">
        <v>252</v>
      </c>
      <c r="AU1220" s="220" t="s">
        <v>88</v>
      </c>
      <c r="AV1220" s="14" t="s">
        <v>88</v>
      </c>
      <c r="AW1220" s="14" t="s">
        <v>4</v>
      </c>
      <c r="AX1220" s="14" t="s">
        <v>86</v>
      </c>
      <c r="AY1220" s="220" t="s">
        <v>143</v>
      </c>
    </row>
    <row r="1221" spans="1:65" s="2" customFormat="1" ht="24.2" customHeight="1">
      <c r="A1221" s="36"/>
      <c r="B1221" s="37"/>
      <c r="C1221" s="167" t="s">
        <v>1675</v>
      </c>
      <c r="D1221" s="167" t="s">
        <v>144</v>
      </c>
      <c r="E1221" s="168" t="s">
        <v>1676</v>
      </c>
      <c r="F1221" s="169" t="s">
        <v>1677</v>
      </c>
      <c r="G1221" s="170" t="s">
        <v>312</v>
      </c>
      <c r="H1221" s="171">
        <v>17.280999999999999</v>
      </c>
      <c r="I1221" s="172"/>
      <c r="J1221" s="173">
        <f>ROUND(I1221*H1221,2)</f>
        <v>0</v>
      </c>
      <c r="K1221" s="169" t="s">
        <v>248</v>
      </c>
      <c r="L1221" s="41"/>
      <c r="M1221" s="174" t="s">
        <v>32</v>
      </c>
      <c r="N1221" s="175" t="s">
        <v>49</v>
      </c>
      <c r="O1221" s="66"/>
      <c r="P1221" s="176">
        <f>O1221*H1221</f>
        <v>0</v>
      </c>
      <c r="Q1221" s="176">
        <v>0</v>
      </c>
      <c r="R1221" s="176">
        <f>Q1221*H1221</f>
        <v>0</v>
      </c>
      <c r="S1221" s="176">
        <v>0</v>
      </c>
      <c r="T1221" s="177">
        <f>S1221*H1221</f>
        <v>0</v>
      </c>
      <c r="U1221" s="36"/>
      <c r="V1221" s="36"/>
      <c r="W1221" s="36"/>
      <c r="X1221" s="36"/>
      <c r="Y1221" s="36"/>
      <c r="Z1221" s="36"/>
      <c r="AA1221" s="36"/>
      <c r="AB1221" s="36"/>
      <c r="AC1221" s="36"/>
      <c r="AD1221" s="36"/>
      <c r="AE1221" s="36"/>
      <c r="AR1221" s="178" t="s">
        <v>452</v>
      </c>
      <c r="AT1221" s="178" t="s">
        <v>144</v>
      </c>
      <c r="AU1221" s="178" t="s">
        <v>88</v>
      </c>
      <c r="AY1221" s="18" t="s">
        <v>143</v>
      </c>
      <c r="BE1221" s="179">
        <f>IF(N1221="základní",J1221,0)</f>
        <v>0</v>
      </c>
      <c r="BF1221" s="179">
        <f>IF(N1221="snížená",J1221,0)</f>
        <v>0</v>
      </c>
      <c r="BG1221" s="179">
        <f>IF(N1221="zákl. přenesená",J1221,0)</f>
        <v>0</v>
      </c>
      <c r="BH1221" s="179">
        <f>IF(N1221="sníž. přenesená",J1221,0)</f>
        <v>0</v>
      </c>
      <c r="BI1221" s="179">
        <f>IF(N1221="nulová",J1221,0)</f>
        <v>0</v>
      </c>
      <c r="BJ1221" s="18" t="s">
        <v>86</v>
      </c>
      <c r="BK1221" s="179">
        <f>ROUND(I1221*H1221,2)</f>
        <v>0</v>
      </c>
      <c r="BL1221" s="18" t="s">
        <v>452</v>
      </c>
      <c r="BM1221" s="178" t="s">
        <v>1678</v>
      </c>
    </row>
    <row r="1222" spans="1:65" s="2" customFormat="1" ht="19.5">
      <c r="A1222" s="36"/>
      <c r="B1222" s="37"/>
      <c r="C1222" s="38"/>
      <c r="D1222" s="180" t="s">
        <v>149</v>
      </c>
      <c r="E1222" s="38"/>
      <c r="F1222" s="181" t="s">
        <v>1679</v>
      </c>
      <c r="G1222" s="38"/>
      <c r="H1222" s="38"/>
      <c r="I1222" s="182"/>
      <c r="J1222" s="38"/>
      <c r="K1222" s="38"/>
      <c r="L1222" s="41"/>
      <c r="M1222" s="183"/>
      <c r="N1222" s="184"/>
      <c r="O1222" s="66"/>
      <c r="P1222" s="66"/>
      <c r="Q1222" s="66"/>
      <c r="R1222" s="66"/>
      <c r="S1222" s="66"/>
      <c r="T1222" s="67"/>
      <c r="U1222" s="36"/>
      <c r="V1222" s="36"/>
      <c r="W1222" s="36"/>
      <c r="X1222" s="36"/>
      <c r="Y1222" s="36"/>
      <c r="Z1222" s="36"/>
      <c r="AA1222" s="36"/>
      <c r="AB1222" s="36"/>
      <c r="AC1222" s="36"/>
      <c r="AD1222" s="36"/>
      <c r="AE1222" s="36"/>
      <c r="AT1222" s="18" t="s">
        <v>149</v>
      </c>
      <c r="AU1222" s="18" t="s">
        <v>88</v>
      </c>
    </row>
    <row r="1223" spans="1:65" s="2" customFormat="1" ht="11.25">
      <c r="A1223" s="36"/>
      <c r="B1223" s="37"/>
      <c r="C1223" s="38"/>
      <c r="D1223" s="198" t="s">
        <v>194</v>
      </c>
      <c r="E1223" s="38"/>
      <c r="F1223" s="199" t="s">
        <v>1680</v>
      </c>
      <c r="G1223" s="38"/>
      <c r="H1223" s="38"/>
      <c r="I1223" s="182"/>
      <c r="J1223" s="38"/>
      <c r="K1223" s="38"/>
      <c r="L1223" s="41"/>
      <c r="M1223" s="183"/>
      <c r="N1223" s="184"/>
      <c r="O1223" s="66"/>
      <c r="P1223" s="66"/>
      <c r="Q1223" s="66"/>
      <c r="R1223" s="66"/>
      <c r="S1223" s="66"/>
      <c r="T1223" s="67"/>
      <c r="U1223" s="36"/>
      <c r="V1223" s="36"/>
      <c r="W1223" s="36"/>
      <c r="X1223" s="36"/>
      <c r="Y1223" s="36"/>
      <c r="Z1223" s="36"/>
      <c r="AA1223" s="36"/>
      <c r="AB1223" s="36"/>
      <c r="AC1223" s="36"/>
      <c r="AD1223" s="36"/>
      <c r="AE1223" s="36"/>
      <c r="AT1223" s="18" t="s">
        <v>194</v>
      </c>
      <c r="AU1223" s="18" t="s">
        <v>88</v>
      </c>
    </row>
    <row r="1224" spans="1:65" s="14" customFormat="1" ht="11.25">
      <c r="B1224" s="210"/>
      <c r="C1224" s="211"/>
      <c r="D1224" s="180" t="s">
        <v>252</v>
      </c>
      <c r="E1224" s="212" t="s">
        <v>32</v>
      </c>
      <c r="F1224" s="213" t="s">
        <v>1638</v>
      </c>
      <c r="G1224" s="211"/>
      <c r="H1224" s="214">
        <v>7.7009999999999996</v>
      </c>
      <c r="I1224" s="215"/>
      <c r="J1224" s="211"/>
      <c r="K1224" s="211"/>
      <c r="L1224" s="216"/>
      <c r="M1224" s="217"/>
      <c r="N1224" s="218"/>
      <c r="O1224" s="218"/>
      <c r="P1224" s="218"/>
      <c r="Q1224" s="218"/>
      <c r="R1224" s="218"/>
      <c r="S1224" s="218"/>
      <c r="T1224" s="219"/>
      <c r="AT1224" s="220" t="s">
        <v>252</v>
      </c>
      <c r="AU1224" s="220" t="s">
        <v>88</v>
      </c>
      <c r="AV1224" s="14" t="s">
        <v>88</v>
      </c>
      <c r="AW1224" s="14" t="s">
        <v>39</v>
      </c>
      <c r="AX1224" s="14" t="s">
        <v>78</v>
      </c>
      <c r="AY1224" s="220" t="s">
        <v>143</v>
      </c>
    </row>
    <row r="1225" spans="1:65" s="14" customFormat="1" ht="11.25">
      <c r="B1225" s="210"/>
      <c r="C1225" s="211"/>
      <c r="D1225" s="180" t="s">
        <v>252</v>
      </c>
      <c r="E1225" s="212" t="s">
        <v>32</v>
      </c>
      <c r="F1225" s="213" t="s">
        <v>1639</v>
      </c>
      <c r="G1225" s="211"/>
      <c r="H1225" s="214">
        <v>4.41</v>
      </c>
      <c r="I1225" s="215"/>
      <c r="J1225" s="211"/>
      <c r="K1225" s="211"/>
      <c r="L1225" s="216"/>
      <c r="M1225" s="217"/>
      <c r="N1225" s="218"/>
      <c r="O1225" s="218"/>
      <c r="P1225" s="218"/>
      <c r="Q1225" s="218"/>
      <c r="R1225" s="218"/>
      <c r="S1225" s="218"/>
      <c r="T1225" s="219"/>
      <c r="AT1225" s="220" t="s">
        <v>252</v>
      </c>
      <c r="AU1225" s="220" t="s">
        <v>88</v>
      </c>
      <c r="AV1225" s="14" t="s">
        <v>88</v>
      </c>
      <c r="AW1225" s="14" t="s">
        <v>39</v>
      </c>
      <c r="AX1225" s="14" t="s">
        <v>78</v>
      </c>
      <c r="AY1225" s="220" t="s">
        <v>143</v>
      </c>
    </row>
    <row r="1226" spans="1:65" s="14" customFormat="1" ht="11.25">
      <c r="B1226" s="210"/>
      <c r="C1226" s="211"/>
      <c r="D1226" s="180" t="s">
        <v>252</v>
      </c>
      <c r="E1226" s="212" t="s">
        <v>32</v>
      </c>
      <c r="F1226" s="213" t="s">
        <v>1656</v>
      </c>
      <c r="G1226" s="211"/>
      <c r="H1226" s="214">
        <v>2.2000000000000002</v>
      </c>
      <c r="I1226" s="215"/>
      <c r="J1226" s="211"/>
      <c r="K1226" s="211"/>
      <c r="L1226" s="216"/>
      <c r="M1226" s="217"/>
      <c r="N1226" s="218"/>
      <c r="O1226" s="218"/>
      <c r="P1226" s="218"/>
      <c r="Q1226" s="218"/>
      <c r="R1226" s="218"/>
      <c r="S1226" s="218"/>
      <c r="T1226" s="219"/>
      <c r="AT1226" s="220" t="s">
        <v>252</v>
      </c>
      <c r="AU1226" s="220" t="s">
        <v>88</v>
      </c>
      <c r="AV1226" s="14" t="s">
        <v>88</v>
      </c>
      <c r="AW1226" s="14" t="s">
        <v>39</v>
      </c>
      <c r="AX1226" s="14" t="s">
        <v>78</v>
      </c>
      <c r="AY1226" s="220" t="s">
        <v>143</v>
      </c>
    </row>
    <row r="1227" spans="1:65" s="14" customFormat="1" ht="11.25">
      <c r="B1227" s="210"/>
      <c r="C1227" s="211"/>
      <c r="D1227" s="180" t="s">
        <v>252</v>
      </c>
      <c r="E1227" s="212" t="s">
        <v>32</v>
      </c>
      <c r="F1227" s="213" t="s">
        <v>1645</v>
      </c>
      <c r="G1227" s="211"/>
      <c r="H1227" s="214">
        <v>2.97</v>
      </c>
      <c r="I1227" s="215"/>
      <c r="J1227" s="211"/>
      <c r="K1227" s="211"/>
      <c r="L1227" s="216"/>
      <c r="M1227" s="217"/>
      <c r="N1227" s="218"/>
      <c r="O1227" s="218"/>
      <c r="P1227" s="218"/>
      <c r="Q1227" s="218"/>
      <c r="R1227" s="218"/>
      <c r="S1227" s="218"/>
      <c r="T1227" s="219"/>
      <c r="AT1227" s="220" t="s">
        <v>252</v>
      </c>
      <c r="AU1227" s="220" t="s">
        <v>88</v>
      </c>
      <c r="AV1227" s="14" t="s">
        <v>88</v>
      </c>
      <c r="AW1227" s="14" t="s">
        <v>39</v>
      </c>
      <c r="AX1227" s="14" t="s">
        <v>78</v>
      </c>
      <c r="AY1227" s="220" t="s">
        <v>143</v>
      </c>
    </row>
    <row r="1228" spans="1:65" s="15" customFormat="1" ht="11.25">
      <c r="B1228" s="221"/>
      <c r="C1228" s="222"/>
      <c r="D1228" s="180" t="s">
        <v>252</v>
      </c>
      <c r="E1228" s="223" t="s">
        <v>32</v>
      </c>
      <c r="F1228" s="224" t="s">
        <v>256</v>
      </c>
      <c r="G1228" s="222"/>
      <c r="H1228" s="225">
        <v>17.280999999999999</v>
      </c>
      <c r="I1228" s="226"/>
      <c r="J1228" s="222"/>
      <c r="K1228" s="222"/>
      <c r="L1228" s="227"/>
      <c r="M1228" s="228"/>
      <c r="N1228" s="229"/>
      <c r="O1228" s="229"/>
      <c r="P1228" s="229"/>
      <c r="Q1228" s="229"/>
      <c r="R1228" s="229"/>
      <c r="S1228" s="229"/>
      <c r="T1228" s="230"/>
      <c r="AT1228" s="231" t="s">
        <v>252</v>
      </c>
      <c r="AU1228" s="231" t="s">
        <v>88</v>
      </c>
      <c r="AV1228" s="15" t="s">
        <v>142</v>
      </c>
      <c r="AW1228" s="15" t="s">
        <v>39</v>
      </c>
      <c r="AX1228" s="15" t="s">
        <v>86</v>
      </c>
      <c r="AY1228" s="231" t="s">
        <v>143</v>
      </c>
    </row>
    <row r="1229" spans="1:65" s="2" customFormat="1" ht="21.75" customHeight="1">
      <c r="A1229" s="36"/>
      <c r="B1229" s="37"/>
      <c r="C1229" s="167" t="s">
        <v>1681</v>
      </c>
      <c r="D1229" s="167" t="s">
        <v>144</v>
      </c>
      <c r="E1229" s="168" t="s">
        <v>1682</v>
      </c>
      <c r="F1229" s="169" t="s">
        <v>1683</v>
      </c>
      <c r="G1229" s="170" t="s">
        <v>462</v>
      </c>
      <c r="H1229" s="171">
        <v>98.36</v>
      </c>
      <c r="I1229" s="172"/>
      <c r="J1229" s="173">
        <f>ROUND(I1229*H1229,2)</f>
        <v>0</v>
      </c>
      <c r="K1229" s="169" t="s">
        <v>248</v>
      </c>
      <c r="L1229" s="41"/>
      <c r="M1229" s="174" t="s">
        <v>32</v>
      </c>
      <c r="N1229" s="175" t="s">
        <v>49</v>
      </c>
      <c r="O1229" s="66"/>
      <c r="P1229" s="176">
        <f>O1229*H1229</f>
        <v>0</v>
      </c>
      <c r="Q1229" s="176">
        <v>5.0000000000000001E-4</v>
      </c>
      <c r="R1229" s="176">
        <f>Q1229*H1229</f>
        <v>4.9180000000000001E-2</v>
      </c>
      <c r="S1229" s="176">
        <v>0</v>
      </c>
      <c r="T1229" s="177">
        <f>S1229*H1229</f>
        <v>0</v>
      </c>
      <c r="U1229" s="36"/>
      <c r="V1229" s="36"/>
      <c r="W1229" s="36"/>
      <c r="X1229" s="36"/>
      <c r="Y1229" s="36"/>
      <c r="Z1229" s="36"/>
      <c r="AA1229" s="36"/>
      <c r="AB1229" s="36"/>
      <c r="AC1229" s="36"/>
      <c r="AD1229" s="36"/>
      <c r="AE1229" s="36"/>
      <c r="AR1229" s="178" t="s">
        <v>452</v>
      </c>
      <c r="AT1229" s="178" t="s">
        <v>144</v>
      </c>
      <c r="AU1229" s="178" t="s">
        <v>88</v>
      </c>
      <c r="AY1229" s="18" t="s">
        <v>143</v>
      </c>
      <c r="BE1229" s="179">
        <f>IF(N1229="základní",J1229,0)</f>
        <v>0</v>
      </c>
      <c r="BF1229" s="179">
        <f>IF(N1229="snížená",J1229,0)</f>
        <v>0</v>
      </c>
      <c r="BG1229" s="179">
        <f>IF(N1229="zákl. přenesená",J1229,0)</f>
        <v>0</v>
      </c>
      <c r="BH1229" s="179">
        <f>IF(N1229="sníž. přenesená",J1229,0)</f>
        <v>0</v>
      </c>
      <c r="BI1229" s="179">
        <f>IF(N1229="nulová",J1229,0)</f>
        <v>0</v>
      </c>
      <c r="BJ1229" s="18" t="s">
        <v>86</v>
      </c>
      <c r="BK1229" s="179">
        <f>ROUND(I1229*H1229,2)</f>
        <v>0</v>
      </c>
      <c r="BL1229" s="18" t="s">
        <v>452</v>
      </c>
      <c r="BM1229" s="178" t="s">
        <v>1684</v>
      </c>
    </row>
    <row r="1230" spans="1:65" s="2" customFormat="1" ht="19.5">
      <c r="A1230" s="36"/>
      <c r="B1230" s="37"/>
      <c r="C1230" s="38"/>
      <c r="D1230" s="180" t="s">
        <v>149</v>
      </c>
      <c r="E1230" s="38"/>
      <c r="F1230" s="181" t="s">
        <v>1685</v>
      </c>
      <c r="G1230" s="38"/>
      <c r="H1230" s="38"/>
      <c r="I1230" s="182"/>
      <c r="J1230" s="38"/>
      <c r="K1230" s="38"/>
      <c r="L1230" s="41"/>
      <c r="M1230" s="183"/>
      <c r="N1230" s="184"/>
      <c r="O1230" s="66"/>
      <c r="P1230" s="66"/>
      <c r="Q1230" s="66"/>
      <c r="R1230" s="66"/>
      <c r="S1230" s="66"/>
      <c r="T1230" s="67"/>
      <c r="U1230" s="36"/>
      <c r="V1230" s="36"/>
      <c r="W1230" s="36"/>
      <c r="X1230" s="36"/>
      <c r="Y1230" s="36"/>
      <c r="Z1230" s="36"/>
      <c r="AA1230" s="36"/>
      <c r="AB1230" s="36"/>
      <c r="AC1230" s="36"/>
      <c r="AD1230" s="36"/>
      <c r="AE1230" s="36"/>
      <c r="AT1230" s="18" t="s">
        <v>149</v>
      </c>
      <c r="AU1230" s="18" t="s">
        <v>88</v>
      </c>
    </row>
    <row r="1231" spans="1:65" s="2" customFormat="1" ht="11.25">
      <c r="A1231" s="36"/>
      <c r="B1231" s="37"/>
      <c r="C1231" s="38"/>
      <c r="D1231" s="198" t="s">
        <v>194</v>
      </c>
      <c r="E1231" s="38"/>
      <c r="F1231" s="199" t="s">
        <v>1686</v>
      </c>
      <c r="G1231" s="38"/>
      <c r="H1231" s="38"/>
      <c r="I1231" s="182"/>
      <c r="J1231" s="38"/>
      <c r="K1231" s="38"/>
      <c r="L1231" s="41"/>
      <c r="M1231" s="183"/>
      <c r="N1231" s="184"/>
      <c r="O1231" s="66"/>
      <c r="P1231" s="66"/>
      <c r="Q1231" s="66"/>
      <c r="R1231" s="66"/>
      <c r="S1231" s="66"/>
      <c r="T1231" s="67"/>
      <c r="U1231" s="36"/>
      <c r="V1231" s="36"/>
      <c r="W1231" s="36"/>
      <c r="X1231" s="36"/>
      <c r="Y1231" s="36"/>
      <c r="Z1231" s="36"/>
      <c r="AA1231" s="36"/>
      <c r="AB1231" s="36"/>
      <c r="AC1231" s="36"/>
      <c r="AD1231" s="36"/>
      <c r="AE1231" s="36"/>
      <c r="AT1231" s="18" t="s">
        <v>194</v>
      </c>
      <c r="AU1231" s="18" t="s">
        <v>88</v>
      </c>
    </row>
    <row r="1232" spans="1:65" s="14" customFormat="1" ht="11.25">
      <c r="B1232" s="210"/>
      <c r="C1232" s="211"/>
      <c r="D1232" s="180" t="s">
        <v>252</v>
      </c>
      <c r="E1232" s="212" t="s">
        <v>32</v>
      </c>
      <c r="F1232" s="213" t="s">
        <v>1687</v>
      </c>
      <c r="G1232" s="211"/>
      <c r="H1232" s="214">
        <v>5.81</v>
      </c>
      <c r="I1232" s="215"/>
      <c r="J1232" s="211"/>
      <c r="K1232" s="211"/>
      <c r="L1232" s="216"/>
      <c r="M1232" s="217"/>
      <c r="N1232" s="218"/>
      <c r="O1232" s="218"/>
      <c r="P1232" s="218"/>
      <c r="Q1232" s="218"/>
      <c r="R1232" s="218"/>
      <c r="S1232" s="218"/>
      <c r="T1232" s="219"/>
      <c r="AT1232" s="220" t="s">
        <v>252</v>
      </c>
      <c r="AU1232" s="220" t="s">
        <v>88</v>
      </c>
      <c r="AV1232" s="14" t="s">
        <v>88</v>
      </c>
      <c r="AW1232" s="14" t="s">
        <v>39</v>
      </c>
      <c r="AX1232" s="14" t="s">
        <v>78</v>
      </c>
      <c r="AY1232" s="220" t="s">
        <v>143</v>
      </c>
    </row>
    <row r="1233" spans="1:65" s="14" customFormat="1" ht="11.25">
      <c r="B1233" s="210"/>
      <c r="C1233" s="211"/>
      <c r="D1233" s="180" t="s">
        <v>252</v>
      </c>
      <c r="E1233" s="212" t="s">
        <v>32</v>
      </c>
      <c r="F1233" s="213" t="s">
        <v>1688</v>
      </c>
      <c r="G1233" s="211"/>
      <c r="H1233" s="214">
        <v>7.35</v>
      </c>
      <c r="I1233" s="215"/>
      <c r="J1233" s="211"/>
      <c r="K1233" s="211"/>
      <c r="L1233" s="216"/>
      <c r="M1233" s="217"/>
      <c r="N1233" s="218"/>
      <c r="O1233" s="218"/>
      <c r="P1233" s="218"/>
      <c r="Q1233" s="218"/>
      <c r="R1233" s="218"/>
      <c r="S1233" s="218"/>
      <c r="T1233" s="219"/>
      <c r="AT1233" s="220" t="s">
        <v>252</v>
      </c>
      <c r="AU1233" s="220" t="s">
        <v>88</v>
      </c>
      <c r="AV1233" s="14" t="s">
        <v>88</v>
      </c>
      <c r="AW1233" s="14" t="s">
        <v>39</v>
      </c>
      <c r="AX1233" s="14" t="s">
        <v>78</v>
      </c>
      <c r="AY1233" s="220" t="s">
        <v>143</v>
      </c>
    </row>
    <row r="1234" spans="1:65" s="14" customFormat="1" ht="11.25">
      <c r="B1234" s="210"/>
      <c r="C1234" s="211"/>
      <c r="D1234" s="180" t="s">
        <v>252</v>
      </c>
      <c r="E1234" s="212" t="s">
        <v>32</v>
      </c>
      <c r="F1234" s="213" t="s">
        <v>1689</v>
      </c>
      <c r="G1234" s="211"/>
      <c r="H1234" s="214">
        <v>6.6</v>
      </c>
      <c r="I1234" s="215"/>
      <c r="J1234" s="211"/>
      <c r="K1234" s="211"/>
      <c r="L1234" s="216"/>
      <c r="M1234" s="217"/>
      <c r="N1234" s="218"/>
      <c r="O1234" s="218"/>
      <c r="P1234" s="218"/>
      <c r="Q1234" s="218"/>
      <c r="R1234" s="218"/>
      <c r="S1234" s="218"/>
      <c r="T1234" s="219"/>
      <c r="AT1234" s="220" t="s">
        <v>252</v>
      </c>
      <c r="AU1234" s="220" t="s">
        <v>88</v>
      </c>
      <c r="AV1234" s="14" t="s">
        <v>88</v>
      </c>
      <c r="AW1234" s="14" t="s">
        <v>39</v>
      </c>
      <c r="AX1234" s="14" t="s">
        <v>78</v>
      </c>
      <c r="AY1234" s="220" t="s">
        <v>143</v>
      </c>
    </row>
    <row r="1235" spans="1:65" s="14" customFormat="1" ht="11.25">
      <c r="B1235" s="210"/>
      <c r="C1235" s="211"/>
      <c r="D1235" s="180" t="s">
        <v>252</v>
      </c>
      <c r="E1235" s="212" t="s">
        <v>32</v>
      </c>
      <c r="F1235" s="213" t="s">
        <v>1690</v>
      </c>
      <c r="G1235" s="211"/>
      <c r="H1235" s="214">
        <v>7.1</v>
      </c>
      <c r="I1235" s="215"/>
      <c r="J1235" s="211"/>
      <c r="K1235" s="211"/>
      <c r="L1235" s="216"/>
      <c r="M1235" s="217"/>
      <c r="N1235" s="218"/>
      <c r="O1235" s="218"/>
      <c r="P1235" s="218"/>
      <c r="Q1235" s="218"/>
      <c r="R1235" s="218"/>
      <c r="S1235" s="218"/>
      <c r="T1235" s="219"/>
      <c r="AT1235" s="220" t="s">
        <v>252</v>
      </c>
      <c r="AU1235" s="220" t="s">
        <v>88</v>
      </c>
      <c r="AV1235" s="14" t="s">
        <v>88</v>
      </c>
      <c r="AW1235" s="14" t="s">
        <v>39</v>
      </c>
      <c r="AX1235" s="14" t="s">
        <v>78</v>
      </c>
      <c r="AY1235" s="220" t="s">
        <v>143</v>
      </c>
    </row>
    <row r="1236" spans="1:65" s="14" customFormat="1" ht="11.25">
      <c r="B1236" s="210"/>
      <c r="C1236" s="211"/>
      <c r="D1236" s="180" t="s">
        <v>252</v>
      </c>
      <c r="E1236" s="212" t="s">
        <v>32</v>
      </c>
      <c r="F1236" s="213" t="s">
        <v>896</v>
      </c>
      <c r="G1236" s="211"/>
      <c r="H1236" s="214">
        <v>7.2</v>
      </c>
      <c r="I1236" s="215"/>
      <c r="J1236" s="211"/>
      <c r="K1236" s="211"/>
      <c r="L1236" s="216"/>
      <c r="M1236" s="217"/>
      <c r="N1236" s="218"/>
      <c r="O1236" s="218"/>
      <c r="P1236" s="218"/>
      <c r="Q1236" s="218"/>
      <c r="R1236" s="218"/>
      <c r="S1236" s="218"/>
      <c r="T1236" s="219"/>
      <c r="AT1236" s="220" t="s">
        <v>252</v>
      </c>
      <c r="AU1236" s="220" t="s">
        <v>88</v>
      </c>
      <c r="AV1236" s="14" t="s">
        <v>88</v>
      </c>
      <c r="AW1236" s="14" t="s">
        <v>39</v>
      </c>
      <c r="AX1236" s="14" t="s">
        <v>78</v>
      </c>
      <c r="AY1236" s="220" t="s">
        <v>143</v>
      </c>
    </row>
    <row r="1237" spans="1:65" s="14" customFormat="1" ht="11.25">
      <c r="B1237" s="210"/>
      <c r="C1237" s="211"/>
      <c r="D1237" s="180" t="s">
        <v>252</v>
      </c>
      <c r="E1237" s="212" t="s">
        <v>32</v>
      </c>
      <c r="F1237" s="213" t="s">
        <v>1691</v>
      </c>
      <c r="G1237" s="211"/>
      <c r="H1237" s="214">
        <v>16.399999999999999</v>
      </c>
      <c r="I1237" s="215"/>
      <c r="J1237" s="211"/>
      <c r="K1237" s="211"/>
      <c r="L1237" s="216"/>
      <c r="M1237" s="217"/>
      <c r="N1237" s="218"/>
      <c r="O1237" s="218"/>
      <c r="P1237" s="218"/>
      <c r="Q1237" s="218"/>
      <c r="R1237" s="218"/>
      <c r="S1237" s="218"/>
      <c r="T1237" s="219"/>
      <c r="AT1237" s="220" t="s">
        <v>252</v>
      </c>
      <c r="AU1237" s="220" t="s">
        <v>88</v>
      </c>
      <c r="AV1237" s="14" t="s">
        <v>88</v>
      </c>
      <c r="AW1237" s="14" t="s">
        <v>39</v>
      </c>
      <c r="AX1237" s="14" t="s">
        <v>78</v>
      </c>
      <c r="AY1237" s="220" t="s">
        <v>143</v>
      </c>
    </row>
    <row r="1238" spans="1:65" s="14" customFormat="1" ht="11.25">
      <c r="B1238" s="210"/>
      <c r="C1238" s="211"/>
      <c r="D1238" s="180" t="s">
        <v>252</v>
      </c>
      <c r="E1238" s="212" t="s">
        <v>32</v>
      </c>
      <c r="F1238" s="213" t="s">
        <v>1692</v>
      </c>
      <c r="G1238" s="211"/>
      <c r="H1238" s="214">
        <v>5</v>
      </c>
      <c r="I1238" s="215"/>
      <c r="J1238" s="211"/>
      <c r="K1238" s="211"/>
      <c r="L1238" s="216"/>
      <c r="M1238" s="217"/>
      <c r="N1238" s="218"/>
      <c r="O1238" s="218"/>
      <c r="P1238" s="218"/>
      <c r="Q1238" s="218"/>
      <c r="R1238" s="218"/>
      <c r="S1238" s="218"/>
      <c r="T1238" s="219"/>
      <c r="AT1238" s="220" t="s">
        <v>252</v>
      </c>
      <c r="AU1238" s="220" t="s">
        <v>88</v>
      </c>
      <c r="AV1238" s="14" t="s">
        <v>88</v>
      </c>
      <c r="AW1238" s="14" t="s">
        <v>39</v>
      </c>
      <c r="AX1238" s="14" t="s">
        <v>78</v>
      </c>
      <c r="AY1238" s="220" t="s">
        <v>143</v>
      </c>
    </row>
    <row r="1239" spans="1:65" s="14" customFormat="1" ht="11.25">
      <c r="B1239" s="210"/>
      <c r="C1239" s="211"/>
      <c r="D1239" s="180" t="s">
        <v>252</v>
      </c>
      <c r="E1239" s="212" t="s">
        <v>32</v>
      </c>
      <c r="F1239" s="213" t="s">
        <v>1693</v>
      </c>
      <c r="G1239" s="211"/>
      <c r="H1239" s="214">
        <v>2.7</v>
      </c>
      <c r="I1239" s="215"/>
      <c r="J1239" s="211"/>
      <c r="K1239" s="211"/>
      <c r="L1239" s="216"/>
      <c r="M1239" s="217"/>
      <c r="N1239" s="218"/>
      <c r="O1239" s="218"/>
      <c r="P1239" s="218"/>
      <c r="Q1239" s="218"/>
      <c r="R1239" s="218"/>
      <c r="S1239" s="218"/>
      <c r="T1239" s="219"/>
      <c r="AT1239" s="220" t="s">
        <v>252</v>
      </c>
      <c r="AU1239" s="220" t="s">
        <v>88</v>
      </c>
      <c r="AV1239" s="14" t="s">
        <v>88</v>
      </c>
      <c r="AW1239" s="14" t="s">
        <v>39</v>
      </c>
      <c r="AX1239" s="14" t="s">
        <v>78</v>
      </c>
      <c r="AY1239" s="220" t="s">
        <v>143</v>
      </c>
    </row>
    <row r="1240" spans="1:65" s="14" customFormat="1" ht="11.25">
      <c r="B1240" s="210"/>
      <c r="C1240" s="211"/>
      <c r="D1240" s="180" t="s">
        <v>252</v>
      </c>
      <c r="E1240" s="212" t="s">
        <v>32</v>
      </c>
      <c r="F1240" s="213" t="s">
        <v>1694</v>
      </c>
      <c r="G1240" s="211"/>
      <c r="H1240" s="214">
        <v>14.6</v>
      </c>
      <c r="I1240" s="215"/>
      <c r="J1240" s="211"/>
      <c r="K1240" s="211"/>
      <c r="L1240" s="216"/>
      <c r="M1240" s="217"/>
      <c r="N1240" s="218"/>
      <c r="O1240" s="218"/>
      <c r="P1240" s="218"/>
      <c r="Q1240" s="218"/>
      <c r="R1240" s="218"/>
      <c r="S1240" s="218"/>
      <c r="T1240" s="219"/>
      <c r="AT1240" s="220" t="s">
        <v>252</v>
      </c>
      <c r="AU1240" s="220" t="s">
        <v>88</v>
      </c>
      <c r="AV1240" s="14" t="s">
        <v>88</v>
      </c>
      <c r="AW1240" s="14" t="s">
        <v>39</v>
      </c>
      <c r="AX1240" s="14" t="s">
        <v>78</v>
      </c>
      <c r="AY1240" s="220" t="s">
        <v>143</v>
      </c>
    </row>
    <row r="1241" spans="1:65" s="14" customFormat="1" ht="11.25">
      <c r="B1241" s="210"/>
      <c r="C1241" s="211"/>
      <c r="D1241" s="180" t="s">
        <v>252</v>
      </c>
      <c r="E1241" s="212" t="s">
        <v>32</v>
      </c>
      <c r="F1241" s="213" t="s">
        <v>1695</v>
      </c>
      <c r="G1241" s="211"/>
      <c r="H1241" s="214">
        <v>6.8</v>
      </c>
      <c r="I1241" s="215"/>
      <c r="J1241" s="211"/>
      <c r="K1241" s="211"/>
      <c r="L1241" s="216"/>
      <c r="M1241" s="217"/>
      <c r="N1241" s="218"/>
      <c r="O1241" s="218"/>
      <c r="P1241" s="218"/>
      <c r="Q1241" s="218"/>
      <c r="R1241" s="218"/>
      <c r="S1241" s="218"/>
      <c r="T1241" s="219"/>
      <c r="AT1241" s="220" t="s">
        <v>252</v>
      </c>
      <c r="AU1241" s="220" t="s">
        <v>88</v>
      </c>
      <c r="AV1241" s="14" t="s">
        <v>88</v>
      </c>
      <c r="AW1241" s="14" t="s">
        <v>39</v>
      </c>
      <c r="AX1241" s="14" t="s">
        <v>78</v>
      </c>
      <c r="AY1241" s="220" t="s">
        <v>143</v>
      </c>
    </row>
    <row r="1242" spans="1:65" s="14" customFormat="1" ht="11.25">
      <c r="B1242" s="210"/>
      <c r="C1242" s="211"/>
      <c r="D1242" s="180" t="s">
        <v>252</v>
      </c>
      <c r="E1242" s="212" t="s">
        <v>32</v>
      </c>
      <c r="F1242" s="213" t="s">
        <v>1696</v>
      </c>
      <c r="G1242" s="211"/>
      <c r="H1242" s="214">
        <v>9.1999999999999993</v>
      </c>
      <c r="I1242" s="215"/>
      <c r="J1242" s="211"/>
      <c r="K1242" s="211"/>
      <c r="L1242" s="216"/>
      <c r="M1242" s="217"/>
      <c r="N1242" s="218"/>
      <c r="O1242" s="218"/>
      <c r="P1242" s="218"/>
      <c r="Q1242" s="218"/>
      <c r="R1242" s="218"/>
      <c r="S1242" s="218"/>
      <c r="T1242" s="219"/>
      <c r="AT1242" s="220" t="s">
        <v>252</v>
      </c>
      <c r="AU1242" s="220" t="s">
        <v>88</v>
      </c>
      <c r="AV1242" s="14" t="s">
        <v>88</v>
      </c>
      <c r="AW1242" s="14" t="s">
        <v>39</v>
      </c>
      <c r="AX1242" s="14" t="s">
        <v>78</v>
      </c>
      <c r="AY1242" s="220" t="s">
        <v>143</v>
      </c>
    </row>
    <row r="1243" spans="1:65" s="14" customFormat="1" ht="11.25">
      <c r="B1243" s="210"/>
      <c r="C1243" s="211"/>
      <c r="D1243" s="180" t="s">
        <v>252</v>
      </c>
      <c r="E1243" s="212" t="s">
        <v>32</v>
      </c>
      <c r="F1243" s="213" t="s">
        <v>1697</v>
      </c>
      <c r="G1243" s="211"/>
      <c r="H1243" s="214">
        <v>9.6</v>
      </c>
      <c r="I1243" s="215"/>
      <c r="J1243" s="211"/>
      <c r="K1243" s="211"/>
      <c r="L1243" s="216"/>
      <c r="M1243" s="217"/>
      <c r="N1243" s="218"/>
      <c r="O1243" s="218"/>
      <c r="P1243" s="218"/>
      <c r="Q1243" s="218"/>
      <c r="R1243" s="218"/>
      <c r="S1243" s="218"/>
      <c r="T1243" s="219"/>
      <c r="AT1243" s="220" t="s">
        <v>252</v>
      </c>
      <c r="AU1243" s="220" t="s">
        <v>88</v>
      </c>
      <c r="AV1243" s="14" t="s">
        <v>88</v>
      </c>
      <c r="AW1243" s="14" t="s">
        <v>39</v>
      </c>
      <c r="AX1243" s="14" t="s">
        <v>78</v>
      </c>
      <c r="AY1243" s="220" t="s">
        <v>143</v>
      </c>
    </row>
    <row r="1244" spans="1:65" s="15" customFormat="1" ht="11.25">
      <c r="B1244" s="221"/>
      <c r="C1244" s="222"/>
      <c r="D1244" s="180" t="s">
        <v>252</v>
      </c>
      <c r="E1244" s="223" t="s">
        <v>32</v>
      </c>
      <c r="F1244" s="224" t="s">
        <v>256</v>
      </c>
      <c r="G1244" s="222"/>
      <c r="H1244" s="225">
        <v>98.36</v>
      </c>
      <c r="I1244" s="226"/>
      <c r="J1244" s="222"/>
      <c r="K1244" s="222"/>
      <c r="L1244" s="227"/>
      <c r="M1244" s="228"/>
      <c r="N1244" s="229"/>
      <c r="O1244" s="229"/>
      <c r="P1244" s="229"/>
      <c r="Q1244" s="229"/>
      <c r="R1244" s="229"/>
      <c r="S1244" s="229"/>
      <c r="T1244" s="230"/>
      <c r="AT1244" s="231" t="s">
        <v>252</v>
      </c>
      <c r="AU1244" s="231" t="s">
        <v>88</v>
      </c>
      <c r="AV1244" s="15" t="s">
        <v>142</v>
      </c>
      <c r="AW1244" s="15" t="s">
        <v>39</v>
      </c>
      <c r="AX1244" s="15" t="s">
        <v>86</v>
      </c>
      <c r="AY1244" s="231" t="s">
        <v>143</v>
      </c>
    </row>
    <row r="1245" spans="1:65" s="2" customFormat="1" ht="16.5" customHeight="1">
      <c r="A1245" s="36"/>
      <c r="B1245" s="37"/>
      <c r="C1245" s="167" t="s">
        <v>1698</v>
      </c>
      <c r="D1245" s="167" t="s">
        <v>144</v>
      </c>
      <c r="E1245" s="168" t="s">
        <v>1699</v>
      </c>
      <c r="F1245" s="169" t="s">
        <v>1700</v>
      </c>
      <c r="G1245" s="170" t="s">
        <v>462</v>
      </c>
      <c r="H1245" s="171">
        <v>80.599999999999994</v>
      </c>
      <c r="I1245" s="172"/>
      <c r="J1245" s="173">
        <f>ROUND(I1245*H1245,2)</f>
        <v>0</v>
      </c>
      <c r="K1245" s="169" t="s">
        <v>248</v>
      </c>
      <c r="L1245" s="41"/>
      <c r="M1245" s="174" t="s">
        <v>32</v>
      </c>
      <c r="N1245" s="175" t="s">
        <v>49</v>
      </c>
      <c r="O1245" s="66"/>
      <c r="P1245" s="176">
        <f>O1245*H1245</f>
        <v>0</v>
      </c>
      <c r="Q1245" s="176">
        <v>3.0000000000000001E-5</v>
      </c>
      <c r="R1245" s="176">
        <f>Q1245*H1245</f>
        <v>2.418E-3</v>
      </c>
      <c r="S1245" s="176">
        <v>0</v>
      </c>
      <c r="T1245" s="177">
        <f>S1245*H1245</f>
        <v>0</v>
      </c>
      <c r="U1245" s="36"/>
      <c r="V1245" s="36"/>
      <c r="W1245" s="36"/>
      <c r="X1245" s="36"/>
      <c r="Y1245" s="36"/>
      <c r="Z1245" s="36"/>
      <c r="AA1245" s="36"/>
      <c r="AB1245" s="36"/>
      <c r="AC1245" s="36"/>
      <c r="AD1245" s="36"/>
      <c r="AE1245" s="36"/>
      <c r="AR1245" s="178" t="s">
        <v>452</v>
      </c>
      <c r="AT1245" s="178" t="s">
        <v>144</v>
      </c>
      <c r="AU1245" s="178" t="s">
        <v>88</v>
      </c>
      <c r="AY1245" s="18" t="s">
        <v>143</v>
      </c>
      <c r="BE1245" s="179">
        <f>IF(N1245="základní",J1245,0)</f>
        <v>0</v>
      </c>
      <c r="BF1245" s="179">
        <f>IF(N1245="snížená",J1245,0)</f>
        <v>0</v>
      </c>
      <c r="BG1245" s="179">
        <f>IF(N1245="zákl. přenesená",J1245,0)</f>
        <v>0</v>
      </c>
      <c r="BH1245" s="179">
        <f>IF(N1245="sníž. přenesená",J1245,0)</f>
        <v>0</v>
      </c>
      <c r="BI1245" s="179">
        <f>IF(N1245="nulová",J1245,0)</f>
        <v>0</v>
      </c>
      <c r="BJ1245" s="18" t="s">
        <v>86</v>
      </c>
      <c r="BK1245" s="179">
        <f>ROUND(I1245*H1245,2)</f>
        <v>0</v>
      </c>
      <c r="BL1245" s="18" t="s">
        <v>452</v>
      </c>
      <c r="BM1245" s="178" t="s">
        <v>1701</v>
      </c>
    </row>
    <row r="1246" spans="1:65" s="2" customFormat="1" ht="11.25">
      <c r="A1246" s="36"/>
      <c r="B1246" s="37"/>
      <c r="C1246" s="38"/>
      <c r="D1246" s="180" t="s">
        <v>149</v>
      </c>
      <c r="E1246" s="38"/>
      <c r="F1246" s="181" t="s">
        <v>1702</v>
      </c>
      <c r="G1246" s="38"/>
      <c r="H1246" s="38"/>
      <c r="I1246" s="182"/>
      <c r="J1246" s="38"/>
      <c r="K1246" s="38"/>
      <c r="L1246" s="41"/>
      <c r="M1246" s="183"/>
      <c r="N1246" s="184"/>
      <c r="O1246" s="66"/>
      <c r="P1246" s="66"/>
      <c r="Q1246" s="66"/>
      <c r="R1246" s="66"/>
      <c r="S1246" s="66"/>
      <c r="T1246" s="67"/>
      <c r="U1246" s="36"/>
      <c r="V1246" s="36"/>
      <c r="W1246" s="36"/>
      <c r="X1246" s="36"/>
      <c r="Y1246" s="36"/>
      <c r="Z1246" s="36"/>
      <c r="AA1246" s="36"/>
      <c r="AB1246" s="36"/>
      <c r="AC1246" s="36"/>
      <c r="AD1246" s="36"/>
      <c r="AE1246" s="36"/>
      <c r="AT1246" s="18" t="s">
        <v>149</v>
      </c>
      <c r="AU1246" s="18" t="s">
        <v>88</v>
      </c>
    </row>
    <row r="1247" spans="1:65" s="2" customFormat="1" ht="11.25">
      <c r="A1247" s="36"/>
      <c r="B1247" s="37"/>
      <c r="C1247" s="38"/>
      <c r="D1247" s="198" t="s">
        <v>194</v>
      </c>
      <c r="E1247" s="38"/>
      <c r="F1247" s="199" t="s">
        <v>1703</v>
      </c>
      <c r="G1247" s="38"/>
      <c r="H1247" s="38"/>
      <c r="I1247" s="182"/>
      <c r="J1247" s="38"/>
      <c r="K1247" s="38"/>
      <c r="L1247" s="41"/>
      <c r="M1247" s="183"/>
      <c r="N1247" s="184"/>
      <c r="O1247" s="66"/>
      <c r="P1247" s="66"/>
      <c r="Q1247" s="66"/>
      <c r="R1247" s="66"/>
      <c r="S1247" s="66"/>
      <c r="T1247" s="67"/>
      <c r="U1247" s="36"/>
      <c r="V1247" s="36"/>
      <c r="W1247" s="36"/>
      <c r="X1247" s="36"/>
      <c r="Y1247" s="36"/>
      <c r="Z1247" s="36"/>
      <c r="AA1247" s="36"/>
      <c r="AB1247" s="36"/>
      <c r="AC1247" s="36"/>
      <c r="AD1247" s="36"/>
      <c r="AE1247" s="36"/>
      <c r="AT1247" s="18" t="s">
        <v>194</v>
      </c>
      <c r="AU1247" s="18" t="s">
        <v>88</v>
      </c>
    </row>
    <row r="1248" spans="1:65" s="2" customFormat="1" ht="19.5">
      <c r="A1248" s="36"/>
      <c r="B1248" s="37"/>
      <c r="C1248" s="38"/>
      <c r="D1248" s="180" t="s">
        <v>157</v>
      </c>
      <c r="E1248" s="38"/>
      <c r="F1248" s="185" t="s">
        <v>1704</v>
      </c>
      <c r="G1248" s="38"/>
      <c r="H1248" s="38"/>
      <c r="I1248" s="182"/>
      <c r="J1248" s="38"/>
      <c r="K1248" s="38"/>
      <c r="L1248" s="41"/>
      <c r="M1248" s="183"/>
      <c r="N1248" s="184"/>
      <c r="O1248" s="66"/>
      <c r="P1248" s="66"/>
      <c r="Q1248" s="66"/>
      <c r="R1248" s="66"/>
      <c r="S1248" s="66"/>
      <c r="T1248" s="67"/>
      <c r="U1248" s="36"/>
      <c r="V1248" s="36"/>
      <c r="W1248" s="36"/>
      <c r="X1248" s="36"/>
      <c r="Y1248" s="36"/>
      <c r="Z1248" s="36"/>
      <c r="AA1248" s="36"/>
      <c r="AB1248" s="36"/>
      <c r="AC1248" s="36"/>
      <c r="AD1248" s="36"/>
      <c r="AE1248" s="36"/>
      <c r="AT1248" s="18" t="s">
        <v>157</v>
      </c>
      <c r="AU1248" s="18" t="s">
        <v>88</v>
      </c>
    </row>
    <row r="1249" spans="1:65" s="14" customFormat="1" ht="11.25">
      <c r="B1249" s="210"/>
      <c r="C1249" s="211"/>
      <c r="D1249" s="180" t="s">
        <v>252</v>
      </c>
      <c r="E1249" s="212" t="s">
        <v>32</v>
      </c>
      <c r="F1249" s="213" t="s">
        <v>1705</v>
      </c>
      <c r="G1249" s="211"/>
      <c r="H1249" s="214">
        <v>0.6</v>
      </c>
      <c r="I1249" s="215"/>
      <c r="J1249" s="211"/>
      <c r="K1249" s="211"/>
      <c r="L1249" s="216"/>
      <c r="M1249" s="217"/>
      <c r="N1249" s="218"/>
      <c r="O1249" s="218"/>
      <c r="P1249" s="218"/>
      <c r="Q1249" s="218"/>
      <c r="R1249" s="218"/>
      <c r="S1249" s="218"/>
      <c r="T1249" s="219"/>
      <c r="AT1249" s="220" t="s">
        <v>252</v>
      </c>
      <c r="AU1249" s="220" t="s">
        <v>88</v>
      </c>
      <c r="AV1249" s="14" t="s">
        <v>88</v>
      </c>
      <c r="AW1249" s="14" t="s">
        <v>39</v>
      </c>
      <c r="AX1249" s="14" t="s">
        <v>78</v>
      </c>
      <c r="AY1249" s="220" t="s">
        <v>143</v>
      </c>
    </row>
    <row r="1250" spans="1:65" s="14" customFormat="1" ht="11.25">
      <c r="B1250" s="210"/>
      <c r="C1250" s="211"/>
      <c r="D1250" s="180" t="s">
        <v>252</v>
      </c>
      <c r="E1250" s="212" t="s">
        <v>32</v>
      </c>
      <c r="F1250" s="213" t="s">
        <v>1706</v>
      </c>
      <c r="G1250" s="211"/>
      <c r="H1250" s="214">
        <v>8.4</v>
      </c>
      <c r="I1250" s="215"/>
      <c r="J1250" s="211"/>
      <c r="K1250" s="211"/>
      <c r="L1250" s="216"/>
      <c r="M1250" s="217"/>
      <c r="N1250" s="218"/>
      <c r="O1250" s="218"/>
      <c r="P1250" s="218"/>
      <c r="Q1250" s="218"/>
      <c r="R1250" s="218"/>
      <c r="S1250" s="218"/>
      <c r="T1250" s="219"/>
      <c r="AT1250" s="220" t="s">
        <v>252</v>
      </c>
      <c r="AU1250" s="220" t="s">
        <v>88</v>
      </c>
      <c r="AV1250" s="14" t="s">
        <v>88</v>
      </c>
      <c r="AW1250" s="14" t="s">
        <v>39</v>
      </c>
      <c r="AX1250" s="14" t="s">
        <v>78</v>
      </c>
      <c r="AY1250" s="220" t="s">
        <v>143</v>
      </c>
    </row>
    <row r="1251" spans="1:65" s="14" customFormat="1" ht="11.25">
      <c r="B1251" s="210"/>
      <c r="C1251" s="211"/>
      <c r="D1251" s="180" t="s">
        <v>252</v>
      </c>
      <c r="E1251" s="212" t="s">
        <v>32</v>
      </c>
      <c r="F1251" s="213" t="s">
        <v>1707</v>
      </c>
      <c r="G1251" s="211"/>
      <c r="H1251" s="214">
        <v>8.4</v>
      </c>
      <c r="I1251" s="215"/>
      <c r="J1251" s="211"/>
      <c r="K1251" s="211"/>
      <c r="L1251" s="216"/>
      <c r="M1251" s="217"/>
      <c r="N1251" s="218"/>
      <c r="O1251" s="218"/>
      <c r="P1251" s="218"/>
      <c r="Q1251" s="218"/>
      <c r="R1251" s="218"/>
      <c r="S1251" s="218"/>
      <c r="T1251" s="219"/>
      <c r="AT1251" s="220" t="s">
        <v>252</v>
      </c>
      <c r="AU1251" s="220" t="s">
        <v>88</v>
      </c>
      <c r="AV1251" s="14" t="s">
        <v>88</v>
      </c>
      <c r="AW1251" s="14" t="s">
        <v>39</v>
      </c>
      <c r="AX1251" s="14" t="s">
        <v>78</v>
      </c>
      <c r="AY1251" s="220" t="s">
        <v>143</v>
      </c>
    </row>
    <row r="1252" spans="1:65" s="14" customFormat="1" ht="11.25">
      <c r="B1252" s="210"/>
      <c r="C1252" s="211"/>
      <c r="D1252" s="180" t="s">
        <v>252</v>
      </c>
      <c r="E1252" s="212" t="s">
        <v>32</v>
      </c>
      <c r="F1252" s="213" t="s">
        <v>1708</v>
      </c>
      <c r="G1252" s="211"/>
      <c r="H1252" s="214">
        <v>4.4000000000000004</v>
      </c>
      <c r="I1252" s="215"/>
      <c r="J1252" s="211"/>
      <c r="K1252" s="211"/>
      <c r="L1252" s="216"/>
      <c r="M1252" s="217"/>
      <c r="N1252" s="218"/>
      <c r="O1252" s="218"/>
      <c r="P1252" s="218"/>
      <c r="Q1252" s="218"/>
      <c r="R1252" s="218"/>
      <c r="S1252" s="218"/>
      <c r="T1252" s="219"/>
      <c r="AT1252" s="220" t="s">
        <v>252</v>
      </c>
      <c r="AU1252" s="220" t="s">
        <v>88</v>
      </c>
      <c r="AV1252" s="14" t="s">
        <v>88</v>
      </c>
      <c r="AW1252" s="14" t="s">
        <v>39</v>
      </c>
      <c r="AX1252" s="14" t="s">
        <v>78</v>
      </c>
      <c r="AY1252" s="220" t="s">
        <v>143</v>
      </c>
    </row>
    <row r="1253" spans="1:65" s="14" customFormat="1" ht="11.25">
      <c r="B1253" s="210"/>
      <c r="C1253" s="211"/>
      <c r="D1253" s="180" t="s">
        <v>252</v>
      </c>
      <c r="E1253" s="212" t="s">
        <v>32</v>
      </c>
      <c r="F1253" s="213" t="s">
        <v>1709</v>
      </c>
      <c r="G1253" s="211"/>
      <c r="H1253" s="214">
        <v>8.4</v>
      </c>
      <c r="I1253" s="215"/>
      <c r="J1253" s="211"/>
      <c r="K1253" s="211"/>
      <c r="L1253" s="216"/>
      <c r="M1253" s="217"/>
      <c r="N1253" s="218"/>
      <c r="O1253" s="218"/>
      <c r="P1253" s="218"/>
      <c r="Q1253" s="218"/>
      <c r="R1253" s="218"/>
      <c r="S1253" s="218"/>
      <c r="T1253" s="219"/>
      <c r="AT1253" s="220" t="s">
        <v>252</v>
      </c>
      <c r="AU1253" s="220" t="s">
        <v>88</v>
      </c>
      <c r="AV1253" s="14" t="s">
        <v>88</v>
      </c>
      <c r="AW1253" s="14" t="s">
        <v>39</v>
      </c>
      <c r="AX1253" s="14" t="s">
        <v>78</v>
      </c>
      <c r="AY1253" s="220" t="s">
        <v>143</v>
      </c>
    </row>
    <row r="1254" spans="1:65" s="14" customFormat="1" ht="11.25">
      <c r="B1254" s="210"/>
      <c r="C1254" s="211"/>
      <c r="D1254" s="180" t="s">
        <v>252</v>
      </c>
      <c r="E1254" s="212" t="s">
        <v>32</v>
      </c>
      <c r="F1254" s="213" t="s">
        <v>1710</v>
      </c>
      <c r="G1254" s="211"/>
      <c r="H1254" s="214">
        <v>8.4</v>
      </c>
      <c r="I1254" s="215"/>
      <c r="J1254" s="211"/>
      <c r="K1254" s="211"/>
      <c r="L1254" s="216"/>
      <c r="M1254" s="217"/>
      <c r="N1254" s="218"/>
      <c r="O1254" s="218"/>
      <c r="P1254" s="218"/>
      <c r="Q1254" s="218"/>
      <c r="R1254" s="218"/>
      <c r="S1254" s="218"/>
      <c r="T1254" s="219"/>
      <c r="AT1254" s="220" t="s">
        <v>252</v>
      </c>
      <c r="AU1254" s="220" t="s">
        <v>88</v>
      </c>
      <c r="AV1254" s="14" t="s">
        <v>88</v>
      </c>
      <c r="AW1254" s="14" t="s">
        <v>39</v>
      </c>
      <c r="AX1254" s="14" t="s">
        <v>78</v>
      </c>
      <c r="AY1254" s="220" t="s">
        <v>143</v>
      </c>
    </row>
    <row r="1255" spans="1:65" s="14" customFormat="1" ht="11.25">
      <c r="B1255" s="210"/>
      <c r="C1255" s="211"/>
      <c r="D1255" s="180" t="s">
        <v>252</v>
      </c>
      <c r="E1255" s="212" t="s">
        <v>32</v>
      </c>
      <c r="F1255" s="213" t="s">
        <v>1711</v>
      </c>
      <c r="G1255" s="211"/>
      <c r="H1255" s="214">
        <v>8.4</v>
      </c>
      <c r="I1255" s="215"/>
      <c r="J1255" s="211"/>
      <c r="K1255" s="211"/>
      <c r="L1255" s="216"/>
      <c r="M1255" s="217"/>
      <c r="N1255" s="218"/>
      <c r="O1255" s="218"/>
      <c r="P1255" s="218"/>
      <c r="Q1255" s="218"/>
      <c r="R1255" s="218"/>
      <c r="S1255" s="218"/>
      <c r="T1255" s="219"/>
      <c r="AT1255" s="220" t="s">
        <v>252</v>
      </c>
      <c r="AU1255" s="220" t="s">
        <v>88</v>
      </c>
      <c r="AV1255" s="14" t="s">
        <v>88</v>
      </c>
      <c r="AW1255" s="14" t="s">
        <v>39</v>
      </c>
      <c r="AX1255" s="14" t="s">
        <v>78</v>
      </c>
      <c r="AY1255" s="220" t="s">
        <v>143</v>
      </c>
    </row>
    <row r="1256" spans="1:65" s="14" customFormat="1" ht="11.25">
      <c r="B1256" s="210"/>
      <c r="C1256" s="211"/>
      <c r="D1256" s="180" t="s">
        <v>252</v>
      </c>
      <c r="E1256" s="212" t="s">
        <v>32</v>
      </c>
      <c r="F1256" s="213" t="s">
        <v>1712</v>
      </c>
      <c r="G1256" s="211"/>
      <c r="H1256" s="214">
        <v>8.4</v>
      </c>
      <c r="I1256" s="215"/>
      <c r="J1256" s="211"/>
      <c r="K1256" s="211"/>
      <c r="L1256" s="216"/>
      <c r="M1256" s="217"/>
      <c r="N1256" s="218"/>
      <c r="O1256" s="218"/>
      <c r="P1256" s="218"/>
      <c r="Q1256" s="218"/>
      <c r="R1256" s="218"/>
      <c r="S1256" s="218"/>
      <c r="T1256" s="219"/>
      <c r="AT1256" s="220" t="s">
        <v>252</v>
      </c>
      <c r="AU1256" s="220" t="s">
        <v>88</v>
      </c>
      <c r="AV1256" s="14" t="s">
        <v>88</v>
      </c>
      <c r="AW1256" s="14" t="s">
        <v>39</v>
      </c>
      <c r="AX1256" s="14" t="s">
        <v>78</v>
      </c>
      <c r="AY1256" s="220" t="s">
        <v>143</v>
      </c>
    </row>
    <row r="1257" spans="1:65" s="14" customFormat="1" ht="11.25">
      <c r="B1257" s="210"/>
      <c r="C1257" s="211"/>
      <c r="D1257" s="180" t="s">
        <v>252</v>
      </c>
      <c r="E1257" s="212" t="s">
        <v>32</v>
      </c>
      <c r="F1257" s="213" t="s">
        <v>1713</v>
      </c>
      <c r="G1257" s="211"/>
      <c r="H1257" s="214">
        <v>8.4</v>
      </c>
      <c r="I1257" s="215"/>
      <c r="J1257" s="211"/>
      <c r="K1257" s="211"/>
      <c r="L1257" s="216"/>
      <c r="M1257" s="217"/>
      <c r="N1257" s="218"/>
      <c r="O1257" s="218"/>
      <c r="P1257" s="218"/>
      <c r="Q1257" s="218"/>
      <c r="R1257" s="218"/>
      <c r="S1257" s="218"/>
      <c r="T1257" s="219"/>
      <c r="AT1257" s="220" t="s">
        <v>252</v>
      </c>
      <c r="AU1257" s="220" t="s">
        <v>88</v>
      </c>
      <c r="AV1257" s="14" t="s">
        <v>88</v>
      </c>
      <c r="AW1257" s="14" t="s">
        <v>39</v>
      </c>
      <c r="AX1257" s="14" t="s">
        <v>78</v>
      </c>
      <c r="AY1257" s="220" t="s">
        <v>143</v>
      </c>
    </row>
    <row r="1258" spans="1:65" s="14" customFormat="1" ht="11.25">
      <c r="B1258" s="210"/>
      <c r="C1258" s="211"/>
      <c r="D1258" s="180" t="s">
        <v>252</v>
      </c>
      <c r="E1258" s="212" t="s">
        <v>32</v>
      </c>
      <c r="F1258" s="213" t="s">
        <v>1714</v>
      </c>
      <c r="G1258" s="211"/>
      <c r="H1258" s="214">
        <v>8.4</v>
      </c>
      <c r="I1258" s="215"/>
      <c r="J1258" s="211"/>
      <c r="K1258" s="211"/>
      <c r="L1258" s="216"/>
      <c r="M1258" s="217"/>
      <c r="N1258" s="218"/>
      <c r="O1258" s="218"/>
      <c r="P1258" s="218"/>
      <c r="Q1258" s="218"/>
      <c r="R1258" s="218"/>
      <c r="S1258" s="218"/>
      <c r="T1258" s="219"/>
      <c r="AT1258" s="220" t="s">
        <v>252</v>
      </c>
      <c r="AU1258" s="220" t="s">
        <v>88</v>
      </c>
      <c r="AV1258" s="14" t="s">
        <v>88</v>
      </c>
      <c r="AW1258" s="14" t="s">
        <v>39</v>
      </c>
      <c r="AX1258" s="14" t="s">
        <v>78</v>
      </c>
      <c r="AY1258" s="220" t="s">
        <v>143</v>
      </c>
    </row>
    <row r="1259" spans="1:65" s="14" customFormat="1" ht="11.25">
      <c r="B1259" s="210"/>
      <c r="C1259" s="211"/>
      <c r="D1259" s="180" t="s">
        <v>252</v>
      </c>
      <c r="E1259" s="212" t="s">
        <v>32</v>
      </c>
      <c r="F1259" s="213" t="s">
        <v>1715</v>
      </c>
      <c r="G1259" s="211"/>
      <c r="H1259" s="214">
        <v>8.4</v>
      </c>
      <c r="I1259" s="215"/>
      <c r="J1259" s="211"/>
      <c r="K1259" s="211"/>
      <c r="L1259" s="216"/>
      <c r="M1259" s="217"/>
      <c r="N1259" s="218"/>
      <c r="O1259" s="218"/>
      <c r="P1259" s="218"/>
      <c r="Q1259" s="218"/>
      <c r="R1259" s="218"/>
      <c r="S1259" s="218"/>
      <c r="T1259" s="219"/>
      <c r="AT1259" s="220" t="s">
        <v>252</v>
      </c>
      <c r="AU1259" s="220" t="s">
        <v>88</v>
      </c>
      <c r="AV1259" s="14" t="s">
        <v>88</v>
      </c>
      <c r="AW1259" s="14" t="s">
        <v>39</v>
      </c>
      <c r="AX1259" s="14" t="s">
        <v>78</v>
      </c>
      <c r="AY1259" s="220" t="s">
        <v>143</v>
      </c>
    </row>
    <row r="1260" spans="1:65" s="15" customFormat="1" ht="11.25">
      <c r="B1260" s="221"/>
      <c r="C1260" s="222"/>
      <c r="D1260" s="180" t="s">
        <v>252</v>
      </c>
      <c r="E1260" s="223" t="s">
        <v>32</v>
      </c>
      <c r="F1260" s="224" t="s">
        <v>256</v>
      </c>
      <c r="G1260" s="222"/>
      <c r="H1260" s="225">
        <v>80.599999999999994</v>
      </c>
      <c r="I1260" s="226"/>
      <c r="J1260" s="222"/>
      <c r="K1260" s="222"/>
      <c r="L1260" s="227"/>
      <c r="M1260" s="228"/>
      <c r="N1260" s="229"/>
      <c r="O1260" s="229"/>
      <c r="P1260" s="229"/>
      <c r="Q1260" s="229"/>
      <c r="R1260" s="229"/>
      <c r="S1260" s="229"/>
      <c r="T1260" s="230"/>
      <c r="AT1260" s="231" t="s">
        <v>252</v>
      </c>
      <c r="AU1260" s="231" t="s">
        <v>88</v>
      </c>
      <c r="AV1260" s="15" t="s">
        <v>142</v>
      </c>
      <c r="AW1260" s="15" t="s">
        <v>39</v>
      </c>
      <c r="AX1260" s="15" t="s">
        <v>86</v>
      </c>
      <c r="AY1260" s="231" t="s">
        <v>143</v>
      </c>
    </row>
    <row r="1261" spans="1:65" s="2" customFormat="1" ht="24.2" customHeight="1">
      <c r="A1261" s="36"/>
      <c r="B1261" s="37"/>
      <c r="C1261" s="167" t="s">
        <v>1716</v>
      </c>
      <c r="D1261" s="167" t="s">
        <v>144</v>
      </c>
      <c r="E1261" s="168" t="s">
        <v>1717</v>
      </c>
      <c r="F1261" s="169" t="s">
        <v>1718</v>
      </c>
      <c r="G1261" s="170" t="s">
        <v>312</v>
      </c>
      <c r="H1261" s="171">
        <v>16.98</v>
      </c>
      <c r="I1261" s="172"/>
      <c r="J1261" s="173">
        <f>ROUND(I1261*H1261,2)</f>
        <v>0</v>
      </c>
      <c r="K1261" s="169" t="s">
        <v>248</v>
      </c>
      <c r="L1261" s="41"/>
      <c r="M1261" s="174" t="s">
        <v>32</v>
      </c>
      <c r="N1261" s="175" t="s">
        <v>49</v>
      </c>
      <c r="O1261" s="66"/>
      <c r="P1261" s="176">
        <f>O1261*H1261</f>
        <v>0</v>
      </c>
      <c r="Q1261" s="176">
        <v>5.0000000000000001E-3</v>
      </c>
      <c r="R1261" s="176">
        <f>Q1261*H1261</f>
        <v>8.4900000000000003E-2</v>
      </c>
      <c r="S1261" s="176">
        <v>0</v>
      </c>
      <c r="T1261" s="177">
        <f>S1261*H1261</f>
        <v>0</v>
      </c>
      <c r="U1261" s="36"/>
      <c r="V1261" s="36"/>
      <c r="W1261" s="36"/>
      <c r="X1261" s="36"/>
      <c r="Y1261" s="36"/>
      <c r="Z1261" s="36"/>
      <c r="AA1261" s="36"/>
      <c r="AB1261" s="36"/>
      <c r="AC1261" s="36"/>
      <c r="AD1261" s="36"/>
      <c r="AE1261" s="36"/>
      <c r="AR1261" s="178" t="s">
        <v>452</v>
      </c>
      <c r="AT1261" s="178" t="s">
        <v>144</v>
      </c>
      <c r="AU1261" s="178" t="s">
        <v>88</v>
      </c>
      <c r="AY1261" s="18" t="s">
        <v>143</v>
      </c>
      <c r="BE1261" s="179">
        <f>IF(N1261="základní",J1261,0)</f>
        <v>0</v>
      </c>
      <c r="BF1261" s="179">
        <f>IF(N1261="snížená",J1261,0)</f>
        <v>0</v>
      </c>
      <c r="BG1261" s="179">
        <f>IF(N1261="zákl. přenesená",J1261,0)</f>
        <v>0</v>
      </c>
      <c r="BH1261" s="179">
        <f>IF(N1261="sníž. přenesená",J1261,0)</f>
        <v>0</v>
      </c>
      <c r="BI1261" s="179">
        <f>IF(N1261="nulová",J1261,0)</f>
        <v>0</v>
      </c>
      <c r="BJ1261" s="18" t="s">
        <v>86</v>
      </c>
      <c r="BK1261" s="179">
        <f>ROUND(I1261*H1261,2)</f>
        <v>0</v>
      </c>
      <c r="BL1261" s="18" t="s">
        <v>452</v>
      </c>
      <c r="BM1261" s="178" t="s">
        <v>1719</v>
      </c>
    </row>
    <row r="1262" spans="1:65" s="2" customFormat="1" ht="19.5">
      <c r="A1262" s="36"/>
      <c r="B1262" s="37"/>
      <c r="C1262" s="38"/>
      <c r="D1262" s="180" t="s">
        <v>149</v>
      </c>
      <c r="E1262" s="38"/>
      <c r="F1262" s="181" t="s">
        <v>1720</v>
      </c>
      <c r="G1262" s="38"/>
      <c r="H1262" s="38"/>
      <c r="I1262" s="182"/>
      <c r="J1262" s="38"/>
      <c r="K1262" s="38"/>
      <c r="L1262" s="41"/>
      <c r="M1262" s="183"/>
      <c r="N1262" s="184"/>
      <c r="O1262" s="66"/>
      <c r="P1262" s="66"/>
      <c r="Q1262" s="66"/>
      <c r="R1262" s="66"/>
      <c r="S1262" s="66"/>
      <c r="T1262" s="67"/>
      <c r="U1262" s="36"/>
      <c r="V1262" s="36"/>
      <c r="W1262" s="36"/>
      <c r="X1262" s="36"/>
      <c r="Y1262" s="36"/>
      <c r="Z1262" s="36"/>
      <c r="AA1262" s="36"/>
      <c r="AB1262" s="36"/>
      <c r="AC1262" s="36"/>
      <c r="AD1262" s="36"/>
      <c r="AE1262" s="36"/>
      <c r="AT1262" s="18" t="s">
        <v>149</v>
      </c>
      <c r="AU1262" s="18" t="s">
        <v>88</v>
      </c>
    </row>
    <row r="1263" spans="1:65" s="2" customFormat="1" ht="11.25">
      <c r="A1263" s="36"/>
      <c r="B1263" s="37"/>
      <c r="C1263" s="38"/>
      <c r="D1263" s="198" t="s">
        <v>194</v>
      </c>
      <c r="E1263" s="38"/>
      <c r="F1263" s="199" t="s">
        <v>1721</v>
      </c>
      <c r="G1263" s="38"/>
      <c r="H1263" s="38"/>
      <c r="I1263" s="182"/>
      <c r="J1263" s="38"/>
      <c r="K1263" s="38"/>
      <c r="L1263" s="41"/>
      <c r="M1263" s="183"/>
      <c r="N1263" s="184"/>
      <c r="O1263" s="66"/>
      <c r="P1263" s="66"/>
      <c r="Q1263" s="66"/>
      <c r="R1263" s="66"/>
      <c r="S1263" s="66"/>
      <c r="T1263" s="67"/>
      <c r="U1263" s="36"/>
      <c r="V1263" s="36"/>
      <c r="W1263" s="36"/>
      <c r="X1263" s="36"/>
      <c r="Y1263" s="36"/>
      <c r="Z1263" s="36"/>
      <c r="AA1263" s="36"/>
      <c r="AB1263" s="36"/>
      <c r="AC1263" s="36"/>
      <c r="AD1263" s="36"/>
      <c r="AE1263" s="36"/>
      <c r="AT1263" s="18" t="s">
        <v>194</v>
      </c>
      <c r="AU1263" s="18" t="s">
        <v>88</v>
      </c>
    </row>
    <row r="1264" spans="1:65" s="13" customFormat="1" ht="11.25">
      <c r="B1264" s="200"/>
      <c r="C1264" s="201"/>
      <c r="D1264" s="180" t="s">
        <v>252</v>
      </c>
      <c r="E1264" s="202" t="s">
        <v>32</v>
      </c>
      <c r="F1264" s="203" t="s">
        <v>1722</v>
      </c>
      <c r="G1264" s="201"/>
      <c r="H1264" s="202" t="s">
        <v>32</v>
      </c>
      <c r="I1264" s="204"/>
      <c r="J1264" s="201"/>
      <c r="K1264" s="201"/>
      <c r="L1264" s="205"/>
      <c r="M1264" s="206"/>
      <c r="N1264" s="207"/>
      <c r="O1264" s="207"/>
      <c r="P1264" s="207"/>
      <c r="Q1264" s="207"/>
      <c r="R1264" s="207"/>
      <c r="S1264" s="207"/>
      <c r="T1264" s="208"/>
      <c r="AT1264" s="209" t="s">
        <v>252</v>
      </c>
      <c r="AU1264" s="209" t="s">
        <v>88</v>
      </c>
      <c r="AV1264" s="13" t="s">
        <v>86</v>
      </c>
      <c r="AW1264" s="13" t="s">
        <v>39</v>
      </c>
      <c r="AX1264" s="13" t="s">
        <v>78</v>
      </c>
      <c r="AY1264" s="209" t="s">
        <v>143</v>
      </c>
    </row>
    <row r="1265" spans="1:65" s="14" customFormat="1" ht="11.25">
      <c r="B1265" s="210"/>
      <c r="C1265" s="211"/>
      <c r="D1265" s="180" t="s">
        <v>252</v>
      </c>
      <c r="E1265" s="212" t="s">
        <v>32</v>
      </c>
      <c r="F1265" s="213" t="s">
        <v>1723</v>
      </c>
      <c r="G1265" s="211"/>
      <c r="H1265" s="214">
        <v>16.98</v>
      </c>
      <c r="I1265" s="215"/>
      <c r="J1265" s="211"/>
      <c r="K1265" s="211"/>
      <c r="L1265" s="216"/>
      <c r="M1265" s="217"/>
      <c r="N1265" s="218"/>
      <c r="O1265" s="218"/>
      <c r="P1265" s="218"/>
      <c r="Q1265" s="218"/>
      <c r="R1265" s="218"/>
      <c r="S1265" s="218"/>
      <c r="T1265" s="219"/>
      <c r="AT1265" s="220" t="s">
        <v>252</v>
      </c>
      <c r="AU1265" s="220" t="s">
        <v>88</v>
      </c>
      <c r="AV1265" s="14" t="s">
        <v>88</v>
      </c>
      <c r="AW1265" s="14" t="s">
        <v>39</v>
      </c>
      <c r="AX1265" s="14" t="s">
        <v>86</v>
      </c>
      <c r="AY1265" s="220" t="s">
        <v>143</v>
      </c>
    </row>
    <row r="1266" spans="1:65" s="2" customFormat="1" ht="21.75" customHeight="1">
      <c r="A1266" s="36"/>
      <c r="B1266" s="37"/>
      <c r="C1266" s="232" t="s">
        <v>1724</v>
      </c>
      <c r="D1266" s="232" t="s">
        <v>519</v>
      </c>
      <c r="E1266" s="233" t="s">
        <v>1725</v>
      </c>
      <c r="F1266" s="234" t="s">
        <v>1726</v>
      </c>
      <c r="G1266" s="235" t="s">
        <v>470</v>
      </c>
      <c r="H1266" s="236">
        <v>466.95</v>
      </c>
      <c r="I1266" s="237"/>
      <c r="J1266" s="238">
        <f>ROUND(I1266*H1266,2)</f>
        <v>0</v>
      </c>
      <c r="K1266" s="234" t="s">
        <v>248</v>
      </c>
      <c r="L1266" s="239"/>
      <c r="M1266" s="240" t="s">
        <v>32</v>
      </c>
      <c r="N1266" s="241" t="s">
        <v>49</v>
      </c>
      <c r="O1266" s="66"/>
      <c r="P1266" s="176">
        <f>O1266*H1266</f>
        <v>0</v>
      </c>
      <c r="Q1266" s="176">
        <v>5.0000000000000001E-4</v>
      </c>
      <c r="R1266" s="176">
        <f>Q1266*H1266</f>
        <v>0.23347499999999999</v>
      </c>
      <c r="S1266" s="176">
        <v>0</v>
      </c>
      <c r="T1266" s="177">
        <f>S1266*H1266</f>
        <v>0</v>
      </c>
      <c r="U1266" s="36"/>
      <c r="V1266" s="36"/>
      <c r="W1266" s="36"/>
      <c r="X1266" s="36"/>
      <c r="Y1266" s="36"/>
      <c r="Z1266" s="36"/>
      <c r="AA1266" s="36"/>
      <c r="AB1266" s="36"/>
      <c r="AC1266" s="36"/>
      <c r="AD1266" s="36"/>
      <c r="AE1266" s="36"/>
      <c r="AR1266" s="178" t="s">
        <v>586</v>
      </c>
      <c r="AT1266" s="178" t="s">
        <v>519</v>
      </c>
      <c r="AU1266" s="178" t="s">
        <v>88</v>
      </c>
      <c r="AY1266" s="18" t="s">
        <v>143</v>
      </c>
      <c r="BE1266" s="179">
        <f>IF(N1266="základní",J1266,0)</f>
        <v>0</v>
      </c>
      <c r="BF1266" s="179">
        <f>IF(N1266="snížená",J1266,0)</f>
        <v>0</v>
      </c>
      <c r="BG1266" s="179">
        <f>IF(N1266="zákl. přenesená",J1266,0)</f>
        <v>0</v>
      </c>
      <c r="BH1266" s="179">
        <f>IF(N1266="sníž. přenesená",J1266,0)</f>
        <v>0</v>
      </c>
      <c r="BI1266" s="179">
        <f>IF(N1266="nulová",J1266,0)</f>
        <v>0</v>
      </c>
      <c r="BJ1266" s="18" t="s">
        <v>86</v>
      </c>
      <c r="BK1266" s="179">
        <f>ROUND(I1266*H1266,2)</f>
        <v>0</v>
      </c>
      <c r="BL1266" s="18" t="s">
        <v>452</v>
      </c>
      <c r="BM1266" s="178" t="s">
        <v>1727</v>
      </c>
    </row>
    <row r="1267" spans="1:65" s="2" customFormat="1" ht="11.25">
      <c r="A1267" s="36"/>
      <c r="B1267" s="37"/>
      <c r="C1267" s="38"/>
      <c r="D1267" s="180" t="s">
        <v>149</v>
      </c>
      <c r="E1267" s="38"/>
      <c r="F1267" s="181" t="s">
        <v>1726</v>
      </c>
      <c r="G1267" s="38"/>
      <c r="H1267" s="38"/>
      <c r="I1267" s="182"/>
      <c r="J1267" s="38"/>
      <c r="K1267" s="38"/>
      <c r="L1267" s="41"/>
      <c r="M1267" s="183"/>
      <c r="N1267" s="184"/>
      <c r="O1267" s="66"/>
      <c r="P1267" s="66"/>
      <c r="Q1267" s="66"/>
      <c r="R1267" s="66"/>
      <c r="S1267" s="66"/>
      <c r="T1267" s="67"/>
      <c r="U1267" s="36"/>
      <c r="V1267" s="36"/>
      <c r="W1267" s="36"/>
      <c r="X1267" s="36"/>
      <c r="Y1267" s="36"/>
      <c r="Z1267" s="36"/>
      <c r="AA1267" s="36"/>
      <c r="AB1267" s="36"/>
      <c r="AC1267" s="36"/>
      <c r="AD1267" s="36"/>
      <c r="AE1267" s="36"/>
      <c r="AT1267" s="18" t="s">
        <v>149</v>
      </c>
      <c r="AU1267" s="18" t="s">
        <v>88</v>
      </c>
    </row>
    <row r="1268" spans="1:65" s="14" customFormat="1" ht="11.25">
      <c r="B1268" s="210"/>
      <c r="C1268" s="211"/>
      <c r="D1268" s="180" t="s">
        <v>252</v>
      </c>
      <c r="E1268" s="211"/>
      <c r="F1268" s="213" t="s">
        <v>1728</v>
      </c>
      <c r="G1268" s="211"/>
      <c r="H1268" s="214">
        <v>466.95</v>
      </c>
      <c r="I1268" s="215"/>
      <c r="J1268" s="211"/>
      <c r="K1268" s="211"/>
      <c r="L1268" s="216"/>
      <c r="M1268" s="217"/>
      <c r="N1268" s="218"/>
      <c r="O1268" s="218"/>
      <c r="P1268" s="218"/>
      <c r="Q1268" s="218"/>
      <c r="R1268" s="218"/>
      <c r="S1268" s="218"/>
      <c r="T1268" s="219"/>
      <c r="AT1268" s="220" t="s">
        <v>252</v>
      </c>
      <c r="AU1268" s="220" t="s">
        <v>88</v>
      </c>
      <c r="AV1268" s="14" t="s">
        <v>88</v>
      </c>
      <c r="AW1268" s="14" t="s">
        <v>4</v>
      </c>
      <c r="AX1268" s="14" t="s">
        <v>86</v>
      </c>
      <c r="AY1268" s="220" t="s">
        <v>143</v>
      </c>
    </row>
    <row r="1269" spans="1:65" s="2" customFormat="1" ht="24.2" customHeight="1">
      <c r="A1269" s="36"/>
      <c r="B1269" s="37"/>
      <c r="C1269" s="167" t="s">
        <v>1729</v>
      </c>
      <c r="D1269" s="167" t="s">
        <v>144</v>
      </c>
      <c r="E1269" s="168" t="s">
        <v>1730</v>
      </c>
      <c r="F1269" s="169" t="s">
        <v>1731</v>
      </c>
      <c r="G1269" s="170" t="s">
        <v>296</v>
      </c>
      <c r="H1269" s="171">
        <v>4.1470000000000002</v>
      </c>
      <c r="I1269" s="172"/>
      <c r="J1269" s="173">
        <f>ROUND(I1269*H1269,2)</f>
        <v>0</v>
      </c>
      <c r="K1269" s="169" t="s">
        <v>248</v>
      </c>
      <c r="L1269" s="41"/>
      <c r="M1269" s="174" t="s">
        <v>32</v>
      </c>
      <c r="N1269" s="175" t="s">
        <v>49</v>
      </c>
      <c r="O1269" s="66"/>
      <c r="P1269" s="176">
        <f>O1269*H1269</f>
        <v>0</v>
      </c>
      <c r="Q1269" s="176">
        <v>0</v>
      </c>
      <c r="R1269" s="176">
        <f>Q1269*H1269</f>
        <v>0</v>
      </c>
      <c r="S1269" s="176">
        <v>0</v>
      </c>
      <c r="T1269" s="177">
        <f>S1269*H1269</f>
        <v>0</v>
      </c>
      <c r="U1269" s="36"/>
      <c r="V1269" s="36"/>
      <c r="W1269" s="36"/>
      <c r="X1269" s="36"/>
      <c r="Y1269" s="36"/>
      <c r="Z1269" s="36"/>
      <c r="AA1269" s="36"/>
      <c r="AB1269" s="36"/>
      <c r="AC1269" s="36"/>
      <c r="AD1269" s="36"/>
      <c r="AE1269" s="36"/>
      <c r="AR1269" s="178" t="s">
        <v>452</v>
      </c>
      <c r="AT1269" s="178" t="s">
        <v>144</v>
      </c>
      <c r="AU1269" s="178" t="s">
        <v>88</v>
      </c>
      <c r="AY1269" s="18" t="s">
        <v>143</v>
      </c>
      <c r="BE1269" s="179">
        <f>IF(N1269="základní",J1269,0)</f>
        <v>0</v>
      </c>
      <c r="BF1269" s="179">
        <f>IF(N1269="snížená",J1269,0)</f>
        <v>0</v>
      </c>
      <c r="BG1269" s="179">
        <f>IF(N1269="zákl. přenesená",J1269,0)</f>
        <v>0</v>
      </c>
      <c r="BH1269" s="179">
        <f>IF(N1269="sníž. přenesená",J1269,0)</f>
        <v>0</v>
      </c>
      <c r="BI1269" s="179">
        <f>IF(N1269="nulová",J1269,0)</f>
        <v>0</v>
      </c>
      <c r="BJ1269" s="18" t="s">
        <v>86</v>
      </c>
      <c r="BK1269" s="179">
        <f>ROUND(I1269*H1269,2)</f>
        <v>0</v>
      </c>
      <c r="BL1269" s="18" t="s">
        <v>452</v>
      </c>
      <c r="BM1269" s="178" t="s">
        <v>1732</v>
      </c>
    </row>
    <row r="1270" spans="1:65" s="2" customFormat="1" ht="29.25">
      <c r="A1270" s="36"/>
      <c r="B1270" s="37"/>
      <c r="C1270" s="38"/>
      <c r="D1270" s="180" t="s">
        <v>149</v>
      </c>
      <c r="E1270" s="38"/>
      <c r="F1270" s="181" t="s">
        <v>1733</v>
      </c>
      <c r="G1270" s="38"/>
      <c r="H1270" s="38"/>
      <c r="I1270" s="182"/>
      <c r="J1270" s="38"/>
      <c r="K1270" s="38"/>
      <c r="L1270" s="41"/>
      <c r="M1270" s="183"/>
      <c r="N1270" s="184"/>
      <c r="O1270" s="66"/>
      <c r="P1270" s="66"/>
      <c r="Q1270" s="66"/>
      <c r="R1270" s="66"/>
      <c r="S1270" s="66"/>
      <c r="T1270" s="67"/>
      <c r="U1270" s="36"/>
      <c r="V1270" s="36"/>
      <c r="W1270" s="36"/>
      <c r="X1270" s="36"/>
      <c r="Y1270" s="36"/>
      <c r="Z1270" s="36"/>
      <c r="AA1270" s="36"/>
      <c r="AB1270" s="36"/>
      <c r="AC1270" s="36"/>
      <c r="AD1270" s="36"/>
      <c r="AE1270" s="36"/>
      <c r="AT1270" s="18" t="s">
        <v>149</v>
      </c>
      <c r="AU1270" s="18" t="s">
        <v>88</v>
      </c>
    </row>
    <row r="1271" spans="1:65" s="2" customFormat="1" ht="11.25">
      <c r="A1271" s="36"/>
      <c r="B1271" s="37"/>
      <c r="C1271" s="38"/>
      <c r="D1271" s="198" t="s">
        <v>194</v>
      </c>
      <c r="E1271" s="38"/>
      <c r="F1271" s="199" t="s">
        <v>1734</v>
      </c>
      <c r="G1271" s="38"/>
      <c r="H1271" s="38"/>
      <c r="I1271" s="182"/>
      <c r="J1271" s="38"/>
      <c r="K1271" s="38"/>
      <c r="L1271" s="41"/>
      <c r="M1271" s="183"/>
      <c r="N1271" s="184"/>
      <c r="O1271" s="66"/>
      <c r="P1271" s="66"/>
      <c r="Q1271" s="66"/>
      <c r="R1271" s="66"/>
      <c r="S1271" s="66"/>
      <c r="T1271" s="67"/>
      <c r="U1271" s="36"/>
      <c r="V1271" s="36"/>
      <c r="W1271" s="36"/>
      <c r="X1271" s="36"/>
      <c r="Y1271" s="36"/>
      <c r="Z1271" s="36"/>
      <c r="AA1271" s="36"/>
      <c r="AB1271" s="36"/>
      <c r="AC1271" s="36"/>
      <c r="AD1271" s="36"/>
      <c r="AE1271" s="36"/>
      <c r="AT1271" s="18" t="s">
        <v>194</v>
      </c>
      <c r="AU1271" s="18" t="s">
        <v>88</v>
      </c>
    </row>
    <row r="1272" spans="1:65" s="11" customFormat="1" ht="22.9" customHeight="1">
      <c r="B1272" s="153"/>
      <c r="C1272" s="154"/>
      <c r="D1272" s="155" t="s">
        <v>77</v>
      </c>
      <c r="E1272" s="196" t="s">
        <v>1735</v>
      </c>
      <c r="F1272" s="196" t="s">
        <v>1736</v>
      </c>
      <c r="G1272" s="154"/>
      <c r="H1272" s="154"/>
      <c r="I1272" s="157"/>
      <c r="J1272" s="197">
        <f>BK1272</f>
        <v>0</v>
      </c>
      <c r="K1272" s="154"/>
      <c r="L1272" s="159"/>
      <c r="M1272" s="160"/>
      <c r="N1272" s="161"/>
      <c r="O1272" s="161"/>
      <c r="P1272" s="162">
        <f>SUM(P1273:P1300)</f>
        <v>0</v>
      </c>
      <c r="Q1272" s="161"/>
      <c r="R1272" s="162">
        <f>SUM(R1273:R1300)</f>
        <v>1.7737080000000002E-2</v>
      </c>
      <c r="S1272" s="161"/>
      <c r="T1272" s="163">
        <f>SUM(T1273:T1300)</f>
        <v>0</v>
      </c>
      <c r="AR1272" s="164" t="s">
        <v>88</v>
      </c>
      <c r="AT1272" s="165" t="s">
        <v>77</v>
      </c>
      <c r="AU1272" s="165" t="s">
        <v>86</v>
      </c>
      <c r="AY1272" s="164" t="s">
        <v>143</v>
      </c>
      <c r="BK1272" s="166">
        <f>SUM(BK1273:BK1300)</f>
        <v>0</v>
      </c>
    </row>
    <row r="1273" spans="1:65" s="2" customFormat="1" ht="24.2" customHeight="1">
      <c r="A1273" s="36"/>
      <c r="B1273" s="37"/>
      <c r="C1273" s="167" t="s">
        <v>1737</v>
      </c>
      <c r="D1273" s="167" t="s">
        <v>144</v>
      </c>
      <c r="E1273" s="168" t="s">
        <v>1738</v>
      </c>
      <c r="F1273" s="169" t="s">
        <v>1739</v>
      </c>
      <c r="G1273" s="170" t="s">
        <v>312</v>
      </c>
      <c r="H1273" s="171">
        <v>40.076000000000001</v>
      </c>
      <c r="I1273" s="172"/>
      <c r="J1273" s="173">
        <f>ROUND(I1273*H1273,2)</f>
        <v>0</v>
      </c>
      <c r="K1273" s="169" t="s">
        <v>248</v>
      </c>
      <c r="L1273" s="41"/>
      <c r="M1273" s="174" t="s">
        <v>32</v>
      </c>
      <c r="N1273" s="175" t="s">
        <v>49</v>
      </c>
      <c r="O1273" s="66"/>
      <c r="P1273" s="176">
        <f>O1273*H1273</f>
        <v>0</v>
      </c>
      <c r="Q1273" s="176">
        <v>2.3000000000000001E-4</v>
      </c>
      <c r="R1273" s="176">
        <f>Q1273*H1273</f>
        <v>9.2174800000000001E-3</v>
      </c>
      <c r="S1273" s="176">
        <v>0</v>
      </c>
      <c r="T1273" s="177">
        <f>S1273*H1273</f>
        <v>0</v>
      </c>
      <c r="U1273" s="36"/>
      <c r="V1273" s="36"/>
      <c r="W1273" s="36"/>
      <c r="X1273" s="36"/>
      <c r="Y1273" s="36"/>
      <c r="Z1273" s="36"/>
      <c r="AA1273" s="36"/>
      <c r="AB1273" s="36"/>
      <c r="AC1273" s="36"/>
      <c r="AD1273" s="36"/>
      <c r="AE1273" s="36"/>
      <c r="AR1273" s="178" t="s">
        <v>452</v>
      </c>
      <c r="AT1273" s="178" t="s">
        <v>144</v>
      </c>
      <c r="AU1273" s="178" t="s">
        <v>88</v>
      </c>
      <c r="AY1273" s="18" t="s">
        <v>143</v>
      </c>
      <c r="BE1273" s="179">
        <f>IF(N1273="základní",J1273,0)</f>
        <v>0</v>
      </c>
      <c r="BF1273" s="179">
        <f>IF(N1273="snížená",J1273,0)</f>
        <v>0</v>
      </c>
      <c r="BG1273" s="179">
        <f>IF(N1273="zákl. přenesená",J1273,0)</f>
        <v>0</v>
      </c>
      <c r="BH1273" s="179">
        <f>IF(N1273="sníž. přenesená",J1273,0)</f>
        <v>0</v>
      </c>
      <c r="BI1273" s="179">
        <f>IF(N1273="nulová",J1273,0)</f>
        <v>0</v>
      </c>
      <c r="BJ1273" s="18" t="s">
        <v>86</v>
      </c>
      <c r="BK1273" s="179">
        <f>ROUND(I1273*H1273,2)</f>
        <v>0</v>
      </c>
      <c r="BL1273" s="18" t="s">
        <v>452</v>
      </c>
      <c r="BM1273" s="178" t="s">
        <v>1740</v>
      </c>
    </row>
    <row r="1274" spans="1:65" s="2" customFormat="1" ht="11.25">
      <c r="A1274" s="36"/>
      <c r="B1274" s="37"/>
      <c r="C1274" s="38"/>
      <c r="D1274" s="180" t="s">
        <v>149</v>
      </c>
      <c r="E1274" s="38"/>
      <c r="F1274" s="181" t="s">
        <v>1741</v>
      </c>
      <c r="G1274" s="38"/>
      <c r="H1274" s="38"/>
      <c r="I1274" s="182"/>
      <c r="J1274" s="38"/>
      <c r="K1274" s="38"/>
      <c r="L1274" s="41"/>
      <c r="M1274" s="183"/>
      <c r="N1274" s="184"/>
      <c r="O1274" s="66"/>
      <c r="P1274" s="66"/>
      <c r="Q1274" s="66"/>
      <c r="R1274" s="66"/>
      <c r="S1274" s="66"/>
      <c r="T1274" s="67"/>
      <c r="U1274" s="36"/>
      <c r="V1274" s="36"/>
      <c r="W1274" s="36"/>
      <c r="X1274" s="36"/>
      <c r="Y1274" s="36"/>
      <c r="Z1274" s="36"/>
      <c r="AA1274" s="36"/>
      <c r="AB1274" s="36"/>
      <c r="AC1274" s="36"/>
      <c r="AD1274" s="36"/>
      <c r="AE1274" s="36"/>
      <c r="AT1274" s="18" t="s">
        <v>149</v>
      </c>
      <c r="AU1274" s="18" t="s">
        <v>88</v>
      </c>
    </row>
    <row r="1275" spans="1:65" s="2" customFormat="1" ht="11.25">
      <c r="A1275" s="36"/>
      <c r="B1275" s="37"/>
      <c r="C1275" s="38"/>
      <c r="D1275" s="198" t="s">
        <v>194</v>
      </c>
      <c r="E1275" s="38"/>
      <c r="F1275" s="199" t="s">
        <v>1742</v>
      </c>
      <c r="G1275" s="38"/>
      <c r="H1275" s="38"/>
      <c r="I1275" s="182"/>
      <c r="J1275" s="38"/>
      <c r="K1275" s="38"/>
      <c r="L1275" s="41"/>
      <c r="M1275" s="183"/>
      <c r="N1275" s="184"/>
      <c r="O1275" s="66"/>
      <c r="P1275" s="66"/>
      <c r="Q1275" s="66"/>
      <c r="R1275" s="66"/>
      <c r="S1275" s="66"/>
      <c r="T1275" s="67"/>
      <c r="U1275" s="36"/>
      <c r="V1275" s="36"/>
      <c r="W1275" s="36"/>
      <c r="X1275" s="36"/>
      <c r="Y1275" s="36"/>
      <c r="Z1275" s="36"/>
      <c r="AA1275" s="36"/>
      <c r="AB1275" s="36"/>
      <c r="AC1275" s="36"/>
      <c r="AD1275" s="36"/>
      <c r="AE1275" s="36"/>
      <c r="AT1275" s="18" t="s">
        <v>194</v>
      </c>
      <c r="AU1275" s="18" t="s">
        <v>88</v>
      </c>
    </row>
    <row r="1276" spans="1:65" s="13" customFormat="1" ht="11.25">
      <c r="B1276" s="200"/>
      <c r="C1276" s="201"/>
      <c r="D1276" s="180" t="s">
        <v>252</v>
      </c>
      <c r="E1276" s="202" t="s">
        <v>32</v>
      </c>
      <c r="F1276" s="203" t="s">
        <v>1207</v>
      </c>
      <c r="G1276" s="201"/>
      <c r="H1276" s="202" t="s">
        <v>32</v>
      </c>
      <c r="I1276" s="204"/>
      <c r="J1276" s="201"/>
      <c r="K1276" s="201"/>
      <c r="L1276" s="205"/>
      <c r="M1276" s="206"/>
      <c r="N1276" s="207"/>
      <c r="O1276" s="207"/>
      <c r="P1276" s="207"/>
      <c r="Q1276" s="207"/>
      <c r="R1276" s="207"/>
      <c r="S1276" s="207"/>
      <c r="T1276" s="208"/>
      <c r="AT1276" s="209" t="s">
        <v>252</v>
      </c>
      <c r="AU1276" s="209" t="s">
        <v>88</v>
      </c>
      <c r="AV1276" s="13" t="s">
        <v>86</v>
      </c>
      <c r="AW1276" s="13" t="s">
        <v>39</v>
      </c>
      <c r="AX1276" s="13" t="s">
        <v>78</v>
      </c>
      <c r="AY1276" s="209" t="s">
        <v>143</v>
      </c>
    </row>
    <row r="1277" spans="1:65" s="14" customFormat="1" ht="11.25">
      <c r="B1277" s="210"/>
      <c r="C1277" s="211"/>
      <c r="D1277" s="180" t="s">
        <v>252</v>
      </c>
      <c r="E1277" s="212" t="s">
        <v>32</v>
      </c>
      <c r="F1277" s="213" t="s">
        <v>1208</v>
      </c>
      <c r="G1277" s="211"/>
      <c r="H1277" s="214">
        <v>12.906000000000001</v>
      </c>
      <c r="I1277" s="215"/>
      <c r="J1277" s="211"/>
      <c r="K1277" s="211"/>
      <c r="L1277" s="216"/>
      <c r="M1277" s="217"/>
      <c r="N1277" s="218"/>
      <c r="O1277" s="218"/>
      <c r="P1277" s="218"/>
      <c r="Q1277" s="218"/>
      <c r="R1277" s="218"/>
      <c r="S1277" s="218"/>
      <c r="T1277" s="219"/>
      <c r="AT1277" s="220" t="s">
        <v>252</v>
      </c>
      <c r="AU1277" s="220" t="s">
        <v>88</v>
      </c>
      <c r="AV1277" s="14" t="s">
        <v>88</v>
      </c>
      <c r="AW1277" s="14" t="s">
        <v>39</v>
      </c>
      <c r="AX1277" s="14" t="s">
        <v>78</v>
      </c>
      <c r="AY1277" s="220" t="s">
        <v>143</v>
      </c>
    </row>
    <row r="1278" spans="1:65" s="14" customFormat="1" ht="11.25">
      <c r="B1278" s="210"/>
      <c r="C1278" s="211"/>
      <c r="D1278" s="180" t="s">
        <v>252</v>
      </c>
      <c r="E1278" s="212" t="s">
        <v>32</v>
      </c>
      <c r="F1278" s="213" t="s">
        <v>1209</v>
      </c>
      <c r="G1278" s="211"/>
      <c r="H1278" s="214">
        <v>27.17</v>
      </c>
      <c r="I1278" s="215"/>
      <c r="J1278" s="211"/>
      <c r="K1278" s="211"/>
      <c r="L1278" s="216"/>
      <c r="M1278" s="217"/>
      <c r="N1278" s="218"/>
      <c r="O1278" s="218"/>
      <c r="P1278" s="218"/>
      <c r="Q1278" s="218"/>
      <c r="R1278" s="218"/>
      <c r="S1278" s="218"/>
      <c r="T1278" s="219"/>
      <c r="AT1278" s="220" t="s">
        <v>252</v>
      </c>
      <c r="AU1278" s="220" t="s">
        <v>88</v>
      </c>
      <c r="AV1278" s="14" t="s">
        <v>88</v>
      </c>
      <c r="AW1278" s="14" t="s">
        <v>39</v>
      </c>
      <c r="AX1278" s="14" t="s">
        <v>78</v>
      </c>
      <c r="AY1278" s="220" t="s">
        <v>143</v>
      </c>
    </row>
    <row r="1279" spans="1:65" s="15" customFormat="1" ht="11.25">
      <c r="B1279" s="221"/>
      <c r="C1279" s="222"/>
      <c r="D1279" s="180" t="s">
        <v>252</v>
      </c>
      <c r="E1279" s="223" t="s">
        <v>32</v>
      </c>
      <c r="F1279" s="224" t="s">
        <v>256</v>
      </c>
      <c r="G1279" s="222"/>
      <c r="H1279" s="225">
        <v>40.076000000000001</v>
      </c>
      <c r="I1279" s="226"/>
      <c r="J1279" s="222"/>
      <c r="K1279" s="222"/>
      <c r="L1279" s="227"/>
      <c r="M1279" s="228"/>
      <c r="N1279" s="229"/>
      <c r="O1279" s="229"/>
      <c r="P1279" s="229"/>
      <c r="Q1279" s="229"/>
      <c r="R1279" s="229"/>
      <c r="S1279" s="229"/>
      <c r="T1279" s="230"/>
      <c r="AT1279" s="231" t="s">
        <v>252</v>
      </c>
      <c r="AU1279" s="231" t="s">
        <v>88</v>
      </c>
      <c r="AV1279" s="15" t="s">
        <v>142</v>
      </c>
      <c r="AW1279" s="15" t="s">
        <v>39</v>
      </c>
      <c r="AX1279" s="15" t="s">
        <v>86</v>
      </c>
      <c r="AY1279" s="231" t="s">
        <v>143</v>
      </c>
    </row>
    <row r="1280" spans="1:65" s="2" customFormat="1" ht="24.2" customHeight="1">
      <c r="A1280" s="36"/>
      <c r="B1280" s="37"/>
      <c r="C1280" s="167" t="s">
        <v>1743</v>
      </c>
      <c r="D1280" s="167" t="s">
        <v>144</v>
      </c>
      <c r="E1280" s="168" t="s">
        <v>1744</v>
      </c>
      <c r="F1280" s="169" t="s">
        <v>1745</v>
      </c>
      <c r="G1280" s="170" t="s">
        <v>312</v>
      </c>
      <c r="H1280" s="171">
        <v>22.42</v>
      </c>
      <c r="I1280" s="172"/>
      <c r="J1280" s="173">
        <f>ROUND(I1280*H1280,2)</f>
        <v>0</v>
      </c>
      <c r="K1280" s="169" t="s">
        <v>248</v>
      </c>
      <c r="L1280" s="41"/>
      <c r="M1280" s="174" t="s">
        <v>32</v>
      </c>
      <c r="N1280" s="175" t="s">
        <v>49</v>
      </c>
      <c r="O1280" s="66"/>
      <c r="P1280" s="176">
        <f>O1280*H1280</f>
        <v>0</v>
      </c>
      <c r="Q1280" s="176">
        <v>1.3999999999999999E-4</v>
      </c>
      <c r="R1280" s="176">
        <f>Q1280*H1280</f>
        <v>3.1387999999999997E-3</v>
      </c>
      <c r="S1280" s="176">
        <v>0</v>
      </c>
      <c r="T1280" s="177">
        <f>S1280*H1280</f>
        <v>0</v>
      </c>
      <c r="U1280" s="36"/>
      <c r="V1280" s="36"/>
      <c r="W1280" s="36"/>
      <c r="X1280" s="36"/>
      <c r="Y1280" s="36"/>
      <c r="Z1280" s="36"/>
      <c r="AA1280" s="36"/>
      <c r="AB1280" s="36"/>
      <c r="AC1280" s="36"/>
      <c r="AD1280" s="36"/>
      <c r="AE1280" s="36"/>
      <c r="AR1280" s="178" t="s">
        <v>452</v>
      </c>
      <c r="AT1280" s="178" t="s">
        <v>144</v>
      </c>
      <c r="AU1280" s="178" t="s">
        <v>88</v>
      </c>
      <c r="AY1280" s="18" t="s">
        <v>143</v>
      </c>
      <c r="BE1280" s="179">
        <f>IF(N1280="základní",J1280,0)</f>
        <v>0</v>
      </c>
      <c r="BF1280" s="179">
        <f>IF(N1280="snížená",J1280,0)</f>
        <v>0</v>
      </c>
      <c r="BG1280" s="179">
        <f>IF(N1280="zákl. přenesená",J1280,0)</f>
        <v>0</v>
      </c>
      <c r="BH1280" s="179">
        <f>IF(N1280="sníž. přenesená",J1280,0)</f>
        <v>0</v>
      </c>
      <c r="BI1280" s="179">
        <f>IF(N1280="nulová",J1280,0)</f>
        <v>0</v>
      </c>
      <c r="BJ1280" s="18" t="s">
        <v>86</v>
      </c>
      <c r="BK1280" s="179">
        <f>ROUND(I1280*H1280,2)</f>
        <v>0</v>
      </c>
      <c r="BL1280" s="18" t="s">
        <v>452</v>
      </c>
      <c r="BM1280" s="178" t="s">
        <v>1746</v>
      </c>
    </row>
    <row r="1281" spans="1:65" s="2" customFormat="1" ht="19.5">
      <c r="A1281" s="36"/>
      <c r="B1281" s="37"/>
      <c r="C1281" s="38"/>
      <c r="D1281" s="180" t="s">
        <v>149</v>
      </c>
      <c r="E1281" s="38"/>
      <c r="F1281" s="181" t="s">
        <v>1747</v>
      </c>
      <c r="G1281" s="38"/>
      <c r="H1281" s="38"/>
      <c r="I1281" s="182"/>
      <c r="J1281" s="38"/>
      <c r="K1281" s="38"/>
      <c r="L1281" s="41"/>
      <c r="M1281" s="183"/>
      <c r="N1281" s="184"/>
      <c r="O1281" s="66"/>
      <c r="P1281" s="66"/>
      <c r="Q1281" s="66"/>
      <c r="R1281" s="66"/>
      <c r="S1281" s="66"/>
      <c r="T1281" s="67"/>
      <c r="U1281" s="36"/>
      <c r="V1281" s="36"/>
      <c r="W1281" s="36"/>
      <c r="X1281" s="36"/>
      <c r="Y1281" s="36"/>
      <c r="Z1281" s="36"/>
      <c r="AA1281" s="36"/>
      <c r="AB1281" s="36"/>
      <c r="AC1281" s="36"/>
      <c r="AD1281" s="36"/>
      <c r="AE1281" s="36"/>
      <c r="AT1281" s="18" t="s">
        <v>149</v>
      </c>
      <c r="AU1281" s="18" t="s">
        <v>88</v>
      </c>
    </row>
    <row r="1282" spans="1:65" s="2" customFormat="1" ht="11.25">
      <c r="A1282" s="36"/>
      <c r="B1282" s="37"/>
      <c r="C1282" s="38"/>
      <c r="D1282" s="198" t="s">
        <v>194</v>
      </c>
      <c r="E1282" s="38"/>
      <c r="F1282" s="199" t="s">
        <v>1748</v>
      </c>
      <c r="G1282" s="38"/>
      <c r="H1282" s="38"/>
      <c r="I1282" s="182"/>
      <c r="J1282" s="38"/>
      <c r="K1282" s="38"/>
      <c r="L1282" s="41"/>
      <c r="M1282" s="183"/>
      <c r="N1282" s="184"/>
      <c r="O1282" s="66"/>
      <c r="P1282" s="66"/>
      <c r="Q1282" s="66"/>
      <c r="R1282" s="66"/>
      <c r="S1282" s="66"/>
      <c r="T1282" s="67"/>
      <c r="U1282" s="36"/>
      <c r="V1282" s="36"/>
      <c r="W1282" s="36"/>
      <c r="X1282" s="36"/>
      <c r="Y1282" s="36"/>
      <c r="Z1282" s="36"/>
      <c r="AA1282" s="36"/>
      <c r="AB1282" s="36"/>
      <c r="AC1282" s="36"/>
      <c r="AD1282" s="36"/>
      <c r="AE1282" s="36"/>
      <c r="AT1282" s="18" t="s">
        <v>194</v>
      </c>
      <c r="AU1282" s="18" t="s">
        <v>88</v>
      </c>
    </row>
    <row r="1283" spans="1:65" s="13" customFormat="1" ht="11.25">
      <c r="B1283" s="200"/>
      <c r="C1283" s="201"/>
      <c r="D1283" s="180" t="s">
        <v>252</v>
      </c>
      <c r="E1283" s="202" t="s">
        <v>32</v>
      </c>
      <c r="F1283" s="203" t="s">
        <v>1749</v>
      </c>
      <c r="G1283" s="201"/>
      <c r="H1283" s="202" t="s">
        <v>32</v>
      </c>
      <c r="I1283" s="204"/>
      <c r="J1283" s="201"/>
      <c r="K1283" s="201"/>
      <c r="L1283" s="205"/>
      <c r="M1283" s="206"/>
      <c r="N1283" s="207"/>
      <c r="O1283" s="207"/>
      <c r="P1283" s="207"/>
      <c r="Q1283" s="207"/>
      <c r="R1283" s="207"/>
      <c r="S1283" s="207"/>
      <c r="T1283" s="208"/>
      <c r="AT1283" s="209" t="s">
        <v>252</v>
      </c>
      <c r="AU1283" s="209" t="s">
        <v>88</v>
      </c>
      <c r="AV1283" s="13" t="s">
        <v>86</v>
      </c>
      <c r="AW1283" s="13" t="s">
        <v>39</v>
      </c>
      <c r="AX1283" s="13" t="s">
        <v>78</v>
      </c>
      <c r="AY1283" s="209" t="s">
        <v>143</v>
      </c>
    </row>
    <row r="1284" spans="1:65" s="14" customFormat="1" ht="11.25">
      <c r="B1284" s="210"/>
      <c r="C1284" s="211"/>
      <c r="D1284" s="180" t="s">
        <v>252</v>
      </c>
      <c r="E1284" s="212" t="s">
        <v>32</v>
      </c>
      <c r="F1284" s="213" t="s">
        <v>1750</v>
      </c>
      <c r="G1284" s="211"/>
      <c r="H1284" s="214">
        <v>16.66</v>
      </c>
      <c r="I1284" s="215"/>
      <c r="J1284" s="211"/>
      <c r="K1284" s="211"/>
      <c r="L1284" s="216"/>
      <c r="M1284" s="217"/>
      <c r="N1284" s="218"/>
      <c r="O1284" s="218"/>
      <c r="P1284" s="218"/>
      <c r="Q1284" s="218"/>
      <c r="R1284" s="218"/>
      <c r="S1284" s="218"/>
      <c r="T1284" s="219"/>
      <c r="AT1284" s="220" t="s">
        <v>252</v>
      </c>
      <c r="AU1284" s="220" t="s">
        <v>88</v>
      </c>
      <c r="AV1284" s="14" t="s">
        <v>88</v>
      </c>
      <c r="AW1284" s="14" t="s">
        <v>39</v>
      </c>
      <c r="AX1284" s="14" t="s">
        <v>78</v>
      </c>
      <c r="AY1284" s="220" t="s">
        <v>143</v>
      </c>
    </row>
    <row r="1285" spans="1:65" s="14" customFormat="1" ht="11.25">
      <c r="B1285" s="210"/>
      <c r="C1285" s="211"/>
      <c r="D1285" s="180" t="s">
        <v>252</v>
      </c>
      <c r="E1285" s="212" t="s">
        <v>32</v>
      </c>
      <c r="F1285" s="213" t="s">
        <v>1751</v>
      </c>
      <c r="G1285" s="211"/>
      <c r="H1285" s="214">
        <v>5.76</v>
      </c>
      <c r="I1285" s="215"/>
      <c r="J1285" s="211"/>
      <c r="K1285" s="211"/>
      <c r="L1285" s="216"/>
      <c r="M1285" s="217"/>
      <c r="N1285" s="218"/>
      <c r="O1285" s="218"/>
      <c r="P1285" s="218"/>
      <c r="Q1285" s="218"/>
      <c r="R1285" s="218"/>
      <c r="S1285" s="218"/>
      <c r="T1285" s="219"/>
      <c r="AT1285" s="220" t="s">
        <v>252</v>
      </c>
      <c r="AU1285" s="220" t="s">
        <v>88</v>
      </c>
      <c r="AV1285" s="14" t="s">
        <v>88</v>
      </c>
      <c r="AW1285" s="14" t="s">
        <v>39</v>
      </c>
      <c r="AX1285" s="14" t="s">
        <v>78</v>
      </c>
      <c r="AY1285" s="220" t="s">
        <v>143</v>
      </c>
    </row>
    <row r="1286" spans="1:65" s="15" customFormat="1" ht="11.25">
      <c r="B1286" s="221"/>
      <c r="C1286" s="222"/>
      <c r="D1286" s="180" t="s">
        <v>252</v>
      </c>
      <c r="E1286" s="223" t="s">
        <v>32</v>
      </c>
      <c r="F1286" s="224" t="s">
        <v>256</v>
      </c>
      <c r="G1286" s="222"/>
      <c r="H1286" s="225">
        <v>22.42</v>
      </c>
      <c r="I1286" s="226"/>
      <c r="J1286" s="222"/>
      <c r="K1286" s="222"/>
      <c r="L1286" s="227"/>
      <c r="M1286" s="228"/>
      <c r="N1286" s="229"/>
      <c r="O1286" s="229"/>
      <c r="P1286" s="229"/>
      <c r="Q1286" s="229"/>
      <c r="R1286" s="229"/>
      <c r="S1286" s="229"/>
      <c r="T1286" s="230"/>
      <c r="AT1286" s="231" t="s">
        <v>252</v>
      </c>
      <c r="AU1286" s="231" t="s">
        <v>88</v>
      </c>
      <c r="AV1286" s="15" t="s">
        <v>142</v>
      </c>
      <c r="AW1286" s="15" t="s">
        <v>39</v>
      </c>
      <c r="AX1286" s="15" t="s">
        <v>86</v>
      </c>
      <c r="AY1286" s="231" t="s">
        <v>143</v>
      </c>
    </row>
    <row r="1287" spans="1:65" s="2" customFormat="1" ht="24.2" customHeight="1">
      <c r="A1287" s="36"/>
      <c r="B1287" s="37"/>
      <c r="C1287" s="167" t="s">
        <v>1752</v>
      </c>
      <c r="D1287" s="167" t="s">
        <v>144</v>
      </c>
      <c r="E1287" s="168" t="s">
        <v>1753</v>
      </c>
      <c r="F1287" s="169" t="s">
        <v>1754</v>
      </c>
      <c r="G1287" s="170" t="s">
        <v>312</v>
      </c>
      <c r="H1287" s="171">
        <v>22.42</v>
      </c>
      <c r="I1287" s="172"/>
      <c r="J1287" s="173">
        <f>ROUND(I1287*H1287,2)</f>
        <v>0</v>
      </c>
      <c r="K1287" s="169" t="s">
        <v>248</v>
      </c>
      <c r="L1287" s="41"/>
      <c r="M1287" s="174" t="s">
        <v>32</v>
      </c>
      <c r="N1287" s="175" t="s">
        <v>49</v>
      </c>
      <c r="O1287" s="66"/>
      <c r="P1287" s="176">
        <f>O1287*H1287</f>
        <v>0</v>
      </c>
      <c r="Q1287" s="176">
        <v>1.2E-4</v>
      </c>
      <c r="R1287" s="176">
        <f>Q1287*H1287</f>
        <v>2.6904000000000003E-3</v>
      </c>
      <c r="S1287" s="176">
        <v>0</v>
      </c>
      <c r="T1287" s="177">
        <f>S1287*H1287</f>
        <v>0</v>
      </c>
      <c r="U1287" s="36"/>
      <c r="V1287" s="36"/>
      <c r="W1287" s="36"/>
      <c r="X1287" s="36"/>
      <c r="Y1287" s="36"/>
      <c r="Z1287" s="36"/>
      <c r="AA1287" s="36"/>
      <c r="AB1287" s="36"/>
      <c r="AC1287" s="36"/>
      <c r="AD1287" s="36"/>
      <c r="AE1287" s="36"/>
      <c r="AR1287" s="178" t="s">
        <v>452</v>
      </c>
      <c r="AT1287" s="178" t="s">
        <v>144</v>
      </c>
      <c r="AU1287" s="178" t="s">
        <v>88</v>
      </c>
      <c r="AY1287" s="18" t="s">
        <v>143</v>
      </c>
      <c r="BE1287" s="179">
        <f>IF(N1287="základní",J1287,0)</f>
        <v>0</v>
      </c>
      <c r="BF1287" s="179">
        <f>IF(N1287="snížená",J1287,0)</f>
        <v>0</v>
      </c>
      <c r="BG1287" s="179">
        <f>IF(N1287="zákl. přenesená",J1287,0)</f>
        <v>0</v>
      </c>
      <c r="BH1287" s="179">
        <f>IF(N1287="sníž. přenesená",J1287,0)</f>
        <v>0</v>
      </c>
      <c r="BI1287" s="179">
        <f>IF(N1287="nulová",J1287,0)</f>
        <v>0</v>
      </c>
      <c r="BJ1287" s="18" t="s">
        <v>86</v>
      </c>
      <c r="BK1287" s="179">
        <f>ROUND(I1287*H1287,2)</f>
        <v>0</v>
      </c>
      <c r="BL1287" s="18" t="s">
        <v>452</v>
      </c>
      <c r="BM1287" s="178" t="s">
        <v>1755</v>
      </c>
    </row>
    <row r="1288" spans="1:65" s="2" customFormat="1" ht="19.5">
      <c r="A1288" s="36"/>
      <c r="B1288" s="37"/>
      <c r="C1288" s="38"/>
      <c r="D1288" s="180" t="s">
        <v>149</v>
      </c>
      <c r="E1288" s="38"/>
      <c r="F1288" s="181" t="s">
        <v>1756</v>
      </c>
      <c r="G1288" s="38"/>
      <c r="H1288" s="38"/>
      <c r="I1288" s="182"/>
      <c r="J1288" s="38"/>
      <c r="K1288" s="38"/>
      <c r="L1288" s="41"/>
      <c r="M1288" s="183"/>
      <c r="N1288" s="184"/>
      <c r="O1288" s="66"/>
      <c r="P1288" s="66"/>
      <c r="Q1288" s="66"/>
      <c r="R1288" s="66"/>
      <c r="S1288" s="66"/>
      <c r="T1288" s="67"/>
      <c r="U1288" s="36"/>
      <c r="V1288" s="36"/>
      <c r="W1288" s="36"/>
      <c r="X1288" s="36"/>
      <c r="Y1288" s="36"/>
      <c r="Z1288" s="36"/>
      <c r="AA1288" s="36"/>
      <c r="AB1288" s="36"/>
      <c r="AC1288" s="36"/>
      <c r="AD1288" s="36"/>
      <c r="AE1288" s="36"/>
      <c r="AT1288" s="18" t="s">
        <v>149</v>
      </c>
      <c r="AU1288" s="18" t="s">
        <v>88</v>
      </c>
    </row>
    <row r="1289" spans="1:65" s="2" customFormat="1" ht="11.25">
      <c r="A1289" s="36"/>
      <c r="B1289" s="37"/>
      <c r="C1289" s="38"/>
      <c r="D1289" s="198" t="s">
        <v>194</v>
      </c>
      <c r="E1289" s="38"/>
      <c r="F1289" s="199" t="s">
        <v>1757</v>
      </c>
      <c r="G1289" s="38"/>
      <c r="H1289" s="38"/>
      <c r="I1289" s="182"/>
      <c r="J1289" s="38"/>
      <c r="K1289" s="38"/>
      <c r="L1289" s="41"/>
      <c r="M1289" s="183"/>
      <c r="N1289" s="184"/>
      <c r="O1289" s="66"/>
      <c r="P1289" s="66"/>
      <c r="Q1289" s="66"/>
      <c r="R1289" s="66"/>
      <c r="S1289" s="66"/>
      <c r="T1289" s="67"/>
      <c r="U1289" s="36"/>
      <c r="V1289" s="36"/>
      <c r="W1289" s="36"/>
      <c r="X1289" s="36"/>
      <c r="Y1289" s="36"/>
      <c r="Z1289" s="36"/>
      <c r="AA1289" s="36"/>
      <c r="AB1289" s="36"/>
      <c r="AC1289" s="36"/>
      <c r="AD1289" s="36"/>
      <c r="AE1289" s="36"/>
      <c r="AT1289" s="18" t="s">
        <v>194</v>
      </c>
      <c r="AU1289" s="18" t="s">
        <v>88</v>
      </c>
    </row>
    <row r="1290" spans="1:65" s="13" customFormat="1" ht="11.25">
      <c r="B1290" s="200"/>
      <c r="C1290" s="201"/>
      <c r="D1290" s="180" t="s">
        <v>252</v>
      </c>
      <c r="E1290" s="202" t="s">
        <v>32</v>
      </c>
      <c r="F1290" s="203" t="s">
        <v>1749</v>
      </c>
      <c r="G1290" s="201"/>
      <c r="H1290" s="202" t="s">
        <v>32</v>
      </c>
      <c r="I1290" s="204"/>
      <c r="J1290" s="201"/>
      <c r="K1290" s="201"/>
      <c r="L1290" s="205"/>
      <c r="M1290" s="206"/>
      <c r="N1290" s="207"/>
      <c r="O1290" s="207"/>
      <c r="P1290" s="207"/>
      <c r="Q1290" s="207"/>
      <c r="R1290" s="207"/>
      <c r="S1290" s="207"/>
      <c r="T1290" s="208"/>
      <c r="AT1290" s="209" t="s">
        <v>252</v>
      </c>
      <c r="AU1290" s="209" t="s">
        <v>88</v>
      </c>
      <c r="AV1290" s="13" t="s">
        <v>86</v>
      </c>
      <c r="AW1290" s="13" t="s">
        <v>39</v>
      </c>
      <c r="AX1290" s="13" t="s">
        <v>78</v>
      </c>
      <c r="AY1290" s="209" t="s">
        <v>143</v>
      </c>
    </row>
    <row r="1291" spans="1:65" s="14" customFormat="1" ht="11.25">
      <c r="B1291" s="210"/>
      <c r="C1291" s="211"/>
      <c r="D1291" s="180" t="s">
        <v>252</v>
      </c>
      <c r="E1291" s="212" t="s">
        <v>32</v>
      </c>
      <c r="F1291" s="213" t="s">
        <v>1750</v>
      </c>
      <c r="G1291" s="211"/>
      <c r="H1291" s="214">
        <v>16.66</v>
      </c>
      <c r="I1291" s="215"/>
      <c r="J1291" s="211"/>
      <c r="K1291" s="211"/>
      <c r="L1291" s="216"/>
      <c r="M1291" s="217"/>
      <c r="N1291" s="218"/>
      <c r="O1291" s="218"/>
      <c r="P1291" s="218"/>
      <c r="Q1291" s="218"/>
      <c r="R1291" s="218"/>
      <c r="S1291" s="218"/>
      <c r="T1291" s="219"/>
      <c r="AT1291" s="220" t="s">
        <v>252</v>
      </c>
      <c r="AU1291" s="220" t="s">
        <v>88</v>
      </c>
      <c r="AV1291" s="14" t="s">
        <v>88</v>
      </c>
      <c r="AW1291" s="14" t="s">
        <v>39</v>
      </c>
      <c r="AX1291" s="14" t="s">
        <v>78</v>
      </c>
      <c r="AY1291" s="220" t="s">
        <v>143</v>
      </c>
    </row>
    <row r="1292" spans="1:65" s="14" customFormat="1" ht="11.25">
      <c r="B1292" s="210"/>
      <c r="C1292" s="211"/>
      <c r="D1292" s="180" t="s">
        <v>252</v>
      </c>
      <c r="E1292" s="212" t="s">
        <v>32</v>
      </c>
      <c r="F1292" s="213" t="s">
        <v>1751</v>
      </c>
      <c r="G1292" s="211"/>
      <c r="H1292" s="214">
        <v>5.76</v>
      </c>
      <c r="I1292" s="215"/>
      <c r="J1292" s="211"/>
      <c r="K1292" s="211"/>
      <c r="L1292" s="216"/>
      <c r="M1292" s="217"/>
      <c r="N1292" s="218"/>
      <c r="O1292" s="218"/>
      <c r="P1292" s="218"/>
      <c r="Q1292" s="218"/>
      <c r="R1292" s="218"/>
      <c r="S1292" s="218"/>
      <c r="T1292" s="219"/>
      <c r="AT1292" s="220" t="s">
        <v>252</v>
      </c>
      <c r="AU1292" s="220" t="s">
        <v>88</v>
      </c>
      <c r="AV1292" s="14" t="s">
        <v>88</v>
      </c>
      <c r="AW1292" s="14" t="s">
        <v>39</v>
      </c>
      <c r="AX1292" s="14" t="s">
        <v>78</v>
      </c>
      <c r="AY1292" s="220" t="s">
        <v>143</v>
      </c>
    </row>
    <row r="1293" spans="1:65" s="15" customFormat="1" ht="11.25">
      <c r="B1293" s="221"/>
      <c r="C1293" s="222"/>
      <c r="D1293" s="180" t="s">
        <v>252</v>
      </c>
      <c r="E1293" s="223" t="s">
        <v>32</v>
      </c>
      <c r="F1293" s="224" t="s">
        <v>256</v>
      </c>
      <c r="G1293" s="222"/>
      <c r="H1293" s="225">
        <v>22.42</v>
      </c>
      <c r="I1293" s="226"/>
      <c r="J1293" s="222"/>
      <c r="K1293" s="222"/>
      <c r="L1293" s="227"/>
      <c r="M1293" s="228"/>
      <c r="N1293" s="229"/>
      <c r="O1293" s="229"/>
      <c r="P1293" s="229"/>
      <c r="Q1293" s="229"/>
      <c r="R1293" s="229"/>
      <c r="S1293" s="229"/>
      <c r="T1293" s="230"/>
      <c r="AT1293" s="231" t="s">
        <v>252</v>
      </c>
      <c r="AU1293" s="231" t="s">
        <v>88</v>
      </c>
      <c r="AV1293" s="15" t="s">
        <v>142</v>
      </c>
      <c r="AW1293" s="15" t="s">
        <v>39</v>
      </c>
      <c r="AX1293" s="15" t="s">
        <v>86</v>
      </c>
      <c r="AY1293" s="231" t="s">
        <v>143</v>
      </c>
    </row>
    <row r="1294" spans="1:65" s="2" customFormat="1" ht="24.2" customHeight="1">
      <c r="A1294" s="36"/>
      <c r="B1294" s="37"/>
      <c r="C1294" s="167" t="s">
        <v>1758</v>
      </c>
      <c r="D1294" s="167" t="s">
        <v>144</v>
      </c>
      <c r="E1294" s="168" t="s">
        <v>1759</v>
      </c>
      <c r="F1294" s="169" t="s">
        <v>1760</v>
      </c>
      <c r="G1294" s="170" t="s">
        <v>312</v>
      </c>
      <c r="H1294" s="171">
        <v>22.42</v>
      </c>
      <c r="I1294" s="172"/>
      <c r="J1294" s="173">
        <f>ROUND(I1294*H1294,2)</f>
        <v>0</v>
      </c>
      <c r="K1294" s="169" t="s">
        <v>248</v>
      </c>
      <c r="L1294" s="41"/>
      <c r="M1294" s="174" t="s">
        <v>32</v>
      </c>
      <c r="N1294" s="175" t="s">
        <v>49</v>
      </c>
      <c r="O1294" s="66"/>
      <c r="P1294" s="176">
        <f>O1294*H1294</f>
        <v>0</v>
      </c>
      <c r="Q1294" s="176">
        <v>1.2E-4</v>
      </c>
      <c r="R1294" s="176">
        <f>Q1294*H1294</f>
        <v>2.6904000000000003E-3</v>
      </c>
      <c r="S1294" s="176">
        <v>0</v>
      </c>
      <c r="T1294" s="177">
        <f>S1294*H1294</f>
        <v>0</v>
      </c>
      <c r="U1294" s="36"/>
      <c r="V1294" s="36"/>
      <c r="W1294" s="36"/>
      <c r="X1294" s="36"/>
      <c r="Y1294" s="36"/>
      <c r="Z1294" s="36"/>
      <c r="AA1294" s="36"/>
      <c r="AB1294" s="36"/>
      <c r="AC1294" s="36"/>
      <c r="AD1294" s="36"/>
      <c r="AE1294" s="36"/>
      <c r="AR1294" s="178" t="s">
        <v>452</v>
      </c>
      <c r="AT1294" s="178" t="s">
        <v>144</v>
      </c>
      <c r="AU1294" s="178" t="s">
        <v>88</v>
      </c>
      <c r="AY1294" s="18" t="s">
        <v>143</v>
      </c>
      <c r="BE1294" s="179">
        <f>IF(N1294="základní",J1294,0)</f>
        <v>0</v>
      </c>
      <c r="BF1294" s="179">
        <f>IF(N1294="snížená",J1294,0)</f>
        <v>0</v>
      </c>
      <c r="BG1294" s="179">
        <f>IF(N1294="zákl. přenesená",J1294,0)</f>
        <v>0</v>
      </c>
      <c r="BH1294" s="179">
        <f>IF(N1294="sníž. přenesená",J1294,0)</f>
        <v>0</v>
      </c>
      <c r="BI1294" s="179">
        <f>IF(N1294="nulová",J1294,0)</f>
        <v>0</v>
      </c>
      <c r="BJ1294" s="18" t="s">
        <v>86</v>
      </c>
      <c r="BK1294" s="179">
        <f>ROUND(I1294*H1294,2)</f>
        <v>0</v>
      </c>
      <c r="BL1294" s="18" t="s">
        <v>452</v>
      </c>
      <c r="BM1294" s="178" t="s">
        <v>1761</v>
      </c>
    </row>
    <row r="1295" spans="1:65" s="2" customFormat="1" ht="19.5">
      <c r="A1295" s="36"/>
      <c r="B1295" s="37"/>
      <c r="C1295" s="38"/>
      <c r="D1295" s="180" t="s">
        <v>149</v>
      </c>
      <c r="E1295" s="38"/>
      <c r="F1295" s="181" t="s">
        <v>1762</v>
      </c>
      <c r="G1295" s="38"/>
      <c r="H1295" s="38"/>
      <c r="I1295" s="182"/>
      <c r="J1295" s="38"/>
      <c r="K1295" s="38"/>
      <c r="L1295" s="41"/>
      <c r="M1295" s="183"/>
      <c r="N1295" s="184"/>
      <c r="O1295" s="66"/>
      <c r="P1295" s="66"/>
      <c r="Q1295" s="66"/>
      <c r="R1295" s="66"/>
      <c r="S1295" s="66"/>
      <c r="T1295" s="67"/>
      <c r="U1295" s="36"/>
      <c r="V1295" s="36"/>
      <c r="W1295" s="36"/>
      <c r="X1295" s="36"/>
      <c r="Y1295" s="36"/>
      <c r="Z1295" s="36"/>
      <c r="AA1295" s="36"/>
      <c r="AB1295" s="36"/>
      <c r="AC1295" s="36"/>
      <c r="AD1295" s="36"/>
      <c r="AE1295" s="36"/>
      <c r="AT1295" s="18" t="s">
        <v>149</v>
      </c>
      <c r="AU1295" s="18" t="s">
        <v>88</v>
      </c>
    </row>
    <row r="1296" spans="1:65" s="2" customFormat="1" ht="11.25">
      <c r="A1296" s="36"/>
      <c r="B1296" s="37"/>
      <c r="C1296" s="38"/>
      <c r="D1296" s="198" t="s">
        <v>194</v>
      </c>
      <c r="E1296" s="38"/>
      <c r="F1296" s="199" t="s">
        <v>1763</v>
      </c>
      <c r="G1296" s="38"/>
      <c r="H1296" s="38"/>
      <c r="I1296" s="182"/>
      <c r="J1296" s="38"/>
      <c r="K1296" s="38"/>
      <c r="L1296" s="41"/>
      <c r="M1296" s="183"/>
      <c r="N1296" s="184"/>
      <c r="O1296" s="66"/>
      <c r="P1296" s="66"/>
      <c r="Q1296" s="66"/>
      <c r="R1296" s="66"/>
      <c r="S1296" s="66"/>
      <c r="T1296" s="67"/>
      <c r="U1296" s="36"/>
      <c r="V1296" s="36"/>
      <c r="W1296" s="36"/>
      <c r="X1296" s="36"/>
      <c r="Y1296" s="36"/>
      <c r="Z1296" s="36"/>
      <c r="AA1296" s="36"/>
      <c r="AB1296" s="36"/>
      <c r="AC1296" s="36"/>
      <c r="AD1296" s="36"/>
      <c r="AE1296" s="36"/>
      <c r="AT1296" s="18" t="s">
        <v>194</v>
      </c>
      <c r="AU1296" s="18" t="s">
        <v>88</v>
      </c>
    </row>
    <row r="1297" spans="1:65" s="13" customFormat="1" ht="11.25">
      <c r="B1297" s="200"/>
      <c r="C1297" s="201"/>
      <c r="D1297" s="180" t="s">
        <v>252</v>
      </c>
      <c r="E1297" s="202" t="s">
        <v>32</v>
      </c>
      <c r="F1297" s="203" t="s">
        <v>1749</v>
      </c>
      <c r="G1297" s="201"/>
      <c r="H1297" s="202" t="s">
        <v>32</v>
      </c>
      <c r="I1297" s="204"/>
      <c r="J1297" s="201"/>
      <c r="K1297" s="201"/>
      <c r="L1297" s="205"/>
      <c r="M1297" s="206"/>
      <c r="N1297" s="207"/>
      <c r="O1297" s="207"/>
      <c r="P1297" s="207"/>
      <c r="Q1297" s="207"/>
      <c r="R1297" s="207"/>
      <c r="S1297" s="207"/>
      <c r="T1297" s="208"/>
      <c r="AT1297" s="209" t="s">
        <v>252</v>
      </c>
      <c r="AU1297" s="209" t="s">
        <v>88</v>
      </c>
      <c r="AV1297" s="13" t="s">
        <v>86</v>
      </c>
      <c r="AW1297" s="13" t="s">
        <v>39</v>
      </c>
      <c r="AX1297" s="13" t="s">
        <v>78</v>
      </c>
      <c r="AY1297" s="209" t="s">
        <v>143</v>
      </c>
    </row>
    <row r="1298" spans="1:65" s="14" customFormat="1" ht="11.25">
      <c r="B1298" s="210"/>
      <c r="C1298" s="211"/>
      <c r="D1298" s="180" t="s">
        <v>252</v>
      </c>
      <c r="E1298" s="212" t="s">
        <v>32</v>
      </c>
      <c r="F1298" s="213" t="s">
        <v>1750</v>
      </c>
      <c r="G1298" s="211"/>
      <c r="H1298" s="214">
        <v>16.66</v>
      </c>
      <c r="I1298" s="215"/>
      <c r="J1298" s="211"/>
      <c r="K1298" s="211"/>
      <c r="L1298" s="216"/>
      <c r="M1298" s="217"/>
      <c r="N1298" s="218"/>
      <c r="O1298" s="218"/>
      <c r="P1298" s="218"/>
      <c r="Q1298" s="218"/>
      <c r="R1298" s="218"/>
      <c r="S1298" s="218"/>
      <c r="T1298" s="219"/>
      <c r="AT1298" s="220" t="s">
        <v>252</v>
      </c>
      <c r="AU1298" s="220" t="s">
        <v>88</v>
      </c>
      <c r="AV1298" s="14" t="s">
        <v>88</v>
      </c>
      <c r="AW1298" s="14" t="s">
        <v>39</v>
      </c>
      <c r="AX1298" s="14" t="s">
        <v>78</v>
      </c>
      <c r="AY1298" s="220" t="s">
        <v>143</v>
      </c>
    </row>
    <row r="1299" spans="1:65" s="14" customFormat="1" ht="11.25">
      <c r="B1299" s="210"/>
      <c r="C1299" s="211"/>
      <c r="D1299" s="180" t="s">
        <v>252</v>
      </c>
      <c r="E1299" s="212" t="s">
        <v>32</v>
      </c>
      <c r="F1299" s="213" t="s">
        <v>1751</v>
      </c>
      <c r="G1299" s="211"/>
      <c r="H1299" s="214">
        <v>5.76</v>
      </c>
      <c r="I1299" s="215"/>
      <c r="J1299" s="211"/>
      <c r="K1299" s="211"/>
      <c r="L1299" s="216"/>
      <c r="M1299" s="217"/>
      <c r="N1299" s="218"/>
      <c r="O1299" s="218"/>
      <c r="P1299" s="218"/>
      <c r="Q1299" s="218"/>
      <c r="R1299" s="218"/>
      <c r="S1299" s="218"/>
      <c r="T1299" s="219"/>
      <c r="AT1299" s="220" t="s">
        <v>252</v>
      </c>
      <c r="AU1299" s="220" t="s">
        <v>88</v>
      </c>
      <c r="AV1299" s="14" t="s">
        <v>88</v>
      </c>
      <c r="AW1299" s="14" t="s">
        <v>39</v>
      </c>
      <c r="AX1299" s="14" t="s">
        <v>78</v>
      </c>
      <c r="AY1299" s="220" t="s">
        <v>143</v>
      </c>
    </row>
    <row r="1300" spans="1:65" s="15" customFormat="1" ht="11.25">
      <c r="B1300" s="221"/>
      <c r="C1300" s="222"/>
      <c r="D1300" s="180" t="s">
        <v>252</v>
      </c>
      <c r="E1300" s="223" t="s">
        <v>32</v>
      </c>
      <c r="F1300" s="224" t="s">
        <v>256</v>
      </c>
      <c r="G1300" s="222"/>
      <c r="H1300" s="225">
        <v>22.42</v>
      </c>
      <c r="I1300" s="226"/>
      <c r="J1300" s="222"/>
      <c r="K1300" s="222"/>
      <c r="L1300" s="227"/>
      <c r="M1300" s="228"/>
      <c r="N1300" s="229"/>
      <c r="O1300" s="229"/>
      <c r="P1300" s="229"/>
      <c r="Q1300" s="229"/>
      <c r="R1300" s="229"/>
      <c r="S1300" s="229"/>
      <c r="T1300" s="230"/>
      <c r="AT1300" s="231" t="s">
        <v>252</v>
      </c>
      <c r="AU1300" s="231" t="s">
        <v>88</v>
      </c>
      <c r="AV1300" s="15" t="s">
        <v>142</v>
      </c>
      <c r="AW1300" s="15" t="s">
        <v>39</v>
      </c>
      <c r="AX1300" s="15" t="s">
        <v>86</v>
      </c>
      <c r="AY1300" s="231" t="s">
        <v>143</v>
      </c>
    </row>
    <row r="1301" spans="1:65" s="11" customFormat="1" ht="22.9" customHeight="1">
      <c r="B1301" s="153"/>
      <c r="C1301" s="154"/>
      <c r="D1301" s="155" t="s">
        <v>77</v>
      </c>
      <c r="E1301" s="196" t="s">
        <v>1764</v>
      </c>
      <c r="F1301" s="196" t="s">
        <v>1765</v>
      </c>
      <c r="G1301" s="154"/>
      <c r="H1301" s="154"/>
      <c r="I1301" s="157"/>
      <c r="J1301" s="197">
        <f>BK1301</f>
        <v>0</v>
      </c>
      <c r="K1301" s="154"/>
      <c r="L1301" s="159"/>
      <c r="M1301" s="160"/>
      <c r="N1301" s="161"/>
      <c r="O1301" s="161"/>
      <c r="P1301" s="162">
        <f>SUM(P1302:P1339)</f>
        <v>0</v>
      </c>
      <c r="Q1301" s="161"/>
      <c r="R1301" s="162">
        <f>SUM(R1302:R1339)</f>
        <v>0.39822200000000002</v>
      </c>
      <c r="S1301" s="161"/>
      <c r="T1301" s="163">
        <f>SUM(T1302:T1339)</f>
        <v>0</v>
      </c>
      <c r="AR1301" s="164" t="s">
        <v>88</v>
      </c>
      <c r="AT1301" s="165" t="s">
        <v>77</v>
      </c>
      <c r="AU1301" s="165" t="s">
        <v>86</v>
      </c>
      <c r="AY1301" s="164" t="s">
        <v>143</v>
      </c>
      <c r="BK1301" s="166">
        <f>SUM(BK1302:BK1339)</f>
        <v>0</v>
      </c>
    </row>
    <row r="1302" spans="1:65" s="2" customFormat="1" ht="21.75" customHeight="1">
      <c r="A1302" s="36"/>
      <c r="B1302" s="37"/>
      <c r="C1302" s="167" t="s">
        <v>1766</v>
      </c>
      <c r="D1302" s="167" t="s">
        <v>144</v>
      </c>
      <c r="E1302" s="168" t="s">
        <v>1767</v>
      </c>
      <c r="F1302" s="169" t="s">
        <v>1768</v>
      </c>
      <c r="G1302" s="170" t="s">
        <v>312</v>
      </c>
      <c r="H1302" s="171">
        <v>38.299999999999997</v>
      </c>
      <c r="I1302" s="172"/>
      <c r="J1302" s="173">
        <f>ROUND(I1302*H1302,2)</f>
        <v>0</v>
      </c>
      <c r="K1302" s="169" t="s">
        <v>248</v>
      </c>
      <c r="L1302" s="41"/>
      <c r="M1302" s="174" t="s">
        <v>32</v>
      </c>
      <c r="N1302" s="175" t="s">
        <v>49</v>
      </c>
      <c r="O1302" s="66"/>
      <c r="P1302" s="176">
        <f>O1302*H1302</f>
        <v>0</v>
      </c>
      <c r="Q1302" s="176">
        <v>0</v>
      </c>
      <c r="R1302" s="176">
        <f>Q1302*H1302</f>
        <v>0</v>
      </c>
      <c r="S1302" s="176">
        <v>0</v>
      </c>
      <c r="T1302" s="177">
        <f>S1302*H1302</f>
        <v>0</v>
      </c>
      <c r="U1302" s="36"/>
      <c r="V1302" s="36"/>
      <c r="W1302" s="36"/>
      <c r="X1302" s="36"/>
      <c r="Y1302" s="36"/>
      <c r="Z1302" s="36"/>
      <c r="AA1302" s="36"/>
      <c r="AB1302" s="36"/>
      <c r="AC1302" s="36"/>
      <c r="AD1302" s="36"/>
      <c r="AE1302" s="36"/>
      <c r="AR1302" s="178" t="s">
        <v>452</v>
      </c>
      <c r="AT1302" s="178" t="s">
        <v>144</v>
      </c>
      <c r="AU1302" s="178" t="s">
        <v>88</v>
      </c>
      <c r="AY1302" s="18" t="s">
        <v>143</v>
      </c>
      <c r="BE1302" s="179">
        <f>IF(N1302="základní",J1302,0)</f>
        <v>0</v>
      </c>
      <c r="BF1302" s="179">
        <f>IF(N1302="snížená",J1302,0)</f>
        <v>0</v>
      </c>
      <c r="BG1302" s="179">
        <f>IF(N1302="zákl. přenesená",J1302,0)</f>
        <v>0</v>
      </c>
      <c r="BH1302" s="179">
        <f>IF(N1302="sníž. přenesená",J1302,0)</f>
        <v>0</v>
      </c>
      <c r="BI1302" s="179">
        <f>IF(N1302="nulová",J1302,0)</f>
        <v>0</v>
      </c>
      <c r="BJ1302" s="18" t="s">
        <v>86</v>
      </c>
      <c r="BK1302" s="179">
        <f>ROUND(I1302*H1302,2)</f>
        <v>0</v>
      </c>
      <c r="BL1302" s="18" t="s">
        <v>452</v>
      </c>
      <c r="BM1302" s="178" t="s">
        <v>1769</v>
      </c>
    </row>
    <row r="1303" spans="1:65" s="2" customFormat="1" ht="29.25">
      <c r="A1303" s="36"/>
      <c r="B1303" s="37"/>
      <c r="C1303" s="38"/>
      <c r="D1303" s="180" t="s">
        <v>149</v>
      </c>
      <c r="E1303" s="38"/>
      <c r="F1303" s="181" t="s">
        <v>1770</v>
      </c>
      <c r="G1303" s="38"/>
      <c r="H1303" s="38"/>
      <c r="I1303" s="182"/>
      <c r="J1303" s="38"/>
      <c r="K1303" s="38"/>
      <c r="L1303" s="41"/>
      <c r="M1303" s="183"/>
      <c r="N1303" s="184"/>
      <c r="O1303" s="66"/>
      <c r="P1303" s="66"/>
      <c r="Q1303" s="66"/>
      <c r="R1303" s="66"/>
      <c r="S1303" s="66"/>
      <c r="T1303" s="67"/>
      <c r="U1303" s="36"/>
      <c r="V1303" s="36"/>
      <c r="W1303" s="36"/>
      <c r="X1303" s="36"/>
      <c r="Y1303" s="36"/>
      <c r="Z1303" s="36"/>
      <c r="AA1303" s="36"/>
      <c r="AB1303" s="36"/>
      <c r="AC1303" s="36"/>
      <c r="AD1303" s="36"/>
      <c r="AE1303" s="36"/>
      <c r="AT1303" s="18" t="s">
        <v>149</v>
      </c>
      <c r="AU1303" s="18" t="s">
        <v>88</v>
      </c>
    </row>
    <row r="1304" spans="1:65" s="2" customFormat="1" ht="11.25">
      <c r="A1304" s="36"/>
      <c r="B1304" s="37"/>
      <c r="C1304" s="38"/>
      <c r="D1304" s="198" t="s">
        <v>194</v>
      </c>
      <c r="E1304" s="38"/>
      <c r="F1304" s="199" t="s">
        <v>1771</v>
      </c>
      <c r="G1304" s="38"/>
      <c r="H1304" s="38"/>
      <c r="I1304" s="182"/>
      <c r="J1304" s="38"/>
      <c r="K1304" s="38"/>
      <c r="L1304" s="41"/>
      <c r="M1304" s="183"/>
      <c r="N1304" s="184"/>
      <c r="O1304" s="66"/>
      <c r="P1304" s="66"/>
      <c r="Q1304" s="66"/>
      <c r="R1304" s="66"/>
      <c r="S1304" s="66"/>
      <c r="T1304" s="67"/>
      <c r="U1304" s="36"/>
      <c r="V1304" s="36"/>
      <c r="W1304" s="36"/>
      <c r="X1304" s="36"/>
      <c r="Y1304" s="36"/>
      <c r="Z1304" s="36"/>
      <c r="AA1304" s="36"/>
      <c r="AB1304" s="36"/>
      <c r="AC1304" s="36"/>
      <c r="AD1304" s="36"/>
      <c r="AE1304" s="36"/>
      <c r="AT1304" s="18" t="s">
        <v>194</v>
      </c>
      <c r="AU1304" s="18" t="s">
        <v>88</v>
      </c>
    </row>
    <row r="1305" spans="1:65" s="13" customFormat="1" ht="11.25">
      <c r="B1305" s="200"/>
      <c r="C1305" s="201"/>
      <c r="D1305" s="180" t="s">
        <v>252</v>
      </c>
      <c r="E1305" s="202" t="s">
        <v>32</v>
      </c>
      <c r="F1305" s="203" t="s">
        <v>1772</v>
      </c>
      <c r="G1305" s="201"/>
      <c r="H1305" s="202" t="s">
        <v>32</v>
      </c>
      <c r="I1305" s="204"/>
      <c r="J1305" s="201"/>
      <c r="K1305" s="201"/>
      <c r="L1305" s="205"/>
      <c r="M1305" s="206"/>
      <c r="N1305" s="207"/>
      <c r="O1305" s="207"/>
      <c r="P1305" s="207"/>
      <c r="Q1305" s="207"/>
      <c r="R1305" s="207"/>
      <c r="S1305" s="207"/>
      <c r="T1305" s="208"/>
      <c r="AT1305" s="209" t="s">
        <v>252</v>
      </c>
      <c r="AU1305" s="209" t="s">
        <v>88</v>
      </c>
      <c r="AV1305" s="13" t="s">
        <v>86</v>
      </c>
      <c r="AW1305" s="13" t="s">
        <v>39</v>
      </c>
      <c r="AX1305" s="13" t="s">
        <v>78</v>
      </c>
      <c r="AY1305" s="209" t="s">
        <v>143</v>
      </c>
    </row>
    <row r="1306" spans="1:65" s="14" customFormat="1" ht="11.25">
      <c r="B1306" s="210"/>
      <c r="C1306" s="211"/>
      <c r="D1306" s="180" t="s">
        <v>252</v>
      </c>
      <c r="E1306" s="212" t="s">
        <v>32</v>
      </c>
      <c r="F1306" s="213" t="s">
        <v>1773</v>
      </c>
      <c r="G1306" s="211"/>
      <c r="H1306" s="214">
        <v>38.299999999999997</v>
      </c>
      <c r="I1306" s="215"/>
      <c r="J1306" s="211"/>
      <c r="K1306" s="211"/>
      <c r="L1306" s="216"/>
      <c r="M1306" s="217"/>
      <c r="N1306" s="218"/>
      <c r="O1306" s="218"/>
      <c r="P1306" s="218"/>
      <c r="Q1306" s="218"/>
      <c r="R1306" s="218"/>
      <c r="S1306" s="218"/>
      <c r="T1306" s="219"/>
      <c r="AT1306" s="220" t="s">
        <v>252</v>
      </c>
      <c r="AU1306" s="220" t="s">
        <v>88</v>
      </c>
      <c r="AV1306" s="14" t="s">
        <v>88</v>
      </c>
      <c r="AW1306" s="14" t="s">
        <v>39</v>
      </c>
      <c r="AX1306" s="14" t="s">
        <v>86</v>
      </c>
      <c r="AY1306" s="220" t="s">
        <v>143</v>
      </c>
    </row>
    <row r="1307" spans="1:65" s="2" customFormat="1" ht="16.5" customHeight="1">
      <c r="A1307" s="36"/>
      <c r="B1307" s="37"/>
      <c r="C1307" s="232" t="s">
        <v>1774</v>
      </c>
      <c r="D1307" s="232" t="s">
        <v>519</v>
      </c>
      <c r="E1307" s="233" t="s">
        <v>1775</v>
      </c>
      <c r="F1307" s="234" t="s">
        <v>1776</v>
      </c>
      <c r="G1307" s="235" t="s">
        <v>312</v>
      </c>
      <c r="H1307" s="236">
        <v>40.215000000000003</v>
      </c>
      <c r="I1307" s="237"/>
      <c r="J1307" s="238">
        <f>ROUND(I1307*H1307,2)</f>
        <v>0</v>
      </c>
      <c r="K1307" s="234" t="s">
        <v>248</v>
      </c>
      <c r="L1307" s="239"/>
      <c r="M1307" s="240" t="s">
        <v>32</v>
      </c>
      <c r="N1307" s="241" t="s">
        <v>49</v>
      </c>
      <c r="O1307" s="66"/>
      <c r="P1307" s="176">
        <f>O1307*H1307</f>
        <v>0</v>
      </c>
      <c r="Q1307" s="176">
        <v>0</v>
      </c>
      <c r="R1307" s="176">
        <f>Q1307*H1307</f>
        <v>0</v>
      </c>
      <c r="S1307" s="176">
        <v>0</v>
      </c>
      <c r="T1307" s="177">
        <f>S1307*H1307</f>
        <v>0</v>
      </c>
      <c r="U1307" s="36"/>
      <c r="V1307" s="36"/>
      <c r="W1307" s="36"/>
      <c r="X1307" s="36"/>
      <c r="Y1307" s="36"/>
      <c r="Z1307" s="36"/>
      <c r="AA1307" s="36"/>
      <c r="AB1307" s="36"/>
      <c r="AC1307" s="36"/>
      <c r="AD1307" s="36"/>
      <c r="AE1307" s="36"/>
      <c r="AR1307" s="178" t="s">
        <v>586</v>
      </c>
      <c r="AT1307" s="178" t="s">
        <v>519</v>
      </c>
      <c r="AU1307" s="178" t="s">
        <v>88</v>
      </c>
      <c r="AY1307" s="18" t="s">
        <v>143</v>
      </c>
      <c r="BE1307" s="179">
        <f>IF(N1307="základní",J1307,0)</f>
        <v>0</v>
      </c>
      <c r="BF1307" s="179">
        <f>IF(N1307="snížená",J1307,0)</f>
        <v>0</v>
      </c>
      <c r="BG1307" s="179">
        <f>IF(N1307="zákl. přenesená",J1307,0)</f>
        <v>0</v>
      </c>
      <c r="BH1307" s="179">
        <f>IF(N1307="sníž. přenesená",J1307,0)</f>
        <v>0</v>
      </c>
      <c r="BI1307" s="179">
        <f>IF(N1307="nulová",J1307,0)</f>
        <v>0</v>
      </c>
      <c r="BJ1307" s="18" t="s">
        <v>86</v>
      </c>
      <c r="BK1307" s="179">
        <f>ROUND(I1307*H1307,2)</f>
        <v>0</v>
      </c>
      <c r="BL1307" s="18" t="s">
        <v>452</v>
      </c>
      <c r="BM1307" s="178" t="s">
        <v>1777</v>
      </c>
    </row>
    <row r="1308" spans="1:65" s="2" customFormat="1" ht="11.25">
      <c r="A1308" s="36"/>
      <c r="B1308" s="37"/>
      <c r="C1308" s="38"/>
      <c r="D1308" s="180" t="s">
        <v>149</v>
      </c>
      <c r="E1308" s="38"/>
      <c r="F1308" s="181" t="s">
        <v>1776</v>
      </c>
      <c r="G1308" s="38"/>
      <c r="H1308" s="38"/>
      <c r="I1308" s="182"/>
      <c r="J1308" s="38"/>
      <c r="K1308" s="38"/>
      <c r="L1308" s="41"/>
      <c r="M1308" s="183"/>
      <c r="N1308" s="184"/>
      <c r="O1308" s="66"/>
      <c r="P1308" s="66"/>
      <c r="Q1308" s="66"/>
      <c r="R1308" s="66"/>
      <c r="S1308" s="66"/>
      <c r="T1308" s="67"/>
      <c r="U1308" s="36"/>
      <c r="V1308" s="36"/>
      <c r="W1308" s="36"/>
      <c r="X1308" s="36"/>
      <c r="Y1308" s="36"/>
      <c r="Z1308" s="36"/>
      <c r="AA1308" s="36"/>
      <c r="AB1308" s="36"/>
      <c r="AC1308" s="36"/>
      <c r="AD1308" s="36"/>
      <c r="AE1308" s="36"/>
      <c r="AT1308" s="18" t="s">
        <v>149</v>
      </c>
      <c r="AU1308" s="18" t="s">
        <v>88</v>
      </c>
    </row>
    <row r="1309" spans="1:65" s="14" customFormat="1" ht="11.25">
      <c r="B1309" s="210"/>
      <c r="C1309" s="211"/>
      <c r="D1309" s="180" t="s">
        <v>252</v>
      </c>
      <c r="E1309" s="211"/>
      <c r="F1309" s="213" t="s">
        <v>1778</v>
      </c>
      <c r="G1309" s="211"/>
      <c r="H1309" s="214">
        <v>40.215000000000003</v>
      </c>
      <c r="I1309" s="215"/>
      <c r="J1309" s="211"/>
      <c r="K1309" s="211"/>
      <c r="L1309" s="216"/>
      <c r="M1309" s="217"/>
      <c r="N1309" s="218"/>
      <c r="O1309" s="218"/>
      <c r="P1309" s="218"/>
      <c r="Q1309" s="218"/>
      <c r="R1309" s="218"/>
      <c r="S1309" s="218"/>
      <c r="T1309" s="219"/>
      <c r="AT1309" s="220" t="s">
        <v>252</v>
      </c>
      <c r="AU1309" s="220" t="s">
        <v>88</v>
      </c>
      <c r="AV1309" s="14" t="s">
        <v>88</v>
      </c>
      <c r="AW1309" s="14" t="s">
        <v>4</v>
      </c>
      <c r="AX1309" s="14" t="s">
        <v>86</v>
      </c>
      <c r="AY1309" s="220" t="s">
        <v>143</v>
      </c>
    </row>
    <row r="1310" spans="1:65" s="2" customFormat="1" ht="24.2" customHeight="1">
      <c r="A1310" s="36"/>
      <c r="B1310" s="37"/>
      <c r="C1310" s="167" t="s">
        <v>1779</v>
      </c>
      <c r="D1310" s="167" t="s">
        <v>144</v>
      </c>
      <c r="E1310" s="168" t="s">
        <v>1780</v>
      </c>
      <c r="F1310" s="169" t="s">
        <v>1781</v>
      </c>
      <c r="G1310" s="170" t="s">
        <v>312</v>
      </c>
      <c r="H1310" s="171">
        <v>865.7</v>
      </c>
      <c r="I1310" s="172"/>
      <c r="J1310" s="173">
        <f>ROUND(I1310*H1310,2)</f>
        <v>0</v>
      </c>
      <c r="K1310" s="169" t="s">
        <v>248</v>
      </c>
      <c r="L1310" s="41"/>
      <c r="M1310" s="174" t="s">
        <v>32</v>
      </c>
      <c r="N1310" s="175" t="s">
        <v>49</v>
      </c>
      <c r="O1310" s="66"/>
      <c r="P1310" s="176">
        <f>O1310*H1310</f>
        <v>0</v>
      </c>
      <c r="Q1310" s="176">
        <v>2.0000000000000001E-4</v>
      </c>
      <c r="R1310" s="176">
        <f>Q1310*H1310</f>
        <v>0.17314000000000002</v>
      </c>
      <c r="S1310" s="176">
        <v>0</v>
      </c>
      <c r="T1310" s="177">
        <f>S1310*H1310</f>
        <v>0</v>
      </c>
      <c r="U1310" s="36"/>
      <c r="V1310" s="36"/>
      <c r="W1310" s="36"/>
      <c r="X1310" s="36"/>
      <c r="Y1310" s="36"/>
      <c r="Z1310" s="36"/>
      <c r="AA1310" s="36"/>
      <c r="AB1310" s="36"/>
      <c r="AC1310" s="36"/>
      <c r="AD1310" s="36"/>
      <c r="AE1310" s="36"/>
      <c r="AR1310" s="178" t="s">
        <v>452</v>
      </c>
      <c r="AT1310" s="178" t="s">
        <v>144</v>
      </c>
      <c r="AU1310" s="178" t="s">
        <v>88</v>
      </c>
      <c r="AY1310" s="18" t="s">
        <v>143</v>
      </c>
      <c r="BE1310" s="179">
        <f>IF(N1310="základní",J1310,0)</f>
        <v>0</v>
      </c>
      <c r="BF1310" s="179">
        <f>IF(N1310="snížená",J1310,0)</f>
        <v>0</v>
      </c>
      <c r="BG1310" s="179">
        <f>IF(N1310="zákl. přenesená",J1310,0)</f>
        <v>0</v>
      </c>
      <c r="BH1310" s="179">
        <f>IF(N1310="sníž. přenesená",J1310,0)</f>
        <v>0</v>
      </c>
      <c r="BI1310" s="179">
        <f>IF(N1310="nulová",J1310,0)</f>
        <v>0</v>
      </c>
      <c r="BJ1310" s="18" t="s">
        <v>86</v>
      </c>
      <c r="BK1310" s="179">
        <f>ROUND(I1310*H1310,2)</f>
        <v>0</v>
      </c>
      <c r="BL1310" s="18" t="s">
        <v>452</v>
      </c>
      <c r="BM1310" s="178" t="s">
        <v>1782</v>
      </c>
    </row>
    <row r="1311" spans="1:65" s="2" customFormat="1" ht="19.5">
      <c r="A1311" s="36"/>
      <c r="B1311" s="37"/>
      <c r="C1311" s="38"/>
      <c r="D1311" s="180" t="s">
        <v>149</v>
      </c>
      <c r="E1311" s="38"/>
      <c r="F1311" s="181" t="s">
        <v>1783</v>
      </c>
      <c r="G1311" s="38"/>
      <c r="H1311" s="38"/>
      <c r="I1311" s="182"/>
      <c r="J1311" s="38"/>
      <c r="K1311" s="38"/>
      <c r="L1311" s="41"/>
      <c r="M1311" s="183"/>
      <c r="N1311" s="184"/>
      <c r="O1311" s="66"/>
      <c r="P1311" s="66"/>
      <c r="Q1311" s="66"/>
      <c r="R1311" s="66"/>
      <c r="S1311" s="66"/>
      <c r="T1311" s="67"/>
      <c r="U1311" s="36"/>
      <c r="V1311" s="36"/>
      <c r="W1311" s="36"/>
      <c r="X1311" s="36"/>
      <c r="Y1311" s="36"/>
      <c r="Z1311" s="36"/>
      <c r="AA1311" s="36"/>
      <c r="AB1311" s="36"/>
      <c r="AC1311" s="36"/>
      <c r="AD1311" s="36"/>
      <c r="AE1311" s="36"/>
      <c r="AT1311" s="18" t="s">
        <v>149</v>
      </c>
      <c r="AU1311" s="18" t="s">
        <v>88</v>
      </c>
    </row>
    <row r="1312" spans="1:65" s="2" customFormat="1" ht="11.25">
      <c r="A1312" s="36"/>
      <c r="B1312" s="37"/>
      <c r="C1312" s="38"/>
      <c r="D1312" s="198" t="s">
        <v>194</v>
      </c>
      <c r="E1312" s="38"/>
      <c r="F1312" s="199" t="s">
        <v>1784</v>
      </c>
      <c r="G1312" s="38"/>
      <c r="H1312" s="38"/>
      <c r="I1312" s="182"/>
      <c r="J1312" s="38"/>
      <c r="K1312" s="38"/>
      <c r="L1312" s="41"/>
      <c r="M1312" s="183"/>
      <c r="N1312" s="184"/>
      <c r="O1312" s="66"/>
      <c r="P1312" s="66"/>
      <c r="Q1312" s="66"/>
      <c r="R1312" s="66"/>
      <c r="S1312" s="66"/>
      <c r="T1312" s="67"/>
      <c r="U1312" s="36"/>
      <c r="V1312" s="36"/>
      <c r="W1312" s="36"/>
      <c r="X1312" s="36"/>
      <c r="Y1312" s="36"/>
      <c r="Z1312" s="36"/>
      <c r="AA1312" s="36"/>
      <c r="AB1312" s="36"/>
      <c r="AC1312" s="36"/>
      <c r="AD1312" s="36"/>
      <c r="AE1312" s="36"/>
      <c r="AT1312" s="18" t="s">
        <v>194</v>
      </c>
      <c r="AU1312" s="18" t="s">
        <v>88</v>
      </c>
    </row>
    <row r="1313" spans="1:65" s="13" customFormat="1" ht="11.25">
      <c r="B1313" s="200"/>
      <c r="C1313" s="201"/>
      <c r="D1313" s="180" t="s">
        <v>252</v>
      </c>
      <c r="E1313" s="202" t="s">
        <v>32</v>
      </c>
      <c r="F1313" s="203" t="s">
        <v>718</v>
      </c>
      <c r="G1313" s="201"/>
      <c r="H1313" s="202" t="s">
        <v>32</v>
      </c>
      <c r="I1313" s="204"/>
      <c r="J1313" s="201"/>
      <c r="K1313" s="201"/>
      <c r="L1313" s="205"/>
      <c r="M1313" s="206"/>
      <c r="N1313" s="207"/>
      <c r="O1313" s="207"/>
      <c r="P1313" s="207"/>
      <c r="Q1313" s="207"/>
      <c r="R1313" s="207"/>
      <c r="S1313" s="207"/>
      <c r="T1313" s="208"/>
      <c r="AT1313" s="209" t="s">
        <v>252</v>
      </c>
      <c r="AU1313" s="209" t="s">
        <v>88</v>
      </c>
      <c r="AV1313" s="13" t="s">
        <v>86</v>
      </c>
      <c r="AW1313" s="13" t="s">
        <v>39</v>
      </c>
      <c r="AX1313" s="13" t="s">
        <v>78</v>
      </c>
      <c r="AY1313" s="209" t="s">
        <v>143</v>
      </c>
    </row>
    <row r="1314" spans="1:65" s="14" customFormat="1" ht="11.25">
      <c r="B1314" s="210"/>
      <c r="C1314" s="211"/>
      <c r="D1314" s="180" t="s">
        <v>252</v>
      </c>
      <c r="E1314" s="212" t="s">
        <v>32</v>
      </c>
      <c r="F1314" s="213" t="s">
        <v>719</v>
      </c>
      <c r="G1314" s="211"/>
      <c r="H1314" s="214">
        <v>855.93</v>
      </c>
      <c r="I1314" s="215"/>
      <c r="J1314" s="211"/>
      <c r="K1314" s="211"/>
      <c r="L1314" s="216"/>
      <c r="M1314" s="217"/>
      <c r="N1314" s="218"/>
      <c r="O1314" s="218"/>
      <c r="P1314" s="218"/>
      <c r="Q1314" s="218"/>
      <c r="R1314" s="218"/>
      <c r="S1314" s="218"/>
      <c r="T1314" s="219"/>
      <c r="AT1314" s="220" t="s">
        <v>252</v>
      </c>
      <c r="AU1314" s="220" t="s">
        <v>88</v>
      </c>
      <c r="AV1314" s="14" t="s">
        <v>88</v>
      </c>
      <c r="AW1314" s="14" t="s">
        <v>39</v>
      </c>
      <c r="AX1314" s="14" t="s">
        <v>78</v>
      </c>
      <c r="AY1314" s="220" t="s">
        <v>143</v>
      </c>
    </row>
    <row r="1315" spans="1:65" s="13" customFormat="1" ht="11.25">
      <c r="B1315" s="200"/>
      <c r="C1315" s="201"/>
      <c r="D1315" s="180" t="s">
        <v>252</v>
      </c>
      <c r="E1315" s="202" t="s">
        <v>32</v>
      </c>
      <c r="F1315" s="203" t="s">
        <v>720</v>
      </c>
      <c r="G1315" s="201"/>
      <c r="H1315" s="202" t="s">
        <v>32</v>
      </c>
      <c r="I1315" s="204"/>
      <c r="J1315" s="201"/>
      <c r="K1315" s="201"/>
      <c r="L1315" s="205"/>
      <c r="M1315" s="206"/>
      <c r="N1315" s="207"/>
      <c r="O1315" s="207"/>
      <c r="P1315" s="207"/>
      <c r="Q1315" s="207"/>
      <c r="R1315" s="207"/>
      <c r="S1315" s="207"/>
      <c r="T1315" s="208"/>
      <c r="AT1315" s="209" t="s">
        <v>252</v>
      </c>
      <c r="AU1315" s="209" t="s">
        <v>88</v>
      </c>
      <c r="AV1315" s="13" t="s">
        <v>86</v>
      </c>
      <c r="AW1315" s="13" t="s">
        <v>39</v>
      </c>
      <c r="AX1315" s="13" t="s">
        <v>78</v>
      </c>
      <c r="AY1315" s="209" t="s">
        <v>143</v>
      </c>
    </row>
    <row r="1316" spans="1:65" s="14" customFormat="1" ht="11.25">
      <c r="B1316" s="210"/>
      <c r="C1316" s="211"/>
      <c r="D1316" s="180" t="s">
        <v>252</v>
      </c>
      <c r="E1316" s="212" t="s">
        <v>32</v>
      </c>
      <c r="F1316" s="213" t="s">
        <v>721</v>
      </c>
      <c r="G1316" s="211"/>
      <c r="H1316" s="214">
        <v>-87.26</v>
      </c>
      <c r="I1316" s="215"/>
      <c r="J1316" s="211"/>
      <c r="K1316" s="211"/>
      <c r="L1316" s="216"/>
      <c r="M1316" s="217"/>
      <c r="N1316" s="218"/>
      <c r="O1316" s="218"/>
      <c r="P1316" s="218"/>
      <c r="Q1316" s="218"/>
      <c r="R1316" s="218"/>
      <c r="S1316" s="218"/>
      <c r="T1316" s="219"/>
      <c r="AT1316" s="220" t="s">
        <v>252</v>
      </c>
      <c r="AU1316" s="220" t="s">
        <v>88</v>
      </c>
      <c r="AV1316" s="14" t="s">
        <v>88</v>
      </c>
      <c r="AW1316" s="14" t="s">
        <v>39</v>
      </c>
      <c r="AX1316" s="14" t="s">
        <v>78</v>
      </c>
      <c r="AY1316" s="220" t="s">
        <v>143</v>
      </c>
    </row>
    <row r="1317" spans="1:65" s="14" customFormat="1" ht="11.25">
      <c r="B1317" s="210"/>
      <c r="C1317" s="211"/>
      <c r="D1317" s="180" t="s">
        <v>252</v>
      </c>
      <c r="E1317" s="212" t="s">
        <v>32</v>
      </c>
      <c r="F1317" s="213" t="s">
        <v>722</v>
      </c>
      <c r="G1317" s="211"/>
      <c r="H1317" s="214">
        <v>-38.299999999999997</v>
      </c>
      <c r="I1317" s="215"/>
      <c r="J1317" s="211"/>
      <c r="K1317" s="211"/>
      <c r="L1317" s="216"/>
      <c r="M1317" s="217"/>
      <c r="N1317" s="218"/>
      <c r="O1317" s="218"/>
      <c r="P1317" s="218"/>
      <c r="Q1317" s="218"/>
      <c r="R1317" s="218"/>
      <c r="S1317" s="218"/>
      <c r="T1317" s="219"/>
      <c r="AT1317" s="220" t="s">
        <v>252</v>
      </c>
      <c r="AU1317" s="220" t="s">
        <v>88</v>
      </c>
      <c r="AV1317" s="14" t="s">
        <v>88</v>
      </c>
      <c r="AW1317" s="14" t="s">
        <v>39</v>
      </c>
      <c r="AX1317" s="14" t="s">
        <v>78</v>
      </c>
      <c r="AY1317" s="220" t="s">
        <v>143</v>
      </c>
    </row>
    <row r="1318" spans="1:65" s="13" customFormat="1" ht="11.25">
      <c r="B1318" s="200"/>
      <c r="C1318" s="201"/>
      <c r="D1318" s="180" t="s">
        <v>252</v>
      </c>
      <c r="E1318" s="202" t="s">
        <v>32</v>
      </c>
      <c r="F1318" s="203" t="s">
        <v>723</v>
      </c>
      <c r="G1318" s="201"/>
      <c r="H1318" s="202" t="s">
        <v>32</v>
      </c>
      <c r="I1318" s="204"/>
      <c r="J1318" s="201"/>
      <c r="K1318" s="201"/>
      <c r="L1318" s="205"/>
      <c r="M1318" s="206"/>
      <c r="N1318" s="207"/>
      <c r="O1318" s="207"/>
      <c r="P1318" s="207"/>
      <c r="Q1318" s="207"/>
      <c r="R1318" s="207"/>
      <c r="S1318" s="207"/>
      <c r="T1318" s="208"/>
      <c r="AT1318" s="209" t="s">
        <v>252</v>
      </c>
      <c r="AU1318" s="209" t="s">
        <v>88</v>
      </c>
      <c r="AV1318" s="13" t="s">
        <v>86</v>
      </c>
      <c r="AW1318" s="13" t="s">
        <v>39</v>
      </c>
      <c r="AX1318" s="13" t="s">
        <v>78</v>
      </c>
      <c r="AY1318" s="209" t="s">
        <v>143</v>
      </c>
    </row>
    <row r="1319" spans="1:65" s="14" customFormat="1" ht="11.25">
      <c r="B1319" s="210"/>
      <c r="C1319" s="211"/>
      <c r="D1319" s="180" t="s">
        <v>252</v>
      </c>
      <c r="E1319" s="212" t="s">
        <v>32</v>
      </c>
      <c r="F1319" s="213" t="s">
        <v>724</v>
      </c>
      <c r="G1319" s="211"/>
      <c r="H1319" s="214">
        <v>25.93</v>
      </c>
      <c r="I1319" s="215"/>
      <c r="J1319" s="211"/>
      <c r="K1319" s="211"/>
      <c r="L1319" s="216"/>
      <c r="M1319" s="217"/>
      <c r="N1319" s="218"/>
      <c r="O1319" s="218"/>
      <c r="P1319" s="218"/>
      <c r="Q1319" s="218"/>
      <c r="R1319" s="218"/>
      <c r="S1319" s="218"/>
      <c r="T1319" s="219"/>
      <c r="AT1319" s="220" t="s">
        <v>252</v>
      </c>
      <c r="AU1319" s="220" t="s">
        <v>88</v>
      </c>
      <c r="AV1319" s="14" t="s">
        <v>88</v>
      </c>
      <c r="AW1319" s="14" t="s">
        <v>39</v>
      </c>
      <c r="AX1319" s="14" t="s">
        <v>78</v>
      </c>
      <c r="AY1319" s="220" t="s">
        <v>143</v>
      </c>
    </row>
    <row r="1320" spans="1:65" s="13" customFormat="1" ht="11.25">
      <c r="B1320" s="200"/>
      <c r="C1320" s="201"/>
      <c r="D1320" s="180" t="s">
        <v>252</v>
      </c>
      <c r="E1320" s="202" t="s">
        <v>32</v>
      </c>
      <c r="F1320" s="203" t="s">
        <v>1785</v>
      </c>
      <c r="G1320" s="201"/>
      <c r="H1320" s="202" t="s">
        <v>32</v>
      </c>
      <c r="I1320" s="204"/>
      <c r="J1320" s="201"/>
      <c r="K1320" s="201"/>
      <c r="L1320" s="205"/>
      <c r="M1320" s="206"/>
      <c r="N1320" s="207"/>
      <c r="O1320" s="207"/>
      <c r="P1320" s="207"/>
      <c r="Q1320" s="207"/>
      <c r="R1320" s="207"/>
      <c r="S1320" s="207"/>
      <c r="T1320" s="208"/>
      <c r="AT1320" s="209" t="s">
        <v>252</v>
      </c>
      <c r="AU1320" s="209" t="s">
        <v>88</v>
      </c>
      <c r="AV1320" s="13" t="s">
        <v>86</v>
      </c>
      <c r="AW1320" s="13" t="s">
        <v>39</v>
      </c>
      <c r="AX1320" s="13" t="s">
        <v>78</v>
      </c>
      <c r="AY1320" s="209" t="s">
        <v>143</v>
      </c>
    </row>
    <row r="1321" spans="1:65" s="14" customFormat="1" ht="11.25">
      <c r="B1321" s="210"/>
      <c r="C1321" s="211"/>
      <c r="D1321" s="180" t="s">
        <v>252</v>
      </c>
      <c r="E1321" s="212" t="s">
        <v>32</v>
      </c>
      <c r="F1321" s="213" t="s">
        <v>1786</v>
      </c>
      <c r="G1321" s="211"/>
      <c r="H1321" s="214">
        <v>284.81</v>
      </c>
      <c r="I1321" s="215"/>
      <c r="J1321" s="211"/>
      <c r="K1321" s="211"/>
      <c r="L1321" s="216"/>
      <c r="M1321" s="217"/>
      <c r="N1321" s="218"/>
      <c r="O1321" s="218"/>
      <c r="P1321" s="218"/>
      <c r="Q1321" s="218"/>
      <c r="R1321" s="218"/>
      <c r="S1321" s="218"/>
      <c r="T1321" s="219"/>
      <c r="AT1321" s="220" t="s">
        <v>252</v>
      </c>
      <c r="AU1321" s="220" t="s">
        <v>88</v>
      </c>
      <c r="AV1321" s="14" t="s">
        <v>88</v>
      </c>
      <c r="AW1321" s="14" t="s">
        <v>39</v>
      </c>
      <c r="AX1321" s="14" t="s">
        <v>78</v>
      </c>
      <c r="AY1321" s="220" t="s">
        <v>143</v>
      </c>
    </row>
    <row r="1322" spans="1:65" s="13" customFormat="1" ht="11.25">
      <c r="B1322" s="200"/>
      <c r="C1322" s="201"/>
      <c r="D1322" s="180" t="s">
        <v>252</v>
      </c>
      <c r="E1322" s="202" t="s">
        <v>32</v>
      </c>
      <c r="F1322" s="203" t="s">
        <v>1787</v>
      </c>
      <c r="G1322" s="201"/>
      <c r="H1322" s="202" t="s">
        <v>32</v>
      </c>
      <c r="I1322" s="204"/>
      <c r="J1322" s="201"/>
      <c r="K1322" s="201"/>
      <c r="L1322" s="205"/>
      <c r="M1322" s="206"/>
      <c r="N1322" s="207"/>
      <c r="O1322" s="207"/>
      <c r="P1322" s="207"/>
      <c r="Q1322" s="207"/>
      <c r="R1322" s="207"/>
      <c r="S1322" s="207"/>
      <c r="T1322" s="208"/>
      <c r="AT1322" s="209" t="s">
        <v>252</v>
      </c>
      <c r="AU1322" s="209" t="s">
        <v>88</v>
      </c>
      <c r="AV1322" s="13" t="s">
        <v>86</v>
      </c>
      <c r="AW1322" s="13" t="s">
        <v>39</v>
      </c>
      <c r="AX1322" s="13" t="s">
        <v>78</v>
      </c>
      <c r="AY1322" s="209" t="s">
        <v>143</v>
      </c>
    </row>
    <row r="1323" spans="1:65" s="14" customFormat="1" ht="11.25">
      <c r="B1323" s="210"/>
      <c r="C1323" s="211"/>
      <c r="D1323" s="180" t="s">
        <v>252</v>
      </c>
      <c r="E1323" s="212" t="s">
        <v>32</v>
      </c>
      <c r="F1323" s="213" t="s">
        <v>1788</v>
      </c>
      <c r="G1323" s="211"/>
      <c r="H1323" s="214">
        <v>-175.41</v>
      </c>
      <c r="I1323" s="215"/>
      <c r="J1323" s="211"/>
      <c r="K1323" s="211"/>
      <c r="L1323" s="216"/>
      <c r="M1323" s="217"/>
      <c r="N1323" s="218"/>
      <c r="O1323" s="218"/>
      <c r="P1323" s="218"/>
      <c r="Q1323" s="218"/>
      <c r="R1323" s="218"/>
      <c r="S1323" s="218"/>
      <c r="T1323" s="219"/>
      <c r="AT1323" s="220" t="s">
        <v>252</v>
      </c>
      <c r="AU1323" s="220" t="s">
        <v>88</v>
      </c>
      <c r="AV1323" s="14" t="s">
        <v>88</v>
      </c>
      <c r="AW1323" s="14" t="s">
        <v>39</v>
      </c>
      <c r="AX1323" s="14" t="s">
        <v>78</v>
      </c>
      <c r="AY1323" s="220" t="s">
        <v>143</v>
      </c>
    </row>
    <row r="1324" spans="1:65" s="15" customFormat="1" ht="11.25">
      <c r="B1324" s="221"/>
      <c r="C1324" s="222"/>
      <c r="D1324" s="180" t="s">
        <v>252</v>
      </c>
      <c r="E1324" s="223" t="s">
        <v>32</v>
      </c>
      <c r="F1324" s="224" t="s">
        <v>256</v>
      </c>
      <c r="G1324" s="222"/>
      <c r="H1324" s="225">
        <v>865.69999999999993</v>
      </c>
      <c r="I1324" s="226"/>
      <c r="J1324" s="222"/>
      <c r="K1324" s="222"/>
      <c r="L1324" s="227"/>
      <c r="M1324" s="228"/>
      <c r="N1324" s="229"/>
      <c r="O1324" s="229"/>
      <c r="P1324" s="229"/>
      <c r="Q1324" s="229"/>
      <c r="R1324" s="229"/>
      <c r="S1324" s="229"/>
      <c r="T1324" s="230"/>
      <c r="AT1324" s="231" t="s">
        <v>252</v>
      </c>
      <c r="AU1324" s="231" t="s">
        <v>88</v>
      </c>
      <c r="AV1324" s="15" t="s">
        <v>142</v>
      </c>
      <c r="AW1324" s="15" t="s">
        <v>39</v>
      </c>
      <c r="AX1324" s="15" t="s">
        <v>86</v>
      </c>
      <c r="AY1324" s="231" t="s">
        <v>143</v>
      </c>
    </row>
    <row r="1325" spans="1:65" s="2" customFormat="1" ht="33" customHeight="1">
      <c r="A1325" s="36"/>
      <c r="B1325" s="37"/>
      <c r="C1325" s="167" t="s">
        <v>1789</v>
      </c>
      <c r="D1325" s="167" t="s">
        <v>144</v>
      </c>
      <c r="E1325" s="168" t="s">
        <v>1790</v>
      </c>
      <c r="F1325" s="169" t="s">
        <v>1791</v>
      </c>
      <c r="G1325" s="170" t="s">
        <v>312</v>
      </c>
      <c r="H1325" s="171">
        <v>865.7</v>
      </c>
      <c r="I1325" s="172"/>
      <c r="J1325" s="173">
        <f>ROUND(I1325*H1325,2)</f>
        <v>0</v>
      </c>
      <c r="K1325" s="169" t="s">
        <v>248</v>
      </c>
      <c r="L1325" s="41"/>
      <c r="M1325" s="174" t="s">
        <v>32</v>
      </c>
      <c r="N1325" s="175" t="s">
        <v>49</v>
      </c>
      <c r="O1325" s="66"/>
      <c r="P1325" s="176">
        <f>O1325*H1325</f>
        <v>0</v>
      </c>
      <c r="Q1325" s="176">
        <v>2.5999999999999998E-4</v>
      </c>
      <c r="R1325" s="176">
        <f>Q1325*H1325</f>
        <v>0.225082</v>
      </c>
      <c r="S1325" s="176">
        <v>0</v>
      </c>
      <c r="T1325" s="177">
        <f>S1325*H1325</f>
        <v>0</v>
      </c>
      <c r="U1325" s="36"/>
      <c r="V1325" s="36"/>
      <c r="W1325" s="36"/>
      <c r="X1325" s="36"/>
      <c r="Y1325" s="36"/>
      <c r="Z1325" s="36"/>
      <c r="AA1325" s="36"/>
      <c r="AB1325" s="36"/>
      <c r="AC1325" s="36"/>
      <c r="AD1325" s="36"/>
      <c r="AE1325" s="36"/>
      <c r="AR1325" s="178" t="s">
        <v>452</v>
      </c>
      <c r="AT1325" s="178" t="s">
        <v>144</v>
      </c>
      <c r="AU1325" s="178" t="s">
        <v>88</v>
      </c>
      <c r="AY1325" s="18" t="s">
        <v>143</v>
      </c>
      <c r="BE1325" s="179">
        <f>IF(N1325="základní",J1325,0)</f>
        <v>0</v>
      </c>
      <c r="BF1325" s="179">
        <f>IF(N1325="snížená",J1325,0)</f>
        <v>0</v>
      </c>
      <c r="BG1325" s="179">
        <f>IF(N1325="zákl. přenesená",J1325,0)</f>
        <v>0</v>
      </c>
      <c r="BH1325" s="179">
        <f>IF(N1325="sníž. přenesená",J1325,0)</f>
        <v>0</v>
      </c>
      <c r="BI1325" s="179">
        <f>IF(N1325="nulová",J1325,0)</f>
        <v>0</v>
      </c>
      <c r="BJ1325" s="18" t="s">
        <v>86</v>
      </c>
      <c r="BK1325" s="179">
        <f>ROUND(I1325*H1325,2)</f>
        <v>0</v>
      </c>
      <c r="BL1325" s="18" t="s">
        <v>452</v>
      </c>
      <c r="BM1325" s="178" t="s">
        <v>1792</v>
      </c>
    </row>
    <row r="1326" spans="1:65" s="2" customFormat="1" ht="29.25">
      <c r="A1326" s="36"/>
      <c r="B1326" s="37"/>
      <c r="C1326" s="38"/>
      <c r="D1326" s="180" t="s">
        <v>149</v>
      </c>
      <c r="E1326" s="38"/>
      <c r="F1326" s="181" t="s">
        <v>1793</v>
      </c>
      <c r="G1326" s="38"/>
      <c r="H1326" s="38"/>
      <c r="I1326" s="182"/>
      <c r="J1326" s="38"/>
      <c r="K1326" s="38"/>
      <c r="L1326" s="41"/>
      <c r="M1326" s="183"/>
      <c r="N1326" s="184"/>
      <c r="O1326" s="66"/>
      <c r="P1326" s="66"/>
      <c r="Q1326" s="66"/>
      <c r="R1326" s="66"/>
      <c r="S1326" s="66"/>
      <c r="T1326" s="67"/>
      <c r="U1326" s="36"/>
      <c r="V1326" s="36"/>
      <c r="W1326" s="36"/>
      <c r="X1326" s="36"/>
      <c r="Y1326" s="36"/>
      <c r="Z1326" s="36"/>
      <c r="AA1326" s="36"/>
      <c r="AB1326" s="36"/>
      <c r="AC1326" s="36"/>
      <c r="AD1326" s="36"/>
      <c r="AE1326" s="36"/>
      <c r="AT1326" s="18" t="s">
        <v>149</v>
      </c>
      <c r="AU1326" s="18" t="s">
        <v>88</v>
      </c>
    </row>
    <row r="1327" spans="1:65" s="2" customFormat="1" ht="11.25">
      <c r="A1327" s="36"/>
      <c r="B1327" s="37"/>
      <c r="C1327" s="38"/>
      <c r="D1327" s="198" t="s">
        <v>194</v>
      </c>
      <c r="E1327" s="38"/>
      <c r="F1327" s="199" t="s">
        <v>1794</v>
      </c>
      <c r="G1327" s="38"/>
      <c r="H1327" s="38"/>
      <c r="I1327" s="182"/>
      <c r="J1327" s="38"/>
      <c r="K1327" s="38"/>
      <c r="L1327" s="41"/>
      <c r="M1327" s="183"/>
      <c r="N1327" s="184"/>
      <c r="O1327" s="66"/>
      <c r="P1327" s="66"/>
      <c r="Q1327" s="66"/>
      <c r="R1327" s="66"/>
      <c r="S1327" s="66"/>
      <c r="T1327" s="67"/>
      <c r="U1327" s="36"/>
      <c r="V1327" s="36"/>
      <c r="W1327" s="36"/>
      <c r="X1327" s="36"/>
      <c r="Y1327" s="36"/>
      <c r="Z1327" s="36"/>
      <c r="AA1327" s="36"/>
      <c r="AB1327" s="36"/>
      <c r="AC1327" s="36"/>
      <c r="AD1327" s="36"/>
      <c r="AE1327" s="36"/>
      <c r="AT1327" s="18" t="s">
        <v>194</v>
      </c>
      <c r="AU1327" s="18" t="s">
        <v>88</v>
      </c>
    </row>
    <row r="1328" spans="1:65" s="13" customFormat="1" ht="11.25">
      <c r="B1328" s="200"/>
      <c r="C1328" s="201"/>
      <c r="D1328" s="180" t="s">
        <v>252</v>
      </c>
      <c r="E1328" s="202" t="s">
        <v>32</v>
      </c>
      <c r="F1328" s="203" t="s">
        <v>718</v>
      </c>
      <c r="G1328" s="201"/>
      <c r="H1328" s="202" t="s">
        <v>32</v>
      </c>
      <c r="I1328" s="204"/>
      <c r="J1328" s="201"/>
      <c r="K1328" s="201"/>
      <c r="L1328" s="205"/>
      <c r="M1328" s="206"/>
      <c r="N1328" s="207"/>
      <c r="O1328" s="207"/>
      <c r="P1328" s="207"/>
      <c r="Q1328" s="207"/>
      <c r="R1328" s="207"/>
      <c r="S1328" s="207"/>
      <c r="T1328" s="208"/>
      <c r="AT1328" s="209" t="s">
        <v>252</v>
      </c>
      <c r="AU1328" s="209" t="s">
        <v>88</v>
      </c>
      <c r="AV1328" s="13" t="s">
        <v>86</v>
      </c>
      <c r="AW1328" s="13" t="s">
        <v>39</v>
      </c>
      <c r="AX1328" s="13" t="s">
        <v>78</v>
      </c>
      <c r="AY1328" s="209" t="s">
        <v>143</v>
      </c>
    </row>
    <row r="1329" spans="1:65" s="14" customFormat="1" ht="11.25">
      <c r="B1329" s="210"/>
      <c r="C1329" s="211"/>
      <c r="D1329" s="180" t="s">
        <v>252</v>
      </c>
      <c r="E1329" s="212" t="s">
        <v>32</v>
      </c>
      <c r="F1329" s="213" t="s">
        <v>719</v>
      </c>
      <c r="G1329" s="211"/>
      <c r="H1329" s="214">
        <v>855.93</v>
      </c>
      <c r="I1329" s="215"/>
      <c r="J1329" s="211"/>
      <c r="K1329" s="211"/>
      <c r="L1329" s="216"/>
      <c r="M1329" s="217"/>
      <c r="N1329" s="218"/>
      <c r="O1329" s="218"/>
      <c r="P1329" s="218"/>
      <c r="Q1329" s="218"/>
      <c r="R1329" s="218"/>
      <c r="S1329" s="218"/>
      <c r="T1329" s="219"/>
      <c r="AT1329" s="220" t="s">
        <v>252</v>
      </c>
      <c r="AU1329" s="220" t="s">
        <v>88</v>
      </c>
      <c r="AV1329" s="14" t="s">
        <v>88</v>
      </c>
      <c r="AW1329" s="14" t="s">
        <v>39</v>
      </c>
      <c r="AX1329" s="14" t="s">
        <v>78</v>
      </c>
      <c r="AY1329" s="220" t="s">
        <v>143</v>
      </c>
    </row>
    <row r="1330" spans="1:65" s="13" customFormat="1" ht="11.25">
      <c r="B1330" s="200"/>
      <c r="C1330" s="201"/>
      <c r="D1330" s="180" t="s">
        <v>252</v>
      </c>
      <c r="E1330" s="202" t="s">
        <v>32</v>
      </c>
      <c r="F1330" s="203" t="s">
        <v>720</v>
      </c>
      <c r="G1330" s="201"/>
      <c r="H1330" s="202" t="s">
        <v>32</v>
      </c>
      <c r="I1330" s="204"/>
      <c r="J1330" s="201"/>
      <c r="K1330" s="201"/>
      <c r="L1330" s="205"/>
      <c r="M1330" s="206"/>
      <c r="N1330" s="207"/>
      <c r="O1330" s="207"/>
      <c r="P1330" s="207"/>
      <c r="Q1330" s="207"/>
      <c r="R1330" s="207"/>
      <c r="S1330" s="207"/>
      <c r="T1330" s="208"/>
      <c r="AT1330" s="209" t="s">
        <v>252</v>
      </c>
      <c r="AU1330" s="209" t="s">
        <v>88</v>
      </c>
      <c r="AV1330" s="13" t="s">
        <v>86</v>
      </c>
      <c r="AW1330" s="13" t="s">
        <v>39</v>
      </c>
      <c r="AX1330" s="13" t="s">
        <v>78</v>
      </c>
      <c r="AY1330" s="209" t="s">
        <v>143</v>
      </c>
    </row>
    <row r="1331" spans="1:65" s="14" customFormat="1" ht="11.25">
      <c r="B1331" s="210"/>
      <c r="C1331" s="211"/>
      <c r="D1331" s="180" t="s">
        <v>252</v>
      </c>
      <c r="E1331" s="212" t="s">
        <v>32</v>
      </c>
      <c r="F1331" s="213" t="s">
        <v>721</v>
      </c>
      <c r="G1331" s="211"/>
      <c r="H1331" s="214">
        <v>-87.26</v>
      </c>
      <c r="I1331" s="215"/>
      <c r="J1331" s="211"/>
      <c r="K1331" s="211"/>
      <c r="L1331" s="216"/>
      <c r="M1331" s="217"/>
      <c r="N1331" s="218"/>
      <c r="O1331" s="218"/>
      <c r="P1331" s="218"/>
      <c r="Q1331" s="218"/>
      <c r="R1331" s="218"/>
      <c r="S1331" s="218"/>
      <c r="T1331" s="219"/>
      <c r="AT1331" s="220" t="s">
        <v>252</v>
      </c>
      <c r="AU1331" s="220" t="s">
        <v>88</v>
      </c>
      <c r="AV1331" s="14" t="s">
        <v>88</v>
      </c>
      <c r="AW1331" s="14" t="s">
        <v>39</v>
      </c>
      <c r="AX1331" s="14" t="s">
        <v>78</v>
      </c>
      <c r="AY1331" s="220" t="s">
        <v>143</v>
      </c>
    </row>
    <row r="1332" spans="1:65" s="14" customFormat="1" ht="11.25">
      <c r="B1332" s="210"/>
      <c r="C1332" s="211"/>
      <c r="D1332" s="180" t="s">
        <v>252</v>
      </c>
      <c r="E1332" s="212" t="s">
        <v>32</v>
      </c>
      <c r="F1332" s="213" t="s">
        <v>722</v>
      </c>
      <c r="G1332" s="211"/>
      <c r="H1332" s="214">
        <v>-38.299999999999997</v>
      </c>
      <c r="I1332" s="215"/>
      <c r="J1332" s="211"/>
      <c r="K1332" s="211"/>
      <c r="L1332" s="216"/>
      <c r="M1332" s="217"/>
      <c r="N1332" s="218"/>
      <c r="O1332" s="218"/>
      <c r="P1332" s="218"/>
      <c r="Q1332" s="218"/>
      <c r="R1332" s="218"/>
      <c r="S1332" s="218"/>
      <c r="T1332" s="219"/>
      <c r="AT1332" s="220" t="s">
        <v>252</v>
      </c>
      <c r="AU1332" s="220" t="s">
        <v>88</v>
      </c>
      <c r="AV1332" s="14" t="s">
        <v>88</v>
      </c>
      <c r="AW1332" s="14" t="s">
        <v>39</v>
      </c>
      <c r="AX1332" s="14" t="s">
        <v>78</v>
      </c>
      <c r="AY1332" s="220" t="s">
        <v>143</v>
      </c>
    </row>
    <row r="1333" spans="1:65" s="13" customFormat="1" ht="11.25">
      <c r="B1333" s="200"/>
      <c r="C1333" s="201"/>
      <c r="D1333" s="180" t="s">
        <v>252</v>
      </c>
      <c r="E1333" s="202" t="s">
        <v>32</v>
      </c>
      <c r="F1333" s="203" t="s">
        <v>723</v>
      </c>
      <c r="G1333" s="201"/>
      <c r="H1333" s="202" t="s">
        <v>32</v>
      </c>
      <c r="I1333" s="204"/>
      <c r="J1333" s="201"/>
      <c r="K1333" s="201"/>
      <c r="L1333" s="205"/>
      <c r="M1333" s="206"/>
      <c r="N1333" s="207"/>
      <c r="O1333" s="207"/>
      <c r="P1333" s="207"/>
      <c r="Q1333" s="207"/>
      <c r="R1333" s="207"/>
      <c r="S1333" s="207"/>
      <c r="T1333" s="208"/>
      <c r="AT1333" s="209" t="s">
        <v>252</v>
      </c>
      <c r="AU1333" s="209" t="s">
        <v>88</v>
      </c>
      <c r="AV1333" s="13" t="s">
        <v>86</v>
      </c>
      <c r="AW1333" s="13" t="s">
        <v>39</v>
      </c>
      <c r="AX1333" s="13" t="s">
        <v>78</v>
      </c>
      <c r="AY1333" s="209" t="s">
        <v>143</v>
      </c>
    </row>
    <row r="1334" spans="1:65" s="14" customFormat="1" ht="11.25">
      <c r="B1334" s="210"/>
      <c r="C1334" s="211"/>
      <c r="D1334" s="180" t="s">
        <v>252</v>
      </c>
      <c r="E1334" s="212" t="s">
        <v>32</v>
      </c>
      <c r="F1334" s="213" t="s">
        <v>724</v>
      </c>
      <c r="G1334" s="211"/>
      <c r="H1334" s="214">
        <v>25.93</v>
      </c>
      <c r="I1334" s="215"/>
      <c r="J1334" s="211"/>
      <c r="K1334" s="211"/>
      <c r="L1334" s="216"/>
      <c r="M1334" s="217"/>
      <c r="N1334" s="218"/>
      <c r="O1334" s="218"/>
      <c r="P1334" s="218"/>
      <c r="Q1334" s="218"/>
      <c r="R1334" s="218"/>
      <c r="S1334" s="218"/>
      <c r="T1334" s="219"/>
      <c r="AT1334" s="220" t="s">
        <v>252</v>
      </c>
      <c r="AU1334" s="220" t="s">
        <v>88</v>
      </c>
      <c r="AV1334" s="14" t="s">
        <v>88</v>
      </c>
      <c r="AW1334" s="14" t="s">
        <v>39</v>
      </c>
      <c r="AX1334" s="14" t="s">
        <v>78</v>
      </c>
      <c r="AY1334" s="220" t="s">
        <v>143</v>
      </c>
    </row>
    <row r="1335" spans="1:65" s="13" customFormat="1" ht="11.25">
      <c r="B1335" s="200"/>
      <c r="C1335" s="201"/>
      <c r="D1335" s="180" t="s">
        <v>252</v>
      </c>
      <c r="E1335" s="202" t="s">
        <v>32</v>
      </c>
      <c r="F1335" s="203" t="s">
        <v>1785</v>
      </c>
      <c r="G1335" s="201"/>
      <c r="H1335" s="202" t="s">
        <v>32</v>
      </c>
      <c r="I1335" s="204"/>
      <c r="J1335" s="201"/>
      <c r="K1335" s="201"/>
      <c r="L1335" s="205"/>
      <c r="M1335" s="206"/>
      <c r="N1335" s="207"/>
      <c r="O1335" s="207"/>
      <c r="P1335" s="207"/>
      <c r="Q1335" s="207"/>
      <c r="R1335" s="207"/>
      <c r="S1335" s="207"/>
      <c r="T1335" s="208"/>
      <c r="AT1335" s="209" t="s">
        <v>252</v>
      </c>
      <c r="AU1335" s="209" t="s">
        <v>88</v>
      </c>
      <c r="AV1335" s="13" t="s">
        <v>86</v>
      </c>
      <c r="AW1335" s="13" t="s">
        <v>39</v>
      </c>
      <c r="AX1335" s="13" t="s">
        <v>78</v>
      </c>
      <c r="AY1335" s="209" t="s">
        <v>143</v>
      </c>
    </row>
    <row r="1336" spans="1:65" s="14" customFormat="1" ht="11.25">
      <c r="B1336" s="210"/>
      <c r="C1336" s="211"/>
      <c r="D1336" s="180" t="s">
        <v>252</v>
      </c>
      <c r="E1336" s="212" t="s">
        <v>32</v>
      </c>
      <c r="F1336" s="213" t="s">
        <v>1786</v>
      </c>
      <c r="G1336" s="211"/>
      <c r="H1336" s="214">
        <v>284.81</v>
      </c>
      <c r="I1336" s="215"/>
      <c r="J1336" s="211"/>
      <c r="K1336" s="211"/>
      <c r="L1336" s="216"/>
      <c r="M1336" s="217"/>
      <c r="N1336" s="218"/>
      <c r="O1336" s="218"/>
      <c r="P1336" s="218"/>
      <c r="Q1336" s="218"/>
      <c r="R1336" s="218"/>
      <c r="S1336" s="218"/>
      <c r="T1336" s="219"/>
      <c r="AT1336" s="220" t="s">
        <v>252</v>
      </c>
      <c r="AU1336" s="220" t="s">
        <v>88</v>
      </c>
      <c r="AV1336" s="14" t="s">
        <v>88</v>
      </c>
      <c r="AW1336" s="14" t="s">
        <v>39</v>
      </c>
      <c r="AX1336" s="14" t="s">
        <v>78</v>
      </c>
      <c r="AY1336" s="220" t="s">
        <v>143</v>
      </c>
    </row>
    <row r="1337" spans="1:65" s="13" customFormat="1" ht="11.25">
      <c r="B1337" s="200"/>
      <c r="C1337" s="201"/>
      <c r="D1337" s="180" t="s">
        <v>252</v>
      </c>
      <c r="E1337" s="202" t="s">
        <v>32</v>
      </c>
      <c r="F1337" s="203" t="s">
        <v>1787</v>
      </c>
      <c r="G1337" s="201"/>
      <c r="H1337" s="202" t="s">
        <v>32</v>
      </c>
      <c r="I1337" s="204"/>
      <c r="J1337" s="201"/>
      <c r="K1337" s="201"/>
      <c r="L1337" s="205"/>
      <c r="M1337" s="206"/>
      <c r="N1337" s="207"/>
      <c r="O1337" s="207"/>
      <c r="P1337" s="207"/>
      <c r="Q1337" s="207"/>
      <c r="R1337" s="207"/>
      <c r="S1337" s="207"/>
      <c r="T1337" s="208"/>
      <c r="AT1337" s="209" t="s">
        <v>252</v>
      </c>
      <c r="AU1337" s="209" t="s">
        <v>88</v>
      </c>
      <c r="AV1337" s="13" t="s">
        <v>86</v>
      </c>
      <c r="AW1337" s="13" t="s">
        <v>39</v>
      </c>
      <c r="AX1337" s="13" t="s">
        <v>78</v>
      </c>
      <c r="AY1337" s="209" t="s">
        <v>143</v>
      </c>
    </row>
    <row r="1338" spans="1:65" s="14" customFormat="1" ht="11.25">
      <c r="B1338" s="210"/>
      <c r="C1338" s="211"/>
      <c r="D1338" s="180" t="s">
        <v>252</v>
      </c>
      <c r="E1338" s="212" t="s">
        <v>32</v>
      </c>
      <c r="F1338" s="213" t="s">
        <v>1788</v>
      </c>
      <c r="G1338" s="211"/>
      <c r="H1338" s="214">
        <v>-175.41</v>
      </c>
      <c r="I1338" s="215"/>
      <c r="J1338" s="211"/>
      <c r="K1338" s="211"/>
      <c r="L1338" s="216"/>
      <c r="M1338" s="217"/>
      <c r="N1338" s="218"/>
      <c r="O1338" s="218"/>
      <c r="P1338" s="218"/>
      <c r="Q1338" s="218"/>
      <c r="R1338" s="218"/>
      <c r="S1338" s="218"/>
      <c r="T1338" s="219"/>
      <c r="AT1338" s="220" t="s">
        <v>252</v>
      </c>
      <c r="AU1338" s="220" t="s">
        <v>88</v>
      </c>
      <c r="AV1338" s="14" t="s">
        <v>88</v>
      </c>
      <c r="AW1338" s="14" t="s">
        <v>39</v>
      </c>
      <c r="AX1338" s="14" t="s">
        <v>78</v>
      </c>
      <c r="AY1338" s="220" t="s">
        <v>143</v>
      </c>
    </row>
    <row r="1339" spans="1:65" s="15" customFormat="1" ht="11.25">
      <c r="B1339" s="221"/>
      <c r="C1339" s="222"/>
      <c r="D1339" s="180" t="s">
        <v>252</v>
      </c>
      <c r="E1339" s="223" t="s">
        <v>32</v>
      </c>
      <c r="F1339" s="224" t="s">
        <v>256</v>
      </c>
      <c r="G1339" s="222"/>
      <c r="H1339" s="225">
        <v>865.69999999999993</v>
      </c>
      <c r="I1339" s="226"/>
      <c r="J1339" s="222"/>
      <c r="K1339" s="222"/>
      <c r="L1339" s="227"/>
      <c r="M1339" s="228"/>
      <c r="N1339" s="229"/>
      <c r="O1339" s="229"/>
      <c r="P1339" s="229"/>
      <c r="Q1339" s="229"/>
      <c r="R1339" s="229"/>
      <c r="S1339" s="229"/>
      <c r="T1339" s="230"/>
      <c r="AT1339" s="231" t="s">
        <v>252</v>
      </c>
      <c r="AU1339" s="231" t="s">
        <v>88</v>
      </c>
      <c r="AV1339" s="15" t="s">
        <v>142</v>
      </c>
      <c r="AW1339" s="15" t="s">
        <v>39</v>
      </c>
      <c r="AX1339" s="15" t="s">
        <v>86</v>
      </c>
      <c r="AY1339" s="231" t="s">
        <v>143</v>
      </c>
    </row>
    <row r="1340" spans="1:65" s="11" customFormat="1" ht="22.9" customHeight="1">
      <c r="B1340" s="153"/>
      <c r="C1340" s="154"/>
      <c r="D1340" s="155" t="s">
        <v>77</v>
      </c>
      <c r="E1340" s="196" t="s">
        <v>1795</v>
      </c>
      <c r="F1340" s="196" t="s">
        <v>1796</v>
      </c>
      <c r="G1340" s="154"/>
      <c r="H1340" s="154"/>
      <c r="I1340" s="157"/>
      <c r="J1340" s="197">
        <f>BK1340</f>
        <v>0</v>
      </c>
      <c r="K1340" s="154"/>
      <c r="L1340" s="159"/>
      <c r="M1340" s="160"/>
      <c r="N1340" s="161"/>
      <c r="O1340" s="161"/>
      <c r="P1340" s="162">
        <f>SUM(P1341:P1347)</f>
        <v>0</v>
      </c>
      <c r="Q1340" s="161"/>
      <c r="R1340" s="162">
        <f>SUM(R1341:R1347)</f>
        <v>0.68903000000000003</v>
      </c>
      <c r="S1340" s="161"/>
      <c r="T1340" s="163">
        <f>SUM(T1341:T1347)</f>
        <v>0</v>
      </c>
      <c r="AR1340" s="164" t="s">
        <v>88</v>
      </c>
      <c r="AT1340" s="165" t="s">
        <v>77</v>
      </c>
      <c r="AU1340" s="165" t="s">
        <v>86</v>
      </c>
      <c r="AY1340" s="164" t="s">
        <v>143</v>
      </c>
      <c r="BK1340" s="166">
        <f>SUM(BK1341:BK1347)</f>
        <v>0</v>
      </c>
    </row>
    <row r="1341" spans="1:65" s="2" customFormat="1" ht="37.9" customHeight="1">
      <c r="A1341" s="36"/>
      <c r="B1341" s="37"/>
      <c r="C1341" s="167" t="s">
        <v>1797</v>
      </c>
      <c r="D1341" s="167" t="s">
        <v>144</v>
      </c>
      <c r="E1341" s="168" t="s">
        <v>1798</v>
      </c>
      <c r="F1341" s="169" t="s">
        <v>1799</v>
      </c>
      <c r="G1341" s="170" t="s">
        <v>470</v>
      </c>
      <c r="H1341" s="171">
        <v>1</v>
      </c>
      <c r="I1341" s="172"/>
      <c r="J1341" s="173">
        <f>ROUND(I1341*H1341,2)</f>
        <v>0</v>
      </c>
      <c r="K1341" s="169" t="s">
        <v>248</v>
      </c>
      <c r="L1341" s="41"/>
      <c r="M1341" s="174" t="s">
        <v>32</v>
      </c>
      <c r="N1341" s="175" t="s">
        <v>49</v>
      </c>
      <c r="O1341" s="66"/>
      <c r="P1341" s="176">
        <f>O1341*H1341</f>
        <v>0</v>
      </c>
      <c r="Q1341" s="176">
        <v>0.68903000000000003</v>
      </c>
      <c r="R1341" s="176">
        <f>Q1341*H1341</f>
        <v>0.68903000000000003</v>
      </c>
      <c r="S1341" s="176">
        <v>0</v>
      </c>
      <c r="T1341" s="177">
        <f>S1341*H1341</f>
        <v>0</v>
      </c>
      <c r="U1341" s="36"/>
      <c r="V1341" s="36"/>
      <c r="W1341" s="36"/>
      <c r="X1341" s="36"/>
      <c r="Y1341" s="36"/>
      <c r="Z1341" s="36"/>
      <c r="AA1341" s="36"/>
      <c r="AB1341" s="36"/>
      <c r="AC1341" s="36"/>
      <c r="AD1341" s="36"/>
      <c r="AE1341" s="36"/>
      <c r="AR1341" s="178" t="s">
        <v>452</v>
      </c>
      <c r="AT1341" s="178" t="s">
        <v>144</v>
      </c>
      <c r="AU1341" s="178" t="s">
        <v>88</v>
      </c>
      <c r="AY1341" s="18" t="s">
        <v>143</v>
      </c>
      <c r="BE1341" s="179">
        <f>IF(N1341="základní",J1341,0)</f>
        <v>0</v>
      </c>
      <c r="BF1341" s="179">
        <f>IF(N1341="snížená",J1341,0)</f>
        <v>0</v>
      </c>
      <c r="BG1341" s="179">
        <f>IF(N1341="zákl. přenesená",J1341,0)</f>
        <v>0</v>
      </c>
      <c r="BH1341" s="179">
        <f>IF(N1341="sníž. přenesená",J1341,0)</f>
        <v>0</v>
      </c>
      <c r="BI1341" s="179">
        <f>IF(N1341="nulová",J1341,0)</f>
        <v>0</v>
      </c>
      <c r="BJ1341" s="18" t="s">
        <v>86</v>
      </c>
      <c r="BK1341" s="179">
        <f>ROUND(I1341*H1341,2)</f>
        <v>0</v>
      </c>
      <c r="BL1341" s="18" t="s">
        <v>452</v>
      </c>
      <c r="BM1341" s="178" t="s">
        <v>1800</v>
      </c>
    </row>
    <row r="1342" spans="1:65" s="2" customFormat="1" ht="19.5">
      <c r="A1342" s="36"/>
      <c r="B1342" s="37"/>
      <c r="C1342" s="38"/>
      <c r="D1342" s="180" t="s">
        <v>149</v>
      </c>
      <c r="E1342" s="38"/>
      <c r="F1342" s="181" t="s">
        <v>1801</v>
      </c>
      <c r="G1342" s="38"/>
      <c r="H1342" s="38"/>
      <c r="I1342" s="182"/>
      <c r="J1342" s="38"/>
      <c r="K1342" s="38"/>
      <c r="L1342" s="41"/>
      <c r="M1342" s="183"/>
      <c r="N1342" s="184"/>
      <c r="O1342" s="66"/>
      <c r="P1342" s="66"/>
      <c r="Q1342" s="66"/>
      <c r="R1342" s="66"/>
      <c r="S1342" s="66"/>
      <c r="T1342" s="67"/>
      <c r="U1342" s="36"/>
      <c r="V1342" s="36"/>
      <c r="W1342" s="36"/>
      <c r="X1342" s="36"/>
      <c r="Y1342" s="36"/>
      <c r="Z1342" s="36"/>
      <c r="AA1342" s="36"/>
      <c r="AB1342" s="36"/>
      <c r="AC1342" s="36"/>
      <c r="AD1342" s="36"/>
      <c r="AE1342" s="36"/>
      <c r="AT1342" s="18" t="s">
        <v>149</v>
      </c>
      <c r="AU1342" s="18" t="s">
        <v>88</v>
      </c>
    </row>
    <row r="1343" spans="1:65" s="2" customFormat="1" ht="11.25">
      <c r="A1343" s="36"/>
      <c r="B1343" s="37"/>
      <c r="C1343" s="38"/>
      <c r="D1343" s="198" t="s">
        <v>194</v>
      </c>
      <c r="E1343" s="38"/>
      <c r="F1343" s="199" t="s">
        <v>1802</v>
      </c>
      <c r="G1343" s="38"/>
      <c r="H1343" s="38"/>
      <c r="I1343" s="182"/>
      <c r="J1343" s="38"/>
      <c r="K1343" s="38"/>
      <c r="L1343" s="41"/>
      <c r="M1343" s="183"/>
      <c r="N1343" s="184"/>
      <c r="O1343" s="66"/>
      <c r="P1343" s="66"/>
      <c r="Q1343" s="66"/>
      <c r="R1343" s="66"/>
      <c r="S1343" s="66"/>
      <c r="T1343" s="67"/>
      <c r="U1343" s="36"/>
      <c r="V1343" s="36"/>
      <c r="W1343" s="36"/>
      <c r="X1343" s="36"/>
      <c r="Y1343" s="36"/>
      <c r="Z1343" s="36"/>
      <c r="AA1343" s="36"/>
      <c r="AB1343" s="36"/>
      <c r="AC1343" s="36"/>
      <c r="AD1343" s="36"/>
      <c r="AE1343" s="36"/>
      <c r="AT1343" s="18" t="s">
        <v>194</v>
      </c>
      <c r="AU1343" s="18" t="s">
        <v>88</v>
      </c>
    </row>
    <row r="1344" spans="1:65" s="14" customFormat="1" ht="11.25">
      <c r="B1344" s="210"/>
      <c r="C1344" s="211"/>
      <c r="D1344" s="180" t="s">
        <v>252</v>
      </c>
      <c r="E1344" s="212" t="s">
        <v>32</v>
      </c>
      <c r="F1344" s="213" t="s">
        <v>1803</v>
      </c>
      <c r="G1344" s="211"/>
      <c r="H1344" s="214">
        <v>1</v>
      </c>
      <c r="I1344" s="215"/>
      <c r="J1344" s="211"/>
      <c r="K1344" s="211"/>
      <c r="L1344" s="216"/>
      <c r="M1344" s="217"/>
      <c r="N1344" s="218"/>
      <c r="O1344" s="218"/>
      <c r="P1344" s="218"/>
      <c r="Q1344" s="218"/>
      <c r="R1344" s="218"/>
      <c r="S1344" s="218"/>
      <c r="T1344" s="219"/>
      <c r="AT1344" s="220" t="s">
        <v>252</v>
      </c>
      <c r="AU1344" s="220" t="s">
        <v>88</v>
      </c>
      <c r="AV1344" s="14" t="s">
        <v>88</v>
      </c>
      <c r="AW1344" s="14" t="s">
        <v>39</v>
      </c>
      <c r="AX1344" s="14" t="s">
        <v>86</v>
      </c>
      <c r="AY1344" s="220" t="s">
        <v>143</v>
      </c>
    </row>
    <row r="1345" spans="1:65" s="2" customFormat="1" ht="24.2" customHeight="1">
      <c r="A1345" s="36"/>
      <c r="B1345" s="37"/>
      <c r="C1345" s="167" t="s">
        <v>1804</v>
      </c>
      <c r="D1345" s="167" t="s">
        <v>144</v>
      </c>
      <c r="E1345" s="168" t="s">
        <v>1805</v>
      </c>
      <c r="F1345" s="169" t="s">
        <v>1806</v>
      </c>
      <c r="G1345" s="170" t="s">
        <v>296</v>
      </c>
      <c r="H1345" s="171">
        <v>0.68899999999999995</v>
      </c>
      <c r="I1345" s="172"/>
      <c r="J1345" s="173">
        <f>ROUND(I1345*H1345,2)</f>
        <v>0</v>
      </c>
      <c r="K1345" s="169" t="s">
        <v>248</v>
      </c>
      <c r="L1345" s="41"/>
      <c r="M1345" s="174" t="s">
        <v>32</v>
      </c>
      <c r="N1345" s="175" t="s">
        <v>49</v>
      </c>
      <c r="O1345" s="66"/>
      <c r="P1345" s="176">
        <f>O1345*H1345</f>
        <v>0</v>
      </c>
      <c r="Q1345" s="176">
        <v>0</v>
      </c>
      <c r="R1345" s="176">
        <f>Q1345*H1345</f>
        <v>0</v>
      </c>
      <c r="S1345" s="176">
        <v>0</v>
      </c>
      <c r="T1345" s="177">
        <f>S1345*H1345</f>
        <v>0</v>
      </c>
      <c r="U1345" s="36"/>
      <c r="V1345" s="36"/>
      <c r="W1345" s="36"/>
      <c r="X1345" s="36"/>
      <c r="Y1345" s="36"/>
      <c r="Z1345" s="36"/>
      <c r="AA1345" s="36"/>
      <c r="AB1345" s="36"/>
      <c r="AC1345" s="36"/>
      <c r="AD1345" s="36"/>
      <c r="AE1345" s="36"/>
      <c r="AR1345" s="178" t="s">
        <v>452</v>
      </c>
      <c r="AT1345" s="178" t="s">
        <v>144</v>
      </c>
      <c r="AU1345" s="178" t="s">
        <v>88</v>
      </c>
      <c r="AY1345" s="18" t="s">
        <v>143</v>
      </c>
      <c r="BE1345" s="179">
        <f>IF(N1345="základní",J1345,0)</f>
        <v>0</v>
      </c>
      <c r="BF1345" s="179">
        <f>IF(N1345="snížená",J1345,0)</f>
        <v>0</v>
      </c>
      <c r="BG1345" s="179">
        <f>IF(N1345="zákl. přenesená",J1345,0)</f>
        <v>0</v>
      </c>
      <c r="BH1345" s="179">
        <f>IF(N1345="sníž. přenesená",J1345,0)</f>
        <v>0</v>
      </c>
      <c r="BI1345" s="179">
        <f>IF(N1345="nulová",J1345,0)</f>
        <v>0</v>
      </c>
      <c r="BJ1345" s="18" t="s">
        <v>86</v>
      </c>
      <c r="BK1345" s="179">
        <f>ROUND(I1345*H1345,2)</f>
        <v>0</v>
      </c>
      <c r="BL1345" s="18" t="s">
        <v>452</v>
      </c>
      <c r="BM1345" s="178" t="s">
        <v>1807</v>
      </c>
    </row>
    <row r="1346" spans="1:65" s="2" customFormat="1" ht="29.25">
      <c r="A1346" s="36"/>
      <c r="B1346" s="37"/>
      <c r="C1346" s="38"/>
      <c r="D1346" s="180" t="s">
        <v>149</v>
      </c>
      <c r="E1346" s="38"/>
      <c r="F1346" s="181" t="s">
        <v>1808</v>
      </c>
      <c r="G1346" s="38"/>
      <c r="H1346" s="38"/>
      <c r="I1346" s="182"/>
      <c r="J1346" s="38"/>
      <c r="K1346" s="38"/>
      <c r="L1346" s="41"/>
      <c r="M1346" s="183"/>
      <c r="N1346" s="184"/>
      <c r="O1346" s="66"/>
      <c r="P1346" s="66"/>
      <c r="Q1346" s="66"/>
      <c r="R1346" s="66"/>
      <c r="S1346" s="66"/>
      <c r="T1346" s="67"/>
      <c r="U1346" s="36"/>
      <c r="V1346" s="36"/>
      <c r="W1346" s="36"/>
      <c r="X1346" s="36"/>
      <c r="Y1346" s="36"/>
      <c r="Z1346" s="36"/>
      <c r="AA1346" s="36"/>
      <c r="AB1346" s="36"/>
      <c r="AC1346" s="36"/>
      <c r="AD1346" s="36"/>
      <c r="AE1346" s="36"/>
      <c r="AT1346" s="18" t="s">
        <v>149</v>
      </c>
      <c r="AU1346" s="18" t="s">
        <v>88</v>
      </c>
    </row>
    <row r="1347" spans="1:65" s="2" customFormat="1" ht="11.25">
      <c r="A1347" s="36"/>
      <c r="B1347" s="37"/>
      <c r="C1347" s="38"/>
      <c r="D1347" s="198" t="s">
        <v>194</v>
      </c>
      <c r="E1347" s="38"/>
      <c r="F1347" s="199" t="s">
        <v>1809</v>
      </c>
      <c r="G1347" s="38"/>
      <c r="H1347" s="38"/>
      <c r="I1347" s="182"/>
      <c r="J1347" s="38"/>
      <c r="K1347" s="38"/>
      <c r="L1347" s="41"/>
      <c r="M1347" s="183"/>
      <c r="N1347" s="184"/>
      <c r="O1347" s="66"/>
      <c r="P1347" s="66"/>
      <c r="Q1347" s="66"/>
      <c r="R1347" s="66"/>
      <c r="S1347" s="66"/>
      <c r="T1347" s="67"/>
      <c r="U1347" s="36"/>
      <c r="V1347" s="36"/>
      <c r="W1347" s="36"/>
      <c r="X1347" s="36"/>
      <c r="Y1347" s="36"/>
      <c r="Z1347" s="36"/>
      <c r="AA1347" s="36"/>
      <c r="AB1347" s="36"/>
      <c r="AC1347" s="36"/>
      <c r="AD1347" s="36"/>
      <c r="AE1347" s="36"/>
      <c r="AT1347" s="18" t="s">
        <v>194</v>
      </c>
      <c r="AU1347" s="18" t="s">
        <v>88</v>
      </c>
    </row>
    <row r="1348" spans="1:65" s="11" customFormat="1" ht="25.9" customHeight="1">
      <c r="B1348" s="153"/>
      <c r="C1348" s="154"/>
      <c r="D1348" s="155" t="s">
        <v>77</v>
      </c>
      <c r="E1348" s="156" t="s">
        <v>1810</v>
      </c>
      <c r="F1348" s="156" t="s">
        <v>1811</v>
      </c>
      <c r="G1348" s="154"/>
      <c r="H1348" s="154"/>
      <c r="I1348" s="157"/>
      <c r="J1348" s="158">
        <f>BK1348</f>
        <v>0</v>
      </c>
      <c r="K1348" s="154"/>
      <c r="L1348" s="159"/>
      <c r="M1348" s="160"/>
      <c r="N1348" s="161"/>
      <c r="O1348" s="161"/>
      <c r="P1348" s="162">
        <f>SUM(P1349:P1354)</f>
        <v>0</v>
      </c>
      <c r="Q1348" s="161"/>
      <c r="R1348" s="162">
        <f>SUM(R1349:R1354)</f>
        <v>0</v>
      </c>
      <c r="S1348" s="161"/>
      <c r="T1348" s="163">
        <f>SUM(T1349:T1354)</f>
        <v>0</v>
      </c>
      <c r="AR1348" s="164" t="s">
        <v>142</v>
      </c>
      <c r="AT1348" s="165" t="s">
        <v>77</v>
      </c>
      <c r="AU1348" s="165" t="s">
        <v>78</v>
      </c>
      <c r="AY1348" s="164" t="s">
        <v>143</v>
      </c>
      <c r="BK1348" s="166">
        <f>SUM(BK1349:BK1354)</f>
        <v>0</v>
      </c>
    </row>
    <row r="1349" spans="1:65" s="2" customFormat="1" ht="21.75" customHeight="1">
      <c r="A1349" s="36"/>
      <c r="B1349" s="37"/>
      <c r="C1349" s="167" t="s">
        <v>1812</v>
      </c>
      <c r="D1349" s="167" t="s">
        <v>144</v>
      </c>
      <c r="E1349" s="168" t="s">
        <v>1813</v>
      </c>
      <c r="F1349" s="169" t="s">
        <v>1814</v>
      </c>
      <c r="G1349" s="170" t="s">
        <v>1815</v>
      </c>
      <c r="H1349" s="171">
        <v>119</v>
      </c>
      <c r="I1349" s="172"/>
      <c r="J1349" s="173">
        <f>ROUND(I1349*H1349,2)</f>
        <v>0</v>
      </c>
      <c r="K1349" s="169" t="s">
        <v>248</v>
      </c>
      <c r="L1349" s="41"/>
      <c r="M1349" s="174" t="s">
        <v>32</v>
      </c>
      <c r="N1349" s="175" t="s">
        <v>49</v>
      </c>
      <c r="O1349" s="66"/>
      <c r="P1349" s="176">
        <f>O1349*H1349</f>
        <v>0</v>
      </c>
      <c r="Q1349" s="176">
        <v>0</v>
      </c>
      <c r="R1349" s="176">
        <f>Q1349*H1349</f>
        <v>0</v>
      </c>
      <c r="S1349" s="176">
        <v>0</v>
      </c>
      <c r="T1349" s="177">
        <f>S1349*H1349</f>
        <v>0</v>
      </c>
      <c r="U1349" s="36"/>
      <c r="V1349" s="36"/>
      <c r="W1349" s="36"/>
      <c r="X1349" s="36"/>
      <c r="Y1349" s="36"/>
      <c r="Z1349" s="36"/>
      <c r="AA1349" s="36"/>
      <c r="AB1349" s="36"/>
      <c r="AC1349" s="36"/>
      <c r="AD1349" s="36"/>
      <c r="AE1349" s="36"/>
      <c r="AR1349" s="178" t="s">
        <v>147</v>
      </c>
      <c r="AT1349" s="178" t="s">
        <v>144</v>
      </c>
      <c r="AU1349" s="178" t="s">
        <v>86</v>
      </c>
      <c r="AY1349" s="18" t="s">
        <v>143</v>
      </c>
      <c r="BE1349" s="179">
        <f>IF(N1349="základní",J1349,0)</f>
        <v>0</v>
      </c>
      <c r="BF1349" s="179">
        <f>IF(N1349="snížená",J1349,0)</f>
        <v>0</v>
      </c>
      <c r="BG1349" s="179">
        <f>IF(N1349="zákl. přenesená",J1349,0)</f>
        <v>0</v>
      </c>
      <c r="BH1349" s="179">
        <f>IF(N1349="sníž. přenesená",J1349,0)</f>
        <v>0</v>
      </c>
      <c r="BI1349" s="179">
        <f>IF(N1349="nulová",J1349,0)</f>
        <v>0</v>
      </c>
      <c r="BJ1349" s="18" t="s">
        <v>86</v>
      </c>
      <c r="BK1349" s="179">
        <f>ROUND(I1349*H1349,2)</f>
        <v>0</v>
      </c>
      <c r="BL1349" s="18" t="s">
        <v>147</v>
      </c>
      <c r="BM1349" s="178" t="s">
        <v>1816</v>
      </c>
    </row>
    <row r="1350" spans="1:65" s="2" customFormat="1" ht="19.5">
      <c r="A1350" s="36"/>
      <c r="B1350" s="37"/>
      <c r="C1350" s="38"/>
      <c r="D1350" s="180" t="s">
        <v>149</v>
      </c>
      <c r="E1350" s="38"/>
      <c r="F1350" s="181" t="s">
        <v>1817</v>
      </c>
      <c r="G1350" s="38"/>
      <c r="H1350" s="38"/>
      <c r="I1350" s="182"/>
      <c r="J1350" s="38"/>
      <c r="K1350" s="38"/>
      <c r="L1350" s="41"/>
      <c r="M1350" s="183"/>
      <c r="N1350" s="184"/>
      <c r="O1350" s="66"/>
      <c r="P1350" s="66"/>
      <c r="Q1350" s="66"/>
      <c r="R1350" s="66"/>
      <c r="S1350" s="66"/>
      <c r="T1350" s="67"/>
      <c r="U1350" s="36"/>
      <c r="V1350" s="36"/>
      <c r="W1350" s="36"/>
      <c r="X1350" s="36"/>
      <c r="Y1350" s="36"/>
      <c r="Z1350" s="36"/>
      <c r="AA1350" s="36"/>
      <c r="AB1350" s="36"/>
      <c r="AC1350" s="36"/>
      <c r="AD1350" s="36"/>
      <c r="AE1350" s="36"/>
      <c r="AT1350" s="18" t="s">
        <v>149</v>
      </c>
      <c r="AU1350" s="18" t="s">
        <v>86</v>
      </c>
    </row>
    <row r="1351" spans="1:65" s="2" customFormat="1" ht="11.25">
      <c r="A1351" s="36"/>
      <c r="B1351" s="37"/>
      <c r="C1351" s="38"/>
      <c r="D1351" s="198" t="s">
        <v>194</v>
      </c>
      <c r="E1351" s="38"/>
      <c r="F1351" s="199" t="s">
        <v>1818</v>
      </c>
      <c r="G1351" s="38"/>
      <c r="H1351" s="38"/>
      <c r="I1351" s="182"/>
      <c r="J1351" s="38"/>
      <c r="K1351" s="38"/>
      <c r="L1351" s="41"/>
      <c r="M1351" s="183"/>
      <c r="N1351" s="184"/>
      <c r="O1351" s="66"/>
      <c r="P1351" s="66"/>
      <c r="Q1351" s="66"/>
      <c r="R1351" s="66"/>
      <c r="S1351" s="66"/>
      <c r="T1351" s="67"/>
      <c r="U1351" s="36"/>
      <c r="V1351" s="36"/>
      <c r="W1351" s="36"/>
      <c r="X1351" s="36"/>
      <c r="Y1351" s="36"/>
      <c r="Z1351" s="36"/>
      <c r="AA1351" s="36"/>
      <c r="AB1351" s="36"/>
      <c r="AC1351" s="36"/>
      <c r="AD1351" s="36"/>
      <c r="AE1351" s="36"/>
      <c r="AT1351" s="18" t="s">
        <v>194</v>
      </c>
      <c r="AU1351" s="18" t="s">
        <v>86</v>
      </c>
    </row>
    <row r="1352" spans="1:65" s="13" customFormat="1" ht="11.25">
      <c r="B1352" s="200"/>
      <c r="C1352" s="201"/>
      <c r="D1352" s="180" t="s">
        <v>252</v>
      </c>
      <c r="E1352" s="202" t="s">
        <v>32</v>
      </c>
      <c r="F1352" s="203" t="s">
        <v>1819</v>
      </c>
      <c r="G1352" s="201"/>
      <c r="H1352" s="202" t="s">
        <v>32</v>
      </c>
      <c r="I1352" s="204"/>
      <c r="J1352" s="201"/>
      <c r="K1352" s="201"/>
      <c r="L1352" s="205"/>
      <c r="M1352" s="206"/>
      <c r="N1352" s="207"/>
      <c r="O1352" s="207"/>
      <c r="P1352" s="207"/>
      <c r="Q1352" s="207"/>
      <c r="R1352" s="207"/>
      <c r="S1352" s="207"/>
      <c r="T1352" s="208"/>
      <c r="AT1352" s="209" t="s">
        <v>252</v>
      </c>
      <c r="AU1352" s="209" t="s">
        <v>86</v>
      </c>
      <c r="AV1352" s="13" t="s">
        <v>86</v>
      </c>
      <c r="AW1352" s="13" t="s">
        <v>39</v>
      </c>
      <c r="AX1352" s="13" t="s">
        <v>78</v>
      </c>
      <c r="AY1352" s="209" t="s">
        <v>143</v>
      </c>
    </row>
    <row r="1353" spans="1:65" s="13" customFormat="1" ht="11.25">
      <c r="B1353" s="200"/>
      <c r="C1353" s="201"/>
      <c r="D1353" s="180" t="s">
        <v>252</v>
      </c>
      <c r="E1353" s="202" t="s">
        <v>32</v>
      </c>
      <c r="F1353" s="203" t="s">
        <v>1820</v>
      </c>
      <c r="G1353" s="201"/>
      <c r="H1353" s="202" t="s">
        <v>32</v>
      </c>
      <c r="I1353" s="204"/>
      <c r="J1353" s="201"/>
      <c r="K1353" s="201"/>
      <c r="L1353" s="205"/>
      <c r="M1353" s="206"/>
      <c r="N1353" s="207"/>
      <c r="O1353" s="207"/>
      <c r="P1353" s="207"/>
      <c r="Q1353" s="207"/>
      <c r="R1353" s="207"/>
      <c r="S1353" s="207"/>
      <c r="T1353" s="208"/>
      <c r="AT1353" s="209" t="s">
        <v>252</v>
      </c>
      <c r="AU1353" s="209" t="s">
        <v>86</v>
      </c>
      <c r="AV1353" s="13" t="s">
        <v>86</v>
      </c>
      <c r="AW1353" s="13" t="s">
        <v>39</v>
      </c>
      <c r="AX1353" s="13" t="s">
        <v>78</v>
      </c>
      <c r="AY1353" s="209" t="s">
        <v>143</v>
      </c>
    </row>
    <row r="1354" spans="1:65" s="14" customFormat="1" ht="11.25">
      <c r="B1354" s="210"/>
      <c r="C1354" s="211"/>
      <c r="D1354" s="180" t="s">
        <v>252</v>
      </c>
      <c r="E1354" s="212" t="s">
        <v>32</v>
      </c>
      <c r="F1354" s="213" t="s">
        <v>1821</v>
      </c>
      <c r="G1354" s="211"/>
      <c r="H1354" s="214">
        <v>119</v>
      </c>
      <c r="I1354" s="215"/>
      <c r="J1354" s="211"/>
      <c r="K1354" s="211"/>
      <c r="L1354" s="216"/>
      <c r="M1354" s="242"/>
      <c r="N1354" s="243"/>
      <c r="O1354" s="243"/>
      <c r="P1354" s="243"/>
      <c r="Q1354" s="243"/>
      <c r="R1354" s="243"/>
      <c r="S1354" s="243"/>
      <c r="T1354" s="244"/>
      <c r="AT1354" s="220" t="s">
        <v>252</v>
      </c>
      <c r="AU1354" s="220" t="s">
        <v>86</v>
      </c>
      <c r="AV1354" s="14" t="s">
        <v>88</v>
      </c>
      <c r="AW1354" s="14" t="s">
        <v>39</v>
      </c>
      <c r="AX1354" s="14" t="s">
        <v>86</v>
      </c>
      <c r="AY1354" s="220" t="s">
        <v>143</v>
      </c>
    </row>
    <row r="1355" spans="1:65" s="2" customFormat="1" ht="6.95" customHeight="1">
      <c r="A1355" s="36"/>
      <c r="B1355" s="49"/>
      <c r="C1355" s="50"/>
      <c r="D1355" s="50"/>
      <c r="E1355" s="50"/>
      <c r="F1355" s="50"/>
      <c r="G1355" s="50"/>
      <c r="H1355" s="50"/>
      <c r="I1355" s="50"/>
      <c r="J1355" s="50"/>
      <c r="K1355" s="50"/>
      <c r="L1355" s="41"/>
      <c r="M1355" s="36"/>
      <c r="O1355" s="36"/>
      <c r="P1355" s="36"/>
      <c r="Q1355" s="36"/>
      <c r="R1355" s="36"/>
      <c r="S1355" s="36"/>
      <c r="T1355" s="36"/>
      <c r="U1355" s="36"/>
      <c r="V1355" s="36"/>
      <c r="W1355" s="36"/>
      <c r="X1355" s="36"/>
      <c r="Y1355" s="36"/>
      <c r="Z1355" s="36"/>
      <c r="AA1355" s="36"/>
      <c r="AB1355" s="36"/>
      <c r="AC1355" s="36"/>
      <c r="AD1355" s="36"/>
      <c r="AE1355" s="36"/>
    </row>
  </sheetData>
  <sheetProtection algorithmName="SHA-512" hashValue="Y01L1/tjNtp4hV93ZKMtBKTY9Q1VnXwuers7UcEcbAiprUqjNy9oqsLcur7osm+DgMFWpYZhNlfD4iaT/pN3Vg==" saltValue="nuK4/ZuxOYaKVpXlVIYNTCYtHB3AZaX0G7txvYGKPwKzg5PYLgK5An5HMORdTl6/w6yspF20hz6bBS+MuIIfPQ==" spinCount="100000" sheet="1" objects="1" scenarios="1" formatColumns="0" formatRows="0" autoFilter="0"/>
  <autoFilter ref="C103:K1354"/>
  <mergeCells count="9">
    <mergeCell ref="E50:H50"/>
    <mergeCell ref="E94:H94"/>
    <mergeCell ref="E96:H96"/>
    <mergeCell ref="L2:V2"/>
    <mergeCell ref="E7:H7"/>
    <mergeCell ref="E9:H9"/>
    <mergeCell ref="E18:H18"/>
    <mergeCell ref="E27:H27"/>
    <mergeCell ref="E48:H48"/>
  </mergeCells>
  <hyperlinks>
    <hyperlink ref="F109" r:id="rId1"/>
    <hyperlink ref="F116" r:id="rId2"/>
    <hyperlink ref="F136" r:id="rId3"/>
    <hyperlink ref="F144" r:id="rId4"/>
    <hyperlink ref="F153" r:id="rId5"/>
    <hyperlink ref="F162" r:id="rId6"/>
    <hyperlink ref="F167" r:id="rId7"/>
    <hyperlink ref="F173" r:id="rId8"/>
    <hyperlink ref="F186" r:id="rId9"/>
    <hyperlink ref="F194" r:id="rId10"/>
    <hyperlink ref="F199" r:id="rId11"/>
    <hyperlink ref="F204" r:id="rId12"/>
    <hyperlink ref="F209" r:id="rId13"/>
    <hyperlink ref="F213" r:id="rId14"/>
    <hyperlink ref="F218" r:id="rId15"/>
    <hyperlink ref="F223" r:id="rId16"/>
    <hyperlink ref="F229" r:id="rId17"/>
    <hyperlink ref="F235" r:id="rId18"/>
    <hyperlink ref="F240" r:id="rId19"/>
    <hyperlink ref="F244" r:id="rId20"/>
    <hyperlink ref="F251" r:id="rId21"/>
    <hyperlink ref="F256" r:id="rId22"/>
    <hyperlink ref="F279" r:id="rId23"/>
    <hyperlink ref="F282" r:id="rId24"/>
    <hyperlink ref="F286" r:id="rId25"/>
    <hyperlink ref="F289" r:id="rId26"/>
    <hyperlink ref="F292" r:id="rId27"/>
    <hyperlink ref="F300" r:id="rId28"/>
    <hyperlink ref="F305" r:id="rId29"/>
    <hyperlink ref="F310" r:id="rId30"/>
    <hyperlink ref="F315" r:id="rId31"/>
    <hyperlink ref="F324" r:id="rId32"/>
    <hyperlink ref="F333" r:id="rId33"/>
    <hyperlink ref="F357" r:id="rId34"/>
    <hyperlink ref="F371" r:id="rId35"/>
    <hyperlink ref="F379" r:id="rId36"/>
    <hyperlink ref="F384" r:id="rId37"/>
    <hyperlink ref="F407" r:id="rId38"/>
    <hyperlink ref="F428" r:id="rId39"/>
    <hyperlink ref="F434" r:id="rId40"/>
    <hyperlink ref="F440" r:id="rId41"/>
    <hyperlink ref="F446" r:id="rId42"/>
    <hyperlink ref="F452" r:id="rId43"/>
    <hyperlink ref="F457" r:id="rId44"/>
    <hyperlink ref="F462" r:id="rId45"/>
    <hyperlink ref="F467" r:id="rId46"/>
    <hyperlink ref="F473" r:id="rId47"/>
    <hyperlink ref="F482" r:id="rId48"/>
    <hyperlink ref="F493" r:id="rId49"/>
    <hyperlink ref="F504" r:id="rId50"/>
    <hyperlink ref="F509" r:id="rId51"/>
    <hyperlink ref="F514" r:id="rId52"/>
    <hyperlink ref="F522" r:id="rId53"/>
    <hyperlink ref="F527" r:id="rId54"/>
    <hyperlink ref="F537" r:id="rId55"/>
    <hyperlink ref="F546" r:id="rId56"/>
    <hyperlink ref="F562" r:id="rId57"/>
    <hyperlink ref="F570" r:id="rId58"/>
    <hyperlink ref="F575" r:id="rId59"/>
    <hyperlink ref="F583" r:id="rId60"/>
    <hyperlink ref="F591" r:id="rId61"/>
    <hyperlink ref="F596" r:id="rId62"/>
    <hyperlink ref="F604" r:id="rId63"/>
    <hyperlink ref="F609" r:id="rId64"/>
    <hyperlink ref="F614" r:id="rId65"/>
    <hyperlink ref="F619" r:id="rId66"/>
    <hyperlink ref="F624" r:id="rId67"/>
    <hyperlink ref="F651" r:id="rId68"/>
    <hyperlink ref="F663" r:id="rId69"/>
    <hyperlink ref="F669" r:id="rId70"/>
    <hyperlink ref="F677" r:id="rId71"/>
    <hyperlink ref="F682" r:id="rId72"/>
    <hyperlink ref="F709" r:id="rId73"/>
    <hyperlink ref="F723" r:id="rId74"/>
    <hyperlink ref="F728" r:id="rId75"/>
    <hyperlink ref="F734" r:id="rId76"/>
    <hyperlink ref="F740" r:id="rId77"/>
    <hyperlink ref="F746" r:id="rId78"/>
    <hyperlink ref="F752" r:id="rId79"/>
    <hyperlink ref="F755" r:id="rId80"/>
    <hyperlink ref="F758" r:id="rId81"/>
    <hyperlink ref="F762" r:id="rId82"/>
    <hyperlink ref="F768" r:id="rId83"/>
    <hyperlink ref="F774" r:id="rId84"/>
    <hyperlink ref="F782" r:id="rId85"/>
    <hyperlink ref="F786" r:id="rId86"/>
    <hyperlink ref="F796" r:id="rId87"/>
    <hyperlink ref="F800" r:id="rId88"/>
    <hyperlink ref="F804" r:id="rId89"/>
    <hyperlink ref="F811" r:id="rId90"/>
    <hyperlink ref="F819" r:id="rId91"/>
    <hyperlink ref="F823" r:id="rId92"/>
    <hyperlink ref="F828" r:id="rId93"/>
    <hyperlink ref="F833" r:id="rId94"/>
    <hyperlink ref="F839" r:id="rId95"/>
    <hyperlink ref="F849" r:id="rId96"/>
    <hyperlink ref="F856" r:id="rId97"/>
    <hyperlink ref="F860" r:id="rId98"/>
    <hyperlink ref="F886" r:id="rId99"/>
    <hyperlink ref="F892" r:id="rId100"/>
    <hyperlink ref="F895" r:id="rId101"/>
    <hyperlink ref="F900" r:id="rId102"/>
    <hyperlink ref="F909" r:id="rId103"/>
    <hyperlink ref="F913" r:id="rId104"/>
    <hyperlink ref="F916" r:id="rId105"/>
    <hyperlink ref="F920" r:id="rId106"/>
    <hyperlink ref="F923" r:id="rId107"/>
    <hyperlink ref="F928" r:id="rId108"/>
    <hyperlink ref="F931" r:id="rId109"/>
    <hyperlink ref="F934" r:id="rId110"/>
    <hyperlink ref="F937" r:id="rId111"/>
    <hyperlink ref="F941" r:id="rId112"/>
    <hyperlink ref="F947" r:id="rId113"/>
    <hyperlink ref="F953" r:id="rId114"/>
    <hyperlink ref="F960" r:id="rId115"/>
    <hyperlink ref="F964" r:id="rId116"/>
    <hyperlink ref="F975" r:id="rId117"/>
    <hyperlink ref="F982" r:id="rId118"/>
    <hyperlink ref="F994" r:id="rId119"/>
    <hyperlink ref="F999" r:id="rId120"/>
    <hyperlink ref="F1006" r:id="rId121"/>
    <hyperlink ref="F1013" r:id="rId122"/>
    <hyperlink ref="F1018" r:id="rId123"/>
    <hyperlink ref="F1023" r:id="rId124"/>
    <hyperlink ref="F1031" r:id="rId125"/>
    <hyperlink ref="F1035" r:id="rId126"/>
    <hyperlink ref="F1040" r:id="rId127"/>
    <hyperlink ref="F1046" r:id="rId128"/>
    <hyperlink ref="F1051" r:id="rId129"/>
    <hyperlink ref="F1056" r:id="rId130"/>
    <hyperlink ref="F1061" r:id="rId131"/>
    <hyperlink ref="F1065" r:id="rId132"/>
    <hyperlink ref="F1091" r:id="rId133"/>
    <hyperlink ref="F1095" r:id="rId134"/>
    <hyperlink ref="F1113" r:id="rId135"/>
    <hyperlink ref="F1120" r:id="rId136"/>
    <hyperlink ref="F1132" r:id="rId137"/>
    <hyperlink ref="F1146" r:id="rId138"/>
    <hyperlink ref="F1160" r:id="rId139"/>
    <hyperlink ref="F1166" r:id="rId140"/>
    <hyperlink ref="F1170" r:id="rId141"/>
    <hyperlink ref="F1174" r:id="rId142"/>
    <hyperlink ref="F1190" r:id="rId143"/>
    <hyperlink ref="F1200" r:id="rId144"/>
    <hyperlink ref="F1204" r:id="rId145"/>
    <hyperlink ref="F1223" r:id="rId146"/>
    <hyperlink ref="F1231" r:id="rId147"/>
    <hyperlink ref="F1247" r:id="rId148"/>
    <hyperlink ref="F1263" r:id="rId149"/>
    <hyperlink ref="F1271" r:id="rId150"/>
    <hyperlink ref="F1275" r:id="rId151"/>
    <hyperlink ref="F1282" r:id="rId152"/>
    <hyperlink ref="F1289" r:id="rId153"/>
    <hyperlink ref="F1296" r:id="rId154"/>
    <hyperlink ref="F1304" r:id="rId155"/>
    <hyperlink ref="F1312" r:id="rId156"/>
    <hyperlink ref="F1327" r:id="rId157"/>
    <hyperlink ref="F1343" r:id="rId158"/>
    <hyperlink ref="F1347" r:id="rId159"/>
    <hyperlink ref="F1351" r:id="rId160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6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1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8" t="s">
        <v>97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88</v>
      </c>
    </row>
    <row r="4" spans="1:46" s="1" customFormat="1" ht="24.95" customHeight="1">
      <c r="B4" s="21"/>
      <c r="D4" s="105" t="s">
        <v>119</v>
      </c>
      <c r="L4" s="21"/>
      <c r="M4" s="10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7" t="s">
        <v>16</v>
      </c>
      <c r="L6" s="21"/>
    </row>
    <row r="7" spans="1:46" s="1" customFormat="1" ht="16.5" customHeight="1">
      <c r="B7" s="21"/>
      <c r="E7" s="381" t="str">
        <f>'Rekapitulace stavby'!K6</f>
        <v>Objekt zázemí a šaten sport. organizace</v>
      </c>
      <c r="F7" s="382"/>
      <c r="G7" s="382"/>
      <c r="H7" s="382"/>
      <c r="L7" s="21"/>
    </row>
    <row r="8" spans="1:46" s="2" customFormat="1" ht="12" customHeight="1">
      <c r="A8" s="36"/>
      <c r="B8" s="41"/>
      <c r="C8" s="36"/>
      <c r="D8" s="107" t="s">
        <v>120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3" t="s">
        <v>1822</v>
      </c>
      <c r="F9" s="384"/>
      <c r="G9" s="384"/>
      <c r="H9" s="384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32</v>
      </c>
      <c r="G11" s="36"/>
      <c r="H11" s="36"/>
      <c r="I11" s="107" t="s">
        <v>20</v>
      </c>
      <c r="J11" s="109" t="s">
        <v>32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9. 5. 2022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">
        <v>32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33</v>
      </c>
      <c r="F15" s="36"/>
      <c r="G15" s="36"/>
      <c r="H15" s="36"/>
      <c r="I15" s="107" t="s">
        <v>34</v>
      </c>
      <c r="J15" s="109" t="s">
        <v>32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35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37</v>
      </c>
      <c r="E20" s="36"/>
      <c r="F20" s="36"/>
      <c r="G20" s="36"/>
      <c r="H20" s="36"/>
      <c r="I20" s="107" t="s">
        <v>31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38</v>
      </c>
      <c r="F21" s="36"/>
      <c r="G21" s="36"/>
      <c r="H21" s="36"/>
      <c r="I21" s="107" t="s">
        <v>34</v>
      </c>
      <c r="J21" s="109" t="s">
        <v>32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40</v>
      </c>
      <c r="E23" s="36"/>
      <c r="F23" s="36"/>
      <c r="G23" s="36"/>
      <c r="H23" s="36"/>
      <c r="I23" s="107" t="s">
        <v>31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tr">
        <f>IF('Rekapitulace stavby'!E20="","",'Rekapitulace stavby'!E20)</f>
        <v>Jakub Vilingr</v>
      </c>
      <c r="F24" s="36"/>
      <c r="G24" s="36"/>
      <c r="H24" s="36"/>
      <c r="I24" s="107" t="s">
        <v>34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1"/>
      <c r="B27" s="112"/>
      <c r="C27" s="111"/>
      <c r="D27" s="111"/>
      <c r="E27" s="387" t="s">
        <v>43</v>
      </c>
      <c r="F27" s="387"/>
      <c r="G27" s="387"/>
      <c r="H27" s="387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44</v>
      </c>
      <c r="E30" s="36"/>
      <c r="F30" s="36"/>
      <c r="G30" s="36"/>
      <c r="H30" s="36"/>
      <c r="I30" s="36"/>
      <c r="J30" s="116">
        <f>ROUND(J92,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46</v>
      </c>
      <c r="G32" s="36"/>
      <c r="H32" s="36"/>
      <c r="I32" s="117" t="s">
        <v>45</v>
      </c>
      <c r="J32" s="117" t="s">
        <v>47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48</v>
      </c>
      <c r="E33" s="107" t="s">
        <v>49</v>
      </c>
      <c r="F33" s="119">
        <f>ROUND((SUM(BE92:BE215)),  2)</f>
        <v>0</v>
      </c>
      <c r="G33" s="36"/>
      <c r="H33" s="36"/>
      <c r="I33" s="120">
        <v>0.21</v>
      </c>
      <c r="J33" s="119">
        <f>ROUND(((SUM(BE92:BE215))*I33),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50</v>
      </c>
      <c r="F34" s="119">
        <f>ROUND((SUM(BF92:BF215)),  2)</f>
        <v>0</v>
      </c>
      <c r="G34" s="36"/>
      <c r="H34" s="36"/>
      <c r="I34" s="120">
        <v>0.15</v>
      </c>
      <c r="J34" s="119">
        <f>ROUND(((SUM(BF92:BF215))*I34),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51</v>
      </c>
      <c r="F35" s="119">
        <f>ROUND((SUM(BG92:BG215)),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52</v>
      </c>
      <c r="F36" s="119">
        <f>ROUND((SUM(BH92:BH215)),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53</v>
      </c>
      <c r="F37" s="119">
        <f>ROUND((SUM(BI92:BI215)),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54</v>
      </c>
      <c r="E39" s="123"/>
      <c r="F39" s="123"/>
      <c r="G39" s="124" t="s">
        <v>55</v>
      </c>
      <c r="H39" s="125" t="s">
        <v>56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122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Objekt zázemí a šaten sport. organizace</v>
      </c>
      <c r="F48" s="389"/>
      <c r="G48" s="389"/>
      <c r="H48" s="389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120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EI_venk - Elektroinstalace - přívod a areálové rozvody nn</v>
      </c>
      <c r="F50" s="390"/>
      <c r="G50" s="390"/>
      <c r="H50" s="390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Štěnovický Borek </v>
      </c>
      <c r="G52" s="38"/>
      <c r="H52" s="38"/>
      <c r="I52" s="30" t="s">
        <v>24</v>
      </c>
      <c r="J52" s="61" t="str">
        <f>IF(J12="","",J12)</f>
        <v>9. 5. 2022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0" t="s">
        <v>30</v>
      </c>
      <c r="D54" s="38"/>
      <c r="E54" s="38"/>
      <c r="F54" s="28" t="str">
        <f>E15</f>
        <v>Obec Štěnovický Borek, Štěnovický Borek 28, 33209</v>
      </c>
      <c r="G54" s="38"/>
      <c r="H54" s="38"/>
      <c r="I54" s="30" t="s">
        <v>37</v>
      </c>
      <c r="J54" s="34" t="str">
        <f>E21</f>
        <v>Dipl. tech. Josef Špeta, autorizovaný stavitel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40</v>
      </c>
      <c r="J55" s="34" t="str">
        <f>E24</f>
        <v>Jakub Vilingr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123</v>
      </c>
      <c r="D57" s="133"/>
      <c r="E57" s="133"/>
      <c r="F57" s="133"/>
      <c r="G57" s="133"/>
      <c r="H57" s="133"/>
      <c r="I57" s="133"/>
      <c r="J57" s="134" t="s">
        <v>124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76</v>
      </c>
      <c r="D59" s="38"/>
      <c r="E59" s="38"/>
      <c r="F59" s="38"/>
      <c r="G59" s="38"/>
      <c r="H59" s="38"/>
      <c r="I59" s="38"/>
      <c r="J59" s="79">
        <f>J92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125</v>
      </c>
    </row>
    <row r="60" spans="1:47" s="9" customFormat="1" ht="24.95" customHeight="1">
      <c r="B60" s="136"/>
      <c r="C60" s="137"/>
      <c r="D60" s="138" t="s">
        <v>1823</v>
      </c>
      <c r="E60" s="139"/>
      <c r="F60" s="139"/>
      <c r="G60" s="139"/>
      <c r="H60" s="139"/>
      <c r="I60" s="139"/>
      <c r="J60" s="140">
        <f>J93</f>
        <v>0</v>
      </c>
      <c r="K60" s="137"/>
      <c r="L60" s="141"/>
    </row>
    <row r="61" spans="1:47" s="12" customFormat="1" ht="19.899999999999999" customHeight="1">
      <c r="B61" s="190"/>
      <c r="C61" s="191"/>
      <c r="D61" s="192" t="s">
        <v>1824</v>
      </c>
      <c r="E61" s="193"/>
      <c r="F61" s="193"/>
      <c r="G61" s="193"/>
      <c r="H61" s="193"/>
      <c r="I61" s="193"/>
      <c r="J61" s="194">
        <f>J94</f>
        <v>0</v>
      </c>
      <c r="K61" s="191"/>
      <c r="L61" s="195"/>
    </row>
    <row r="62" spans="1:47" s="12" customFormat="1" ht="14.85" customHeight="1">
      <c r="B62" s="190"/>
      <c r="C62" s="191"/>
      <c r="D62" s="192" t="s">
        <v>1825</v>
      </c>
      <c r="E62" s="193"/>
      <c r="F62" s="193"/>
      <c r="G62" s="193"/>
      <c r="H62" s="193"/>
      <c r="I62" s="193"/>
      <c r="J62" s="194">
        <f>J95</f>
        <v>0</v>
      </c>
      <c r="K62" s="191"/>
      <c r="L62" s="195"/>
    </row>
    <row r="63" spans="1:47" s="12" customFormat="1" ht="14.85" customHeight="1">
      <c r="B63" s="190"/>
      <c r="C63" s="191"/>
      <c r="D63" s="192" t="s">
        <v>1826</v>
      </c>
      <c r="E63" s="193"/>
      <c r="F63" s="193"/>
      <c r="G63" s="193"/>
      <c r="H63" s="193"/>
      <c r="I63" s="193"/>
      <c r="J63" s="194">
        <f>J104</f>
        <v>0</v>
      </c>
      <c r="K63" s="191"/>
      <c r="L63" s="195"/>
    </row>
    <row r="64" spans="1:47" s="12" customFormat="1" ht="14.85" customHeight="1">
      <c r="B64" s="190"/>
      <c r="C64" s="191"/>
      <c r="D64" s="192" t="s">
        <v>1827</v>
      </c>
      <c r="E64" s="193"/>
      <c r="F64" s="193"/>
      <c r="G64" s="193"/>
      <c r="H64" s="193"/>
      <c r="I64" s="193"/>
      <c r="J64" s="194">
        <f>J111</f>
        <v>0</v>
      </c>
      <c r="K64" s="191"/>
      <c r="L64" s="195"/>
    </row>
    <row r="65" spans="1:31" s="12" customFormat="1" ht="14.85" customHeight="1">
      <c r="B65" s="190"/>
      <c r="C65" s="191"/>
      <c r="D65" s="192" t="s">
        <v>1828</v>
      </c>
      <c r="E65" s="193"/>
      <c r="F65" s="193"/>
      <c r="G65" s="193"/>
      <c r="H65" s="193"/>
      <c r="I65" s="193"/>
      <c r="J65" s="194">
        <f>J116</f>
        <v>0</v>
      </c>
      <c r="K65" s="191"/>
      <c r="L65" s="195"/>
    </row>
    <row r="66" spans="1:31" s="12" customFormat="1" ht="14.85" customHeight="1">
      <c r="B66" s="190"/>
      <c r="C66" s="191"/>
      <c r="D66" s="192" t="s">
        <v>1829</v>
      </c>
      <c r="E66" s="193"/>
      <c r="F66" s="193"/>
      <c r="G66" s="193"/>
      <c r="H66" s="193"/>
      <c r="I66" s="193"/>
      <c r="J66" s="194">
        <f>J149</f>
        <v>0</v>
      </c>
      <c r="K66" s="191"/>
      <c r="L66" s="195"/>
    </row>
    <row r="67" spans="1:31" s="12" customFormat="1" ht="19.899999999999999" customHeight="1">
      <c r="B67" s="190"/>
      <c r="C67" s="191"/>
      <c r="D67" s="192" t="s">
        <v>1830</v>
      </c>
      <c r="E67" s="193"/>
      <c r="F67" s="193"/>
      <c r="G67" s="193"/>
      <c r="H67" s="193"/>
      <c r="I67" s="193"/>
      <c r="J67" s="194">
        <f>J172</f>
        <v>0</v>
      </c>
      <c r="K67" s="191"/>
      <c r="L67" s="195"/>
    </row>
    <row r="68" spans="1:31" s="12" customFormat="1" ht="14.85" customHeight="1">
      <c r="B68" s="190"/>
      <c r="C68" s="191"/>
      <c r="D68" s="192" t="s">
        <v>1831</v>
      </c>
      <c r="E68" s="193"/>
      <c r="F68" s="193"/>
      <c r="G68" s="193"/>
      <c r="H68" s="193"/>
      <c r="I68" s="193"/>
      <c r="J68" s="194">
        <f>J173</f>
        <v>0</v>
      </c>
      <c r="K68" s="191"/>
      <c r="L68" s="195"/>
    </row>
    <row r="69" spans="1:31" s="12" customFormat="1" ht="14.85" customHeight="1">
      <c r="B69" s="190"/>
      <c r="C69" s="191"/>
      <c r="D69" s="192" t="s">
        <v>1832</v>
      </c>
      <c r="E69" s="193"/>
      <c r="F69" s="193"/>
      <c r="G69" s="193"/>
      <c r="H69" s="193"/>
      <c r="I69" s="193"/>
      <c r="J69" s="194">
        <f>J176</f>
        <v>0</v>
      </c>
      <c r="K69" s="191"/>
      <c r="L69" s="195"/>
    </row>
    <row r="70" spans="1:31" s="12" customFormat="1" ht="14.85" customHeight="1">
      <c r="B70" s="190"/>
      <c r="C70" s="191"/>
      <c r="D70" s="192" t="s">
        <v>1833</v>
      </c>
      <c r="E70" s="193"/>
      <c r="F70" s="193"/>
      <c r="G70" s="193"/>
      <c r="H70" s="193"/>
      <c r="I70" s="193"/>
      <c r="J70" s="194">
        <f>J187</f>
        <v>0</v>
      </c>
      <c r="K70" s="191"/>
      <c r="L70" s="195"/>
    </row>
    <row r="71" spans="1:31" s="12" customFormat="1" ht="14.85" customHeight="1">
      <c r="B71" s="190"/>
      <c r="C71" s="191"/>
      <c r="D71" s="192" t="s">
        <v>1834</v>
      </c>
      <c r="E71" s="193"/>
      <c r="F71" s="193"/>
      <c r="G71" s="193"/>
      <c r="H71" s="193"/>
      <c r="I71" s="193"/>
      <c r="J71" s="194">
        <f>J192</f>
        <v>0</v>
      </c>
      <c r="K71" s="191"/>
      <c r="L71" s="195"/>
    </row>
    <row r="72" spans="1:31" s="12" customFormat="1" ht="14.85" customHeight="1">
      <c r="B72" s="190"/>
      <c r="C72" s="191"/>
      <c r="D72" s="192" t="s">
        <v>1835</v>
      </c>
      <c r="E72" s="193"/>
      <c r="F72" s="193"/>
      <c r="G72" s="193"/>
      <c r="H72" s="193"/>
      <c r="I72" s="193"/>
      <c r="J72" s="194">
        <f>J209</f>
        <v>0</v>
      </c>
      <c r="K72" s="191"/>
      <c r="L72" s="195"/>
    </row>
    <row r="73" spans="1:31" s="2" customFormat="1" ht="21.7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49"/>
      <c r="C74" s="50"/>
      <c r="D74" s="50"/>
      <c r="E74" s="50"/>
      <c r="F74" s="50"/>
      <c r="G74" s="50"/>
      <c r="H74" s="50"/>
      <c r="I74" s="50"/>
      <c r="J74" s="50"/>
      <c r="K74" s="50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8" spans="1:31" s="2" customFormat="1" ht="6.95" customHeight="1">
      <c r="A78" s="36"/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24.95" customHeight="1">
      <c r="A79" s="36"/>
      <c r="B79" s="37"/>
      <c r="C79" s="24" t="s">
        <v>127</v>
      </c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0" t="s">
        <v>16</v>
      </c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6.5" customHeight="1">
      <c r="A82" s="36"/>
      <c r="B82" s="37"/>
      <c r="C82" s="38"/>
      <c r="D82" s="38"/>
      <c r="E82" s="388" t="str">
        <f>E7</f>
        <v>Objekt zázemí a šaten sport. organizace</v>
      </c>
      <c r="F82" s="389"/>
      <c r="G82" s="389"/>
      <c r="H82" s="389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2" customHeight="1">
      <c r="A83" s="36"/>
      <c r="B83" s="37"/>
      <c r="C83" s="30" t="s">
        <v>120</v>
      </c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6.5" customHeight="1">
      <c r="A84" s="36"/>
      <c r="B84" s="37"/>
      <c r="C84" s="38"/>
      <c r="D84" s="38"/>
      <c r="E84" s="345" t="str">
        <f>E9</f>
        <v>EI_venk - Elektroinstalace - přívod a areálové rozvody nn</v>
      </c>
      <c r="F84" s="390"/>
      <c r="G84" s="390"/>
      <c r="H84" s="390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6.9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2" customHeight="1">
      <c r="A86" s="36"/>
      <c r="B86" s="37"/>
      <c r="C86" s="30" t="s">
        <v>22</v>
      </c>
      <c r="D86" s="38"/>
      <c r="E86" s="38"/>
      <c r="F86" s="28" t="str">
        <f>F12</f>
        <v xml:space="preserve">Štěnovický Borek </v>
      </c>
      <c r="G86" s="38"/>
      <c r="H86" s="38"/>
      <c r="I86" s="30" t="s">
        <v>24</v>
      </c>
      <c r="J86" s="61" t="str">
        <f>IF(J12="","",J12)</f>
        <v>9. 5. 2022</v>
      </c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40.15" customHeight="1">
      <c r="A88" s="36"/>
      <c r="B88" s="37"/>
      <c r="C88" s="30" t="s">
        <v>30</v>
      </c>
      <c r="D88" s="38"/>
      <c r="E88" s="38"/>
      <c r="F88" s="28" t="str">
        <f>E15</f>
        <v>Obec Štěnovický Borek, Štěnovický Borek 28, 33209</v>
      </c>
      <c r="G88" s="38"/>
      <c r="H88" s="38"/>
      <c r="I88" s="30" t="s">
        <v>37</v>
      </c>
      <c r="J88" s="34" t="str">
        <f>E21</f>
        <v>Dipl. tech. Josef Špeta, autorizovaný stavitel</v>
      </c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5.2" customHeight="1">
      <c r="A89" s="36"/>
      <c r="B89" s="37"/>
      <c r="C89" s="30" t="s">
        <v>35</v>
      </c>
      <c r="D89" s="38"/>
      <c r="E89" s="38"/>
      <c r="F89" s="28" t="str">
        <f>IF(E18="","",E18)</f>
        <v>Vyplň údaj</v>
      </c>
      <c r="G89" s="38"/>
      <c r="H89" s="38"/>
      <c r="I89" s="30" t="s">
        <v>40</v>
      </c>
      <c r="J89" s="34" t="str">
        <f>E24</f>
        <v>Jakub Vilingr</v>
      </c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0.3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10" customFormat="1" ht="29.25" customHeight="1">
      <c r="A91" s="142"/>
      <c r="B91" s="143"/>
      <c r="C91" s="144" t="s">
        <v>128</v>
      </c>
      <c r="D91" s="145" t="s">
        <v>63</v>
      </c>
      <c r="E91" s="145" t="s">
        <v>59</v>
      </c>
      <c r="F91" s="145" t="s">
        <v>60</v>
      </c>
      <c r="G91" s="145" t="s">
        <v>129</v>
      </c>
      <c r="H91" s="145" t="s">
        <v>130</v>
      </c>
      <c r="I91" s="145" t="s">
        <v>131</v>
      </c>
      <c r="J91" s="145" t="s">
        <v>124</v>
      </c>
      <c r="K91" s="146" t="s">
        <v>132</v>
      </c>
      <c r="L91" s="147"/>
      <c r="M91" s="70" t="s">
        <v>32</v>
      </c>
      <c r="N91" s="71" t="s">
        <v>48</v>
      </c>
      <c r="O91" s="71" t="s">
        <v>133</v>
      </c>
      <c r="P91" s="71" t="s">
        <v>134</v>
      </c>
      <c r="Q91" s="71" t="s">
        <v>135</v>
      </c>
      <c r="R91" s="71" t="s">
        <v>136</v>
      </c>
      <c r="S91" s="71" t="s">
        <v>137</v>
      </c>
      <c r="T91" s="72" t="s">
        <v>138</v>
      </c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</row>
    <row r="92" spans="1:65" s="2" customFormat="1" ht="22.9" customHeight="1">
      <c r="A92" s="36"/>
      <c r="B92" s="37"/>
      <c r="C92" s="77" t="s">
        <v>139</v>
      </c>
      <c r="D92" s="38"/>
      <c r="E92" s="38"/>
      <c r="F92" s="38"/>
      <c r="G92" s="38"/>
      <c r="H92" s="38"/>
      <c r="I92" s="38"/>
      <c r="J92" s="148">
        <f>BK92</f>
        <v>0</v>
      </c>
      <c r="K92" s="38"/>
      <c r="L92" s="41"/>
      <c r="M92" s="73"/>
      <c r="N92" s="149"/>
      <c r="O92" s="74"/>
      <c r="P92" s="150">
        <f>P93</f>
        <v>0</v>
      </c>
      <c r="Q92" s="74"/>
      <c r="R92" s="150">
        <f>R93</f>
        <v>0</v>
      </c>
      <c r="S92" s="74"/>
      <c r="T92" s="151">
        <f>T93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8" t="s">
        <v>77</v>
      </c>
      <c r="AU92" s="18" t="s">
        <v>125</v>
      </c>
      <c r="BK92" s="152">
        <f>BK93</f>
        <v>0</v>
      </c>
    </row>
    <row r="93" spans="1:65" s="11" customFormat="1" ht="25.9" customHeight="1">
      <c r="B93" s="153"/>
      <c r="C93" s="154"/>
      <c r="D93" s="155" t="s">
        <v>77</v>
      </c>
      <c r="E93" s="156" t="s">
        <v>1119</v>
      </c>
      <c r="F93" s="156" t="s">
        <v>1836</v>
      </c>
      <c r="G93" s="154"/>
      <c r="H93" s="154"/>
      <c r="I93" s="157"/>
      <c r="J93" s="158">
        <f>BK93</f>
        <v>0</v>
      </c>
      <c r="K93" s="154"/>
      <c r="L93" s="159"/>
      <c r="M93" s="160"/>
      <c r="N93" s="161"/>
      <c r="O93" s="161"/>
      <c r="P93" s="162">
        <f>P94+P172</f>
        <v>0</v>
      </c>
      <c r="Q93" s="161"/>
      <c r="R93" s="162">
        <f>R94+R172</f>
        <v>0</v>
      </c>
      <c r="S93" s="161"/>
      <c r="T93" s="163">
        <f>T94+T172</f>
        <v>0</v>
      </c>
      <c r="AR93" s="164" t="s">
        <v>88</v>
      </c>
      <c r="AT93" s="165" t="s">
        <v>77</v>
      </c>
      <c r="AU93" s="165" t="s">
        <v>78</v>
      </c>
      <c r="AY93" s="164" t="s">
        <v>143</v>
      </c>
      <c r="BK93" s="166">
        <f>BK94+BK172</f>
        <v>0</v>
      </c>
    </row>
    <row r="94" spans="1:65" s="11" customFormat="1" ht="22.9" customHeight="1">
      <c r="B94" s="153"/>
      <c r="C94" s="154"/>
      <c r="D94" s="155" t="s">
        <v>77</v>
      </c>
      <c r="E94" s="196" t="s">
        <v>1837</v>
      </c>
      <c r="F94" s="196" t="s">
        <v>1838</v>
      </c>
      <c r="G94" s="154"/>
      <c r="H94" s="154"/>
      <c r="I94" s="157"/>
      <c r="J94" s="197">
        <f>BK94</f>
        <v>0</v>
      </c>
      <c r="K94" s="154"/>
      <c r="L94" s="159"/>
      <c r="M94" s="160"/>
      <c r="N94" s="161"/>
      <c r="O94" s="161"/>
      <c r="P94" s="162">
        <f>P95+P104+P111+P116+P149</f>
        <v>0</v>
      </c>
      <c r="Q94" s="161"/>
      <c r="R94" s="162">
        <f>R95+R104+R111+R116+R149</f>
        <v>0</v>
      </c>
      <c r="S94" s="161"/>
      <c r="T94" s="163">
        <f>T95+T104+T111+T116+T149</f>
        <v>0</v>
      </c>
      <c r="AR94" s="164" t="s">
        <v>86</v>
      </c>
      <c r="AT94" s="165" t="s">
        <v>77</v>
      </c>
      <c r="AU94" s="165" t="s">
        <v>86</v>
      </c>
      <c r="AY94" s="164" t="s">
        <v>143</v>
      </c>
      <c r="BK94" s="166">
        <f>BK95+BK104+BK111+BK116+BK149</f>
        <v>0</v>
      </c>
    </row>
    <row r="95" spans="1:65" s="11" customFormat="1" ht="20.85" customHeight="1">
      <c r="B95" s="153"/>
      <c r="C95" s="154"/>
      <c r="D95" s="155" t="s">
        <v>77</v>
      </c>
      <c r="E95" s="196" t="s">
        <v>1839</v>
      </c>
      <c r="F95" s="196" t="s">
        <v>1840</v>
      </c>
      <c r="G95" s="154"/>
      <c r="H95" s="154"/>
      <c r="I95" s="157"/>
      <c r="J95" s="197">
        <f>BK95</f>
        <v>0</v>
      </c>
      <c r="K95" s="154"/>
      <c r="L95" s="159"/>
      <c r="M95" s="160"/>
      <c r="N95" s="161"/>
      <c r="O95" s="161"/>
      <c r="P95" s="162">
        <f>SUM(P96:P103)</f>
        <v>0</v>
      </c>
      <c r="Q95" s="161"/>
      <c r="R95" s="162">
        <f>SUM(R96:R103)</f>
        <v>0</v>
      </c>
      <c r="S95" s="161"/>
      <c r="T95" s="163">
        <f>SUM(T96:T103)</f>
        <v>0</v>
      </c>
      <c r="AR95" s="164" t="s">
        <v>86</v>
      </c>
      <c r="AT95" s="165" t="s">
        <v>77</v>
      </c>
      <c r="AU95" s="165" t="s">
        <v>88</v>
      </c>
      <c r="AY95" s="164" t="s">
        <v>143</v>
      </c>
      <c r="BK95" s="166">
        <f>SUM(BK96:BK103)</f>
        <v>0</v>
      </c>
    </row>
    <row r="96" spans="1:65" s="2" customFormat="1" ht="33" customHeight="1">
      <c r="A96" s="36"/>
      <c r="B96" s="37"/>
      <c r="C96" s="167" t="s">
        <v>86</v>
      </c>
      <c r="D96" s="167" t="s">
        <v>144</v>
      </c>
      <c r="E96" s="168" t="s">
        <v>1841</v>
      </c>
      <c r="F96" s="169" t="s">
        <v>1842</v>
      </c>
      <c r="G96" s="170" t="s">
        <v>470</v>
      </c>
      <c r="H96" s="171">
        <v>1</v>
      </c>
      <c r="I96" s="172"/>
      <c r="J96" s="173">
        <f>ROUND(I96*H96,2)</f>
        <v>0</v>
      </c>
      <c r="K96" s="169" t="s">
        <v>32</v>
      </c>
      <c r="L96" s="41"/>
      <c r="M96" s="174" t="s">
        <v>32</v>
      </c>
      <c r="N96" s="175" t="s">
        <v>49</v>
      </c>
      <c r="O96" s="66"/>
      <c r="P96" s="176">
        <f>O96*H96</f>
        <v>0</v>
      </c>
      <c r="Q96" s="176">
        <v>0</v>
      </c>
      <c r="R96" s="176">
        <f>Q96*H96</f>
        <v>0</v>
      </c>
      <c r="S96" s="176">
        <v>0</v>
      </c>
      <c r="T96" s="177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78" t="s">
        <v>452</v>
      </c>
      <c r="AT96" s="178" t="s">
        <v>144</v>
      </c>
      <c r="AU96" s="178" t="s">
        <v>153</v>
      </c>
      <c r="AY96" s="18" t="s">
        <v>143</v>
      </c>
      <c r="BE96" s="179">
        <f>IF(N96="základní",J96,0)</f>
        <v>0</v>
      </c>
      <c r="BF96" s="179">
        <f>IF(N96="snížená",J96,0)</f>
        <v>0</v>
      </c>
      <c r="BG96" s="179">
        <f>IF(N96="zákl. přenesená",J96,0)</f>
        <v>0</v>
      </c>
      <c r="BH96" s="179">
        <f>IF(N96="sníž. přenesená",J96,0)</f>
        <v>0</v>
      </c>
      <c r="BI96" s="179">
        <f>IF(N96="nulová",J96,0)</f>
        <v>0</v>
      </c>
      <c r="BJ96" s="18" t="s">
        <v>86</v>
      </c>
      <c r="BK96" s="179">
        <f>ROUND(I96*H96,2)</f>
        <v>0</v>
      </c>
      <c r="BL96" s="18" t="s">
        <v>452</v>
      </c>
      <c r="BM96" s="178" t="s">
        <v>88</v>
      </c>
    </row>
    <row r="97" spans="1:65" s="2" customFormat="1" ht="19.5">
      <c r="A97" s="36"/>
      <c r="B97" s="37"/>
      <c r="C97" s="38"/>
      <c r="D97" s="180" t="s">
        <v>149</v>
      </c>
      <c r="E97" s="38"/>
      <c r="F97" s="181" t="s">
        <v>1842</v>
      </c>
      <c r="G97" s="38"/>
      <c r="H97" s="38"/>
      <c r="I97" s="182"/>
      <c r="J97" s="38"/>
      <c r="K97" s="38"/>
      <c r="L97" s="41"/>
      <c r="M97" s="183"/>
      <c r="N97" s="184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8" t="s">
        <v>149</v>
      </c>
      <c r="AU97" s="18" t="s">
        <v>153</v>
      </c>
    </row>
    <row r="98" spans="1:65" s="2" customFormat="1" ht="24.2" customHeight="1">
      <c r="A98" s="36"/>
      <c r="B98" s="37"/>
      <c r="C98" s="167" t="s">
        <v>88</v>
      </c>
      <c r="D98" s="167" t="s">
        <v>144</v>
      </c>
      <c r="E98" s="168" t="s">
        <v>1843</v>
      </c>
      <c r="F98" s="169" t="s">
        <v>1844</v>
      </c>
      <c r="G98" s="170" t="s">
        <v>470</v>
      </c>
      <c r="H98" s="171">
        <v>1</v>
      </c>
      <c r="I98" s="172"/>
      <c r="J98" s="173">
        <f>ROUND(I98*H98,2)</f>
        <v>0</v>
      </c>
      <c r="K98" s="169" t="s">
        <v>32</v>
      </c>
      <c r="L98" s="41"/>
      <c r="M98" s="174" t="s">
        <v>32</v>
      </c>
      <c r="N98" s="175" t="s">
        <v>49</v>
      </c>
      <c r="O98" s="66"/>
      <c r="P98" s="176">
        <f>O98*H98</f>
        <v>0</v>
      </c>
      <c r="Q98" s="176">
        <v>0</v>
      </c>
      <c r="R98" s="176">
        <f>Q98*H98</f>
        <v>0</v>
      </c>
      <c r="S98" s="176">
        <v>0</v>
      </c>
      <c r="T98" s="177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78" t="s">
        <v>452</v>
      </c>
      <c r="AT98" s="178" t="s">
        <v>144</v>
      </c>
      <c r="AU98" s="178" t="s">
        <v>153</v>
      </c>
      <c r="AY98" s="18" t="s">
        <v>143</v>
      </c>
      <c r="BE98" s="179">
        <f>IF(N98="základní",J98,0)</f>
        <v>0</v>
      </c>
      <c r="BF98" s="179">
        <f>IF(N98="snížená",J98,0)</f>
        <v>0</v>
      </c>
      <c r="BG98" s="179">
        <f>IF(N98="zákl. přenesená",J98,0)</f>
        <v>0</v>
      </c>
      <c r="BH98" s="179">
        <f>IF(N98="sníž. přenesená",J98,0)</f>
        <v>0</v>
      </c>
      <c r="BI98" s="179">
        <f>IF(N98="nulová",J98,0)</f>
        <v>0</v>
      </c>
      <c r="BJ98" s="18" t="s">
        <v>86</v>
      </c>
      <c r="BK98" s="179">
        <f>ROUND(I98*H98,2)</f>
        <v>0</v>
      </c>
      <c r="BL98" s="18" t="s">
        <v>452</v>
      </c>
      <c r="BM98" s="178" t="s">
        <v>142</v>
      </c>
    </row>
    <row r="99" spans="1:65" s="2" customFormat="1" ht="11.25">
      <c r="A99" s="36"/>
      <c r="B99" s="37"/>
      <c r="C99" s="38"/>
      <c r="D99" s="180" t="s">
        <v>149</v>
      </c>
      <c r="E99" s="38"/>
      <c r="F99" s="181" t="s">
        <v>1844</v>
      </c>
      <c r="G99" s="38"/>
      <c r="H99" s="38"/>
      <c r="I99" s="182"/>
      <c r="J99" s="38"/>
      <c r="K99" s="38"/>
      <c r="L99" s="41"/>
      <c r="M99" s="183"/>
      <c r="N99" s="184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8" t="s">
        <v>149</v>
      </c>
      <c r="AU99" s="18" t="s">
        <v>153</v>
      </c>
    </row>
    <row r="100" spans="1:65" s="2" customFormat="1" ht="16.5" customHeight="1">
      <c r="A100" s="36"/>
      <c r="B100" s="37"/>
      <c r="C100" s="167" t="s">
        <v>153</v>
      </c>
      <c r="D100" s="167" t="s">
        <v>144</v>
      </c>
      <c r="E100" s="168" t="s">
        <v>1845</v>
      </c>
      <c r="F100" s="169" t="s">
        <v>1846</v>
      </c>
      <c r="G100" s="170" t="s">
        <v>1815</v>
      </c>
      <c r="H100" s="171">
        <v>0.6</v>
      </c>
      <c r="I100" s="172"/>
      <c r="J100" s="173">
        <f>ROUND(I100*H100,2)</f>
        <v>0</v>
      </c>
      <c r="K100" s="169" t="s">
        <v>32</v>
      </c>
      <c r="L100" s="41"/>
      <c r="M100" s="174" t="s">
        <v>32</v>
      </c>
      <c r="N100" s="175" t="s">
        <v>49</v>
      </c>
      <c r="O100" s="66"/>
      <c r="P100" s="176">
        <f>O100*H100</f>
        <v>0</v>
      </c>
      <c r="Q100" s="176">
        <v>0</v>
      </c>
      <c r="R100" s="176">
        <f>Q100*H100</f>
        <v>0</v>
      </c>
      <c r="S100" s="176">
        <v>0</v>
      </c>
      <c r="T100" s="177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78" t="s">
        <v>452</v>
      </c>
      <c r="AT100" s="178" t="s">
        <v>144</v>
      </c>
      <c r="AU100" s="178" t="s">
        <v>153</v>
      </c>
      <c r="AY100" s="18" t="s">
        <v>143</v>
      </c>
      <c r="BE100" s="179">
        <f>IF(N100="základní",J100,0)</f>
        <v>0</v>
      </c>
      <c r="BF100" s="179">
        <f>IF(N100="snížená",J100,0)</f>
        <v>0</v>
      </c>
      <c r="BG100" s="179">
        <f>IF(N100="zákl. přenesená",J100,0)</f>
        <v>0</v>
      </c>
      <c r="BH100" s="179">
        <f>IF(N100="sníž. přenesená",J100,0)</f>
        <v>0</v>
      </c>
      <c r="BI100" s="179">
        <f>IF(N100="nulová",J100,0)</f>
        <v>0</v>
      </c>
      <c r="BJ100" s="18" t="s">
        <v>86</v>
      </c>
      <c r="BK100" s="179">
        <f>ROUND(I100*H100,2)</f>
        <v>0</v>
      </c>
      <c r="BL100" s="18" t="s">
        <v>452</v>
      </c>
      <c r="BM100" s="178" t="s">
        <v>168</v>
      </c>
    </row>
    <row r="101" spans="1:65" s="2" customFormat="1" ht="11.25">
      <c r="A101" s="36"/>
      <c r="B101" s="37"/>
      <c r="C101" s="38"/>
      <c r="D101" s="180" t="s">
        <v>149</v>
      </c>
      <c r="E101" s="38"/>
      <c r="F101" s="181" t="s">
        <v>1847</v>
      </c>
      <c r="G101" s="38"/>
      <c r="H101" s="38"/>
      <c r="I101" s="182"/>
      <c r="J101" s="38"/>
      <c r="K101" s="38"/>
      <c r="L101" s="41"/>
      <c r="M101" s="183"/>
      <c r="N101" s="184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8" t="s">
        <v>149</v>
      </c>
      <c r="AU101" s="18" t="s">
        <v>153</v>
      </c>
    </row>
    <row r="102" spans="1:65" s="2" customFormat="1" ht="24.2" customHeight="1">
      <c r="A102" s="36"/>
      <c r="B102" s="37"/>
      <c r="C102" s="167" t="s">
        <v>142</v>
      </c>
      <c r="D102" s="167" t="s">
        <v>144</v>
      </c>
      <c r="E102" s="168" t="s">
        <v>1848</v>
      </c>
      <c r="F102" s="169" t="s">
        <v>1849</v>
      </c>
      <c r="G102" s="170" t="s">
        <v>1815</v>
      </c>
      <c r="H102" s="171">
        <v>4</v>
      </c>
      <c r="I102" s="172"/>
      <c r="J102" s="173">
        <f>ROUND(I102*H102,2)</f>
        <v>0</v>
      </c>
      <c r="K102" s="169" t="s">
        <v>32</v>
      </c>
      <c r="L102" s="41"/>
      <c r="M102" s="174" t="s">
        <v>32</v>
      </c>
      <c r="N102" s="175" t="s">
        <v>49</v>
      </c>
      <c r="O102" s="66"/>
      <c r="P102" s="176">
        <f>O102*H102</f>
        <v>0</v>
      </c>
      <c r="Q102" s="176">
        <v>0</v>
      </c>
      <c r="R102" s="176">
        <f>Q102*H102</f>
        <v>0</v>
      </c>
      <c r="S102" s="176">
        <v>0</v>
      </c>
      <c r="T102" s="177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78" t="s">
        <v>452</v>
      </c>
      <c r="AT102" s="178" t="s">
        <v>144</v>
      </c>
      <c r="AU102" s="178" t="s">
        <v>153</v>
      </c>
      <c r="AY102" s="18" t="s">
        <v>143</v>
      </c>
      <c r="BE102" s="179">
        <f>IF(N102="základní",J102,0)</f>
        <v>0</v>
      </c>
      <c r="BF102" s="179">
        <f>IF(N102="snížená",J102,0)</f>
        <v>0</v>
      </c>
      <c r="BG102" s="179">
        <f>IF(N102="zákl. přenesená",J102,0)</f>
        <v>0</v>
      </c>
      <c r="BH102" s="179">
        <f>IF(N102="sníž. přenesená",J102,0)</f>
        <v>0</v>
      </c>
      <c r="BI102" s="179">
        <f>IF(N102="nulová",J102,0)</f>
        <v>0</v>
      </c>
      <c r="BJ102" s="18" t="s">
        <v>86</v>
      </c>
      <c r="BK102" s="179">
        <f>ROUND(I102*H102,2)</f>
        <v>0</v>
      </c>
      <c r="BL102" s="18" t="s">
        <v>452</v>
      </c>
      <c r="BM102" s="178" t="s">
        <v>176</v>
      </c>
    </row>
    <row r="103" spans="1:65" s="2" customFormat="1" ht="11.25">
      <c r="A103" s="36"/>
      <c r="B103" s="37"/>
      <c r="C103" s="38"/>
      <c r="D103" s="180" t="s">
        <v>149</v>
      </c>
      <c r="E103" s="38"/>
      <c r="F103" s="181" t="s">
        <v>1850</v>
      </c>
      <c r="G103" s="38"/>
      <c r="H103" s="38"/>
      <c r="I103" s="182"/>
      <c r="J103" s="38"/>
      <c r="K103" s="38"/>
      <c r="L103" s="41"/>
      <c r="M103" s="183"/>
      <c r="N103" s="18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8" t="s">
        <v>149</v>
      </c>
      <c r="AU103" s="18" t="s">
        <v>153</v>
      </c>
    </row>
    <row r="104" spans="1:65" s="11" customFormat="1" ht="20.85" customHeight="1">
      <c r="B104" s="153"/>
      <c r="C104" s="154"/>
      <c r="D104" s="155" t="s">
        <v>77</v>
      </c>
      <c r="E104" s="196" t="s">
        <v>1851</v>
      </c>
      <c r="F104" s="196" t="s">
        <v>1852</v>
      </c>
      <c r="G104" s="154"/>
      <c r="H104" s="154"/>
      <c r="I104" s="157"/>
      <c r="J104" s="197">
        <f>BK104</f>
        <v>0</v>
      </c>
      <c r="K104" s="154"/>
      <c r="L104" s="159"/>
      <c r="M104" s="160"/>
      <c r="N104" s="161"/>
      <c r="O104" s="161"/>
      <c r="P104" s="162">
        <f>SUM(P105:P110)</f>
        <v>0</v>
      </c>
      <c r="Q104" s="161"/>
      <c r="R104" s="162">
        <f>SUM(R105:R110)</f>
        <v>0</v>
      </c>
      <c r="S104" s="161"/>
      <c r="T104" s="163">
        <f>SUM(T105:T110)</f>
        <v>0</v>
      </c>
      <c r="AR104" s="164" t="s">
        <v>86</v>
      </c>
      <c r="AT104" s="165" t="s">
        <v>77</v>
      </c>
      <c r="AU104" s="165" t="s">
        <v>88</v>
      </c>
      <c r="AY104" s="164" t="s">
        <v>143</v>
      </c>
      <c r="BK104" s="166">
        <f>SUM(BK105:BK110)</f>
        <v>0</v>
      </c>
    </row>
    <row r="105" spans="1:65" s="2" customFormat="1" ht="44.25" customHeight="1">
      <c r="A105" s="36"/>
      <c r="B105" s="37"/>
      <c r="C105" s="167" t="s">
        <v>163</v>
      </c>
      <c r="D105" s="167" t="s">
        <v>144</v>
      </c>
      <c r="E105" s="168" t="s">
        <v>1853</v>
      </c>
      <c r="F105" s="169" t="s">
        <v>1854</v>
      </c>
      <c r="G105" s="170" t="s">
        <v>462</v>
      </c>
      <c r="H105" s="171">
        <v>90</v>
      </c>
      <c r="I105" s="172"/>
      <c r="J105" s="173">
        <f>ROUND(I105*H105,2)</f>
        <v>0</v>
      </c>
      <c r="K105" s="169" t="s">
        <v>32</v>
      </c>
      <c r="L105" s="41"/>
      <c r="M105" s="174" t="s">
        <v>32</v>
      </c>
      <c r="N105" s="175" t="s">
        <v>49</v>
      </c>
      <c r="O105" s="66"/>
      <c r="P105" s="176">
        <f>O105*H105</f>
        <v>0</v>
      </c>
      <c r="Q105" s="176">
        <v>0</v>
      </c>
      <c r="R105" s="176">
        <f>Q105*H105</f>
        <v>0</v>
      </c>
      <c r="S105" s="176">
        <v>0</v>
      </c>
      <c r="T105" s="177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78" t="s">
        <v>452</v>
      </c>
      <c r="AT105" s="178" t="s">
        <v>144</v>
      </c>
      <c r="AU105" s="178" t="s">
        <v>153</v>
      </c>
      <c r="AY105" s="18" t="s">
        <v>143</v>
      </c>
      <c r="BE105" s="179">
        <f>IF(N105="základní",J105,0)</f>
        <v>0</v>
      </c>
      <c r="BF105" s="179">
        <f>IF(N105="snížená",J105,0)</f>
        <v>0</v>
      </c>
      <c r="BG105" s="179">
        <f>IF(N105="zákl. přenesená",J105,0)</f>
        <v>0</v>
      </c>
      <c r="BH105" s="179">
        <f>IF(N105="sníž. přenesená",J105,0)</f>
        <v>0</v>
      </c>
      <c r="BI105" s="179">
        <f>IF(N105="nulová",J105,0)</f>
        <v>0</v>
      </c>
      <c r="BJ105" s="18" t="s">
        <v>86</v>
      </c>
      <c r="BK105" s="179">
        <f>ROUND(I105*H105,2)</f>
        <v>0</v>
      </c>
      <c r="BL105" s="18" t="s">
        <v>452</v>
      </c>
      <c r="BM105" s="178" t="s">
        <v>368</v>
      </c>
    </row>
    <row r="106" spans="1:65" s="2" customFormat="1" ht="29.25">
      <c r="A106" s="36"/>
      <c r="B106" s="37"/>
      <c r="C106" s="38"/>
      <c r="D106" s="180" t="s">
        <v>149</v>
      </c>
      <c r="E106" s="38"/>
      <c r="F106" s="181" t="s">
        <v>1854</v>
      </c>
      <c r="G106" s="38"/>
      <c r="H106" s="38"/>
      <c r="I106" s="182"/>
      <c r="J106" s="38"/>
      <c r="K106" s="38"/>
      <c r="L106" s="41"/>
      <c r="M106" s="183"/>
      <c r="N106" s="184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8" t="s">
        <v>149</v>
      </c>
      <c r="AU106" s="18" t="s">
        <v>153</v>
      </c>
    </row>
    <row r="107" spans="1:65" s="2" customFormat="1" ht="44.25" customHeight="1">
      <c r="A107" s="36"/>
      <c r="B107" s="37"/>
      <c r="C107" s="167" t="s">
        <v>168</v>
      </c>
      <c r="D107" s="167" t="s">
        <v>144</v>
      </c>
      <c r="E107" s="168" t="s">
        <v>1855</v>
      </c>
      <c r="F107" s="169" t="s">
        <v>1856</v>
      </c>
      <c r="G107" s="170" t="s">
        <v>462</v>
      </c>
      <c r="H107" s="171">
        <v>200</v>
      </c>
      <c r="I107" s="172"/>
      <c r="J107" s="173">
        <f>ROUND(I107*H107,2)</f>
        <v>0</v>
      </c>
      <c r="K107" s="169" t="s">
        <v>32</v>
      </c>
      <c r="L107" s="41"/>
      <c r="M107" s="174" t="s">
        <v>32</v>
      </c>
      <c r="N107" s="175" t="s">
        <v>49</v>
      </c>
      <c r="O107" s="66"/>
      <c r="P107" s="176">
        <f>O107*H107</f>
        <v>0</v>
      </c>
      <c r="Q107" s="176">
        <v>0</v>
      </c>
      <c r="R107" s="176">
        <f>Q107*H107</f>
        <v>0</v>
      </c>
      <c r="S107" s="176">
        <v>0</v>
      </c>
      <c r="T107" s="177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78" t="s">
        <v>452</v>
      </c>
      <c r="AT107" s="178" t="s">
        <v>144</v>
      </c>
      <c r="AU107" s="178" t="s">
        <v>153</v>
      </c>
      <c r="AY107" s="18" t="s">
        <v>143</v>
      </c>
      <c r="BE107" s="179">
        <f>IF(N107="základní",J107,0)</f>
        <v>0</v>
      </c>
      <c r="BF107" s="179">
        <f>IF(N107="snížená",J107,0)</f>
        <v>0</v>
      </c>
      <c r="BG107" s="179">
        <f>IF(N107="zákl. přenesená",J107,0)</f>
        <v>0</v>
      </c>
      <c r="BH107" s="179">
        <f>IF(N107="sníž. přenesená",J107,0)</f>
        <v>0</v>
      </c>
      <c r="BI107" s="179">
        <f>IF(N107="nulová",J107,0)</f>
        <v>0</v>
      </c>
      <c r="BJ107" s="18" t="s">
        <v>86</v>
      </c>
      <c r="BK107" s="179">
        <f>ROUND(I107*H107,2)</f>
        <v>0</v>
      </c>
      <c r="BL107" s="18" t="s">
        <v>452</v>
      </c>
      <c r="BM107" s="178" t="s">
        <v>403</v>
      </c>
    </row>
    <row r="108" spans="1:65" s="2" customFormat="1" ht="29.25">
      <c r="A108" s="36"/>
      <c r="B108" s="37"/>
      <c r="C108" s="38"/>
      <c r="D108" s="180" t="s">
        <v>149</v>
      </c>
      <c r="E108" s="38"/>
      <c r="F108" s="181" t="s">
        <v>1856</v>
      </c>
      <c r="G108" s="38"/>
      <c r="H108" s="38"/>
      <c r="I108" s="182"/>
      <c r="J108" s="38"/>
      <c r="K108" s="38"/>
      <c r="L108" s="41"/>
      <c r="M108" s="183"/>
      <c r="N108" s="184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8" t="s">
        <v>149</v>
      </c>
      <c r="AU108" s="18" t="s">
        <v>153</v>
      </c>
    </row>
    <row r="109" spans="1:65" s="2" customFormat="1" ht="44.25" customHeight="1">
      <c r="A109" s="36"/>
      <c r="B109" s="37"/>
      <c r="C109" s="167" t="s">
        <v>781</v>
      </c>
      <c r="D109" s="167" t="s">
        <v>144</v>
      </c>
      <c r="E109" s="168" t="s">
        <v>1857</v>
      </c>
      <c r="F109" s="169" t="s">
        <v>1858</v>
      </c>
      <c r="G109" s="170" t="s">
        <v>462</v>
      </c>
      <c r="H109" s="171">
        <v>85</v>
      </c>
      <c r="I109" s="172"/>
      <c r="J109" s="173">
        <f>ROUND(I109*H109,2)</f>
        <v>0</v>
      </c>
      <c r="K109" s="169" t="s">
        <v>32</v>
      </c>
      <c r="L109" s="41"/>
      <c r="M109" s="174" t="s">
        <v>32</v>
      </c>
      <c r="N109" s="175" t="s">
        <v>49</v>
      </c>
      <c r="O109" s="66"/>
      <c r="P109" s="176">
        <f>O109*H109</f>
        <v>0</v>
      </c>
      <c r="Q109" s="176">
        <v>0</v>
      </c>
      <c r="R109" s="176">
        <f>Q109*H109</f>
        <v>0</v>
      </c>
      <c r="S109" s="176">
        <v>0</v>
      </c>
      <c r="T109" s="177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78" t="s">
        <v>452</v>
      </c>
      <c r="AT109" s="178" t="s">
        <v>144</v>
      </c>
      <c r="AU109" s="178" t="s">
        <v>153</v>
      </c>
      <c r="AY109" s="18" t="s">
        <v>143</v>
      </c>
      <c r="BE109" s="179">
        <f>IF(N109="základní",J109,0)</f>
        <v>0</v>
      </c>
      <c r="BF109" s="179">
        <f>IF(N109="snížená",J109,0)</f>
        <v>0</v>
      </c>
      <c r="BG109" s="179">
        <f>IF(N109="zákl. přenesená",J109,0)</f>
        <v>0</v>
      </c>
      <c r="BH109" s="179">
        <f>IF(N109="sníž. přenesená",J109,0)</f>
        <v>0</v>
      </c>
      <c r="BI109" s="179">
        <f>IF(N109="nulová",J109,0)</f>
        <v>0</v>
      </c>
      <c r="BJ109" s="18" t="s">
        <v>86</v>
      </c>
      <c r="BK109" s="179">
        <f>ROUND(I109*H109,2)</f>
        <v>0</v>
      </c>
      <c r="BL109" s="18" t="s">
        <v>452</v>
      </c>
      <c r="BM109" s="178" t="s">
        <v>1859</v>
      </c>
    </row>
    <row r="110" spans="1:65" s="2" customFormat="1" ht="29.25">
      <c r="A110" s="36"/>
      <c r="B110" s="37"/>
      <c r="C110" s="38"/>
      <c r="D110" s="180" t="s">
        <v>149</v>
      </c>
      <c r="E110" s="38"/>
      <c r="F110" s="181" t="s">
        <v>1860</v>
      </c>
      <c r="G110" s="38"/>
      <c r="H110" s="38"/>
      <c r="I110" s="182"/>
      <c r="J110" s="38"/>
      <c r="K110" s="38"/>
      <c r="L110" s="41"/>
      <c r="M110" s="183"/>
      <c r="N110" s="184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8" t="s">
        <v>149</v>
      </c>
      <c r="AU110" s="18" t="s">
        <v>153</v>
      </c>
    </row>
    <row r="111" spans="1:65" s="11" customFormat="1" ht="20.85" customHeight="1">
      <c r="B111" s="153"/>
      <c r="C111" s="154"/>
      <c r="D111" s="155" t="s">
        <v>77</v>
      </c>
      <c r="E111" s="196" t="s">
        <v>1861</v>
      </c>
      <c r="F111" s="196" t="s">
        <v>1862</v>
      </c>
      <c r="G111" s="154"/>
      <c r="H111" s="154"/>
      <c r="I111" s="157"/>
      <c r="J111" s="197">
        <f>BK111</f>
        <v>0</v>
      </c>
      <c r="K111" s="154"/>
      <c r="L111" s="159"/>
      <c r="M111" s="160"/>
      <c r="N111" s="161"/>
      <c r="O111" s="161"/>
      <c r="P111" s="162">
        <f>SUM(P112:P115)</f>
        <v>0</v>
      </c>
      <c r="Q111" s="161"/>
      <c r="R111" s="162">
        <f>SUM(R112:R115)</f>
        <v>0</v>
      </c>
      <c r="S111" s="161"/>
      <c r="T111" s="163">
        <f>SUM(T112:T115)</f>
        <v>0</v>
      </c>
      <c r="AR111" s="164" t="s">
        <v>86</v>
      </c>
      <c r="AT111" s="165" t="s">
        <v>77</v>
      </c>
      <c r="AU111" s="165" t="s">
        <v>88</v>
      </c>
      <c r="AY111" s="164" t="s">
        <v>143</v>
      </c>
      <c r="BK111" s="166">
        <f>SUM(BK112:BK115)</f>
        <v>0</v>
      </c>
    </row>
    <row r="112" spans="1:65" s="2" customFormat="1" ht="24.2" customHeight="1">
      <c r="A112" s="36"/>
      <c r="B112" s="37"/>
      <c r="C112" s="167" t="s">
        <v>172</v>
      </c>
      <c r="D112" s="167" t="s">
        <v>144</v>
      </c>
      <c r="E112" s="168" t="s">
        <v>1863</v>
      </c>
      <c r="F112" s="169" t="s">
        <v>1864</v>
      </c>
      <c r="G112" s="170" t="s">
        <v>470</v>
      </c>
      <c r="H112" s="171">
        <v>6</v>
      </c>
      <c r="I112" s="172"/>
      <c r="J112" s="173">
        <f>ROUND(I112*H112,2)</f>
        <v>0</v>
      </c>
      <c r="K112" s="169" t="s">
        <v>32</v>
      </c>
      <c r="L112" s="41"/>
      <c r="M112" s="174" t="s">
        <v>32</v>
      </c>
      <c r="N112" s="175" t="s">
        <v>49</v>
      </c>
      <c r="O112" s="66"/>
      <c r="P112" s="176">
        <f>O112*H112</f>
        <v>0</v>
      </c>
      <c r="Q112" s="176">
        <v>0</v>
      </c>
      <c r="R112" s="176">
        <f>Q112*H112</f>
        <v>0</v>
      </c>
      <c r="S112" s="176">
        <v>0</v>
      </c>
      <c r="T112" s="177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78" t="s">
        <v>452</v>
      </c>
      <c r="AT112" s="178" t="s">
        <v>144</v>
      </c>
      <c r="AU112" s="178" t="s">
        <v>153</v>
      </c>
      <c r="AY112" s="18" t="s">
        <v>143</v>
      </c>
      <c r="BE112" s="179">
        <f>IF(N112="základní",J112,0)</f>
        <v>0</v>
      </c>
      <c r="BF112" s="179">
        <f>IF(N112="snížená",J112,0)</f>
        <v>0</v>
      </c>
      <c r="BG112" s="179">
        <f>IF(N112="zákl. přenesená",J112,0)</f>
        <v>0</v>
      </c>
      <c r="BH112" s="179">
        <f>IF(N112="sníž. přenesená",J112,0)</f>
        <v>0</v>
      </c>
      <c r="BI112" s="179">
        <f>IF(N112="nulová",J112,0)</f>
        <v>0</v>
      </c>
      <c r="BJ112" s="18" t="s">
        <v>86</v>
      </c>
      <c r="BK112" s="179">
        <f>ROUND(I112*H112,2)</f>
        <v>0</v>
      </c>
      <c r="BL112" s="18" t="s">
        <v>452</v>
      </c>
      <c r="BM112" s="178" t="s">
        <v>420</v>
      </c>
    </row>
    <row r="113" spans="1:65" s="2" customFormat="1" ht="11.25">
      <c r="A113" s="36"/>
      <c r="B113" s="37"/>
      <c r="C113" s="38"/>
      <c r="D113" s="180" t="s">
        <v>149</v>
      </c>
      <c r="E113" s="38"/>
      <c r="F113" s="181" t="s">
        <v>1865</v>
      </c>
      <c r="G113" s="38"/>
      <c r="H113" s="38"/>
      <c r="I113" s="182"/>
      <c r="J113" s="38"/>
      <c r="K113" s="38"/>
      <c r="L113" s="41"/>
      <c r="M113" s="183"/>
      <c r="N113" s="184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8" t="s">
        <v>149</v>
      </c>
      <c r="AU113" s="18" t="s">
        <v>153</v>
      </c>
    </row>
    <row r="114" spans="1:65" s="2" customFormat="1" ht="49.15" customHeight="1">
      <c r="A114" s="36"/>
      <c r="B114" s="37"/>
      <c r="C114" s="167" t="s">
        <v>176</v>
      </c>
      <c r="D114" s="167" t="s">
        <v>144</v>
      </c>
      <c r="E114" s="168" t="s">
        <v>1866</v>
      </c>
      <c r="F114" s="169" t="s">
        <v>1867</v>
      </c>
      <c r="G114" s="170" t="s">
        <v>462</v>
      </c>
      <c r="H114" s="171">
        <v>195</v>
      </c>
      <c r="I114" s="172"/>
      <c r="J114" s="173">
        <f>ROUND(I114*H114,2)</f>
        <v>0</v>
      </c>
      <c r="K114" s="169" t="s">
        <v>32</v>
      </c>
      <c r="L114" s="41"/>
      <c r="M114" s="174" t="s">
        <v>32</v>
      </c>
      <c r="N114" s="175" t="s">
        <v>49</v>
      </c>
      <c r="O114" s="66"/>
      <c r="P114" s="176">
        <f>O114*H114</f>
        <v>0</v>
      </c>
      <c r="Q114" s="176">
        <v>0</v>
      </c>
      <c r="R114" s="176">
        <f>Q114*H114</f>
        <v>0</v>
      </c>
      <c r="S114" s="176">
        <v>0</v>
      </c>
      <c r="T114" s="177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78" t="s">
        <v>452</v>
      </c>
      <c r="AT114" s="178" t="s">
        <v>144</v>
      </c>
      <c r="AU114" s="178" t="s">
        <v>153</v>
      </c>
      <c r="AY114" s="18" t="s">
        <v>143</v>
      </c>
      <c r="BE114" s="179">
        <f>IF(N114="základní",J114,0)</f>
        <v>0</v>
      </c>
      <c r="BF114" s="179">
        <f>IF(N114="snížená",J114,0)</f>
        <v>0</v>
      </c>
      <c r="BG114" s="179">
        <f>IF(N114="zákl. přenesená",J114,0)</f>
        <v>0</v>
      </c>
      <c r="BH114" s="179">
        <f>IF(N114="sníž. přenesená",J114,0)</f>
        <v>0</v>
      </c>
      <c r="BI114" s="179">
        <f>IF(N114="nulová",J114,0)</f>
        <v>0</v>
      </c>
      <c r="BJ114" s="18" t="s">
        <v>86</v>
      </c>
      <c r="BK114" s="179">
        <f>ROUND(I114*H114,2)</f>
        <v>0</v>
      </c>
      <c r="BL114" s="18" t="s">
        <v>452</v>
      </c>
      <c r="BM114" s="178" t="s">
        <v>452</v>
      </c>
    </row>
    <row r="115" spans="1:65" s="2" customFormat="1" ht="29.25">
      <c r="A115" s="36"/>
      <c r="B115" s="37"/>
      <c r="C115" s="38"/>
      <c r="D115" s="180" t="s">
        <v>149</v>
      </c>
      <c r="E115" s="38"/>
      <c r="F115" s="181" t="s">
        <v>1868</v>
      </c>
      <c r="G115" s="38"/>
      <c r="H115" s="38"/>
      <c r="I115" s="182"/>
      <c r="J115" s="38"/>
      <c r="K115" s="38"/>
      <c r="L115" s="41"/>
      <c r="M115" s="183"/>
      <c r="N115" s="184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8" t="s">
        <v>149</v>
      </c>
      <c r="AU115" s="18" t="s">
        <v>153</v>
      </c>
    </row>
    <row r="116" spans="1:65" s="11" customFormat="1" ht="20.85" customHeight="1">
      <c r="B116" s="153"/>
      <c r="C116" s="154"/>
      <c r="D116" s="155" t="s">
        <v>77</v>
      </c>
      <c r="E116" s="196" t="s">
        <v>1869</v>
      </c>
      <c r="F116" s="196" t="s">
        <v>244</v>
      </c>
      <c r="G116" s="154"/>
      <c r="H116" s="154"/>
      <c r="I116" s="157"/>
      <c r="J116" s="197">
        <f>BK116</f>
        <v>0</v>
      </c>
      <c r="K116" s="154"/>
      <c r="L116" s="159"/>
      <c r="M116" s="160"/>
      <c r="N116" s="161"/>
      <c r="O116" s="161"/>
      <c r="P116" s="162">
        <f>SUM(P117:P148)</f>
        <v>0</v>
      </c>
      <c r="Q116" s="161"/>
      <c r="R116" s="162">
        <f>SUM(R117:R148)</f>
        <v>0</v>
      </c>
      <c r="S116" s="161"/>
      <c r="T116" s="163">
        <f>SUM(T117:T148)</f>
        <v>0</v>
      </c>
      <c r="AR116" s="164" t="s">
        <v>86</v>
      </c>
      <c r="AT116" s="165" t="s">
        <v>77</v>
      </c>
      <c r="AU116" s="165" t="s">
        <v>88</v>
      </c>
      <c r="AY116" s="164" t="s">
        <v>143</v>
      </c>
      <c r="BK116" s="166">
        <f>SUM(BK117:BK148)</f>
        <v>0</v>
      </c>
    </row>
    <row r="117" spans="1:65" s="2" customFormat="1" ht="24.2" customHeight="1">
      <c r="A117" s="36"/>
      <c r="B117" s="37"/>
      <c r="C117" s="167" t="s">
        <v>361</v>
      </c>
      <c r="D117" s="167" t="s">
        <v>144</v>
      </c>
      <c r="E117" s="168" t="s">
        <v>1870</v>
      </c>
      <c r="F117" s="169" t="s">
        <v>1871</v>
      </c>
      <c r="G117" s="170" t="s">
        <v>1872</v>
      </c>
      <c r="H117" s="171">
        <v>0.16500000000000001</v>
      </c>
      <c r="I117" s="172"/>
      <c r="J117" s="173">
        <f>ROUND(I117*H117,2)</f>
        <v>0</v>
      </c>
      <c r="K117" s="169" t="s">
        <v>32</v>
      </c>
      <c r="L117" s="41"/>
      <c r="M117" s="174" t="s">
        <v>32</v>
      </c>
      <c r="N117" s="175" t="s">
        <v>49</v>
      </c>
      <c r="O117" s="66"/>
      <c r="P117" s="176">
        <f>O117*H117</f>
        <v>0</v>
      </c>
      <c r="Q117" s="176">
        <v>0</v>
      </c>
      <c r="R117" s="176">
        <f>Q117*H117</f>
        <v>0</v>
      </c>
      <c r="S117" s="176">
        <v>0</v>
      </c>
      <c r="T117" s="177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78" t="s">
        <v>452</v>
      </c>
      <c r="AT117" s="178" t="s">
        <v>144</v>
      </c>
      <c r="AU117" s="178" t="s">
        <v>153</v>
      </c>
      <c r="AY117" s="18" t="s">
        <v>143</v>
      </c>
      <c r="BE117" s="179">
        <f>IF(N117="základní",J117,0)</f>
        <v>0</v>
      </c>
      <c r="BF117" s="179">
        <f>IF(N117="snížená",J117,0)</f>
        <v>0</v>
      </c>
      <c r="BG117" s="179">
        <f>IF(N117="zákl. přenesená",J117,0)</f>
        <v>0</v>
      </c>
      <c r="BH117" s="179">
        <f>IF(N117="sníž. přenesená",J117,0)</f>
        <v>0</v>
      </c>
      <c r="BI117" s="179">
        <f>IF(N117="nulová",J117,0)</f>
        <v>0</v>
      </c>
      <c r="BJ117" s="18" t="s">
        <v>86</v>
      </c>
      <c r="BK117" s="179">
        <f>ROUND(I117*H117,2)</f>
        <v>0</v>
      </c>
      <c r="BL117" s="18" t="s">
        <v>452</v>
      </c>
      <c r="BM117" s="178" t="s">
        <v>467</v>
      </c>
    </row>
    <row r="118" spans="1:65" s="2" customFormat="1" ht="19.5">
      <c r="A118" s="36"/>
      <c r="B118" s="37"/>
      <c r="C118" s="38"/>
      <c r="D118" s="180" t="s">
        <v>149</v>
      </c>
      <c r="E118" s="38"/>
      <c r="F118" s="181" t="s">
        <v>1871</v>
      </c>
      <c r="G118" s="38"/>
      <c r="H118" s="38"/>
      <c r="I118" s="182"/>
      <c r="J118" s="38"/>
      <c r="K118" s="38"/>
      <c r="L118" s="41"/>
      <c r="M118" s="183"/>
      <c r="N118" s="184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8" t="s">
        <v>149</v>
      </c>
      <c r="AU118" s="18" t="s">
        <v>153</v>
      </c>
    </row>
    <row r="119" spans="1:65" s="2" customFormat="1" ht="21.75" customHeight="1">
      <c r="A119" s="36"/>
      <c r="B119" s="37"/>
      <c r="C119" s="167" t="s">
        <v>368</v>
      </c>
      <c r="D119" s="167" t="s">
        <v>144</v>
      </c>
      <c r="E119" s="168" t="s">
        <v>1873</v>
      </c>
      <c r="F119" s="169" t="s">
        <v>1874</v>
      </c>
      <c r="G119" s="170" t="s">
        <v>1872</v>
      </c>
      <c r="H119" s="171">
        <v>0.16500000000000001</v>
      </c>
      <c r="I119" s="172"/>
      <c r="J119" s="173">
        <f>ROUND(I119*H119,2)</f>
        <v>0</v>
      </c>
      <c r="K119" s="169" t="s">
        <v>32</v>
      </c>
      <c r="L119" s="41"/>
      <c r="M119" s="174" t="s">
        <v>32</v>
      </c>
      <c r="N119" s="175" t="s">
        <v>49</v>
      </c>
      <c r="O119" s="66"/>
      <c r="P119" s="176">
        <f>O119*H119</f>
        <v>0</v>
      </c>
      <c r="Q119" s="176">
        <v>0</v>
      </c>
      <c r="R119" s="176">
        <f>Q119*H119</f>
        <v>0</v>
      </c>
      <c r="S119" s="176">
        <v>0</v>
      </c>
      <c r="T119" s="177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78" t="s">
        <v>452</v>
      </c>
      <c r="AT119" s="178" t="s">
        <v>144</v>
      </c>
      <c r="AU119" s="178" t="s">
        <v>153</v>
      </c>
      <c r="AY119" s="18" t="s">
        <v>143</v>
      </c>
      <c r="BE119" s="179">
        <f>IF(N119="základní",J119,0)</f>
        <v>0</v>
      </c>
      <c r="BF119" s="179">
        <f>IF(N119="snížená",J119,0)</f>
        <v>0</v>
      </c>
      <c r="BG119" s="179">
        <f>IF(N119="zákl. přenesená",J119,0)</f>
        <v>0</v>
      </c>
      <c r="BH119" s="179">
        <f>IF(N119="sníž. přenesená",J119,0)</f>
        <v>0</v>
      </c>
      <c r="BI119" s="179">
        <f>IF(N119="nulová",J119,0)</f>
        <v>0</v>
      </c>
      <c r="BJ119" s="18" t="s">
        <v>86</v>
      </c>
      <c r="BK119" s="179">
        <f>ROUND(I119*H119,2)</f>
        <v>0</v>
      </c>
      <c r="BL119" s="18" t="s">
        <v>452</v>
      </c>
      <c r="BM119" s="178" t="s">
        <v>480</v>
      </c>
    </row>
    <row r="120" spans="1:65" s="2" customFormat="1" ht="11.25">
      <c r="A120" s="36"/>
      <c r="B120" s="37"/>
      <c r="C120" s="38"/>
      <c r="D120" s="180" t="s">
        <v>149</v>
      </c>
      <c r="E120" s="38"/>
      <c r="F120" s="181" t="s">
        <v>1875</v>
      </c>
      <c r="G120" s="38"/>
      <c r="H120" s="38"/>
      <c r="I120" s="182"/>
      <c r="J120" s="38"/>
      <c r="K120" s="38"/>
      <c r="L120" s="41"/>
      <c r="M120" s="183"/>
      <c r="N120" s="184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8" t="s">
        <v>149</v>
      </c>
      <c r="AU120" s="18" t="s">
        <v>153</v>
      </c>
    </row>
    <row r="121" spans="1:65" s="2" customFormat="1" ht="33" customHeight="1">
      <c r="A121" s="36"/>
      <c r="B121" s="37"/>
      <c r="C121" s="167" t="s">
        <v>396</v>
      </c>
      <c r="D121" s="167" t="s">
        <v>144</v>
      </c>
      <c r="E121" s="168" t="s">
        <v>1876</v>
      </c>
      <c r="F121" s="169" t="s">
        <v>1877</v>
      </c>
      <c r="G121" s="170" t="s">
        <v>462</v>
      </c>
      <c r="H121" s="171">
        <v>159</v>
      </c>
      <c r="I121" s="172"/>
      <c r="J121" s="173">
        <f>ROUND(I121*H121,2)</f>
        <v>0</v>
      </c>
      <c r="K121" s="169" t="s">
        <v>32</v>
      </c>
      <c r="L121" s="41"/>
      <c r="M121" s="174" t="s">
        <v>32</v>
      </c>
      <c r="N121" s="175" t="s">
        <v>49</v>
      </c>
      <c r="O121" s="66"/>
      <c r="P121" s="176">
        <f>O121*H121</f>
        <v>0</v>
      </c>
      <c r="Q121" s="176">
        <v>0</v>
      </c>
      <c r="R121" s="176">
        <f>Q121*H121</f>
        <v>0</v>
      </c>
      <c r="S121" s="176">
        <v>0</v>
      </c>
      <c r="T121" s="177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78" t="s">
        <v>452</v>
      </c>
      <c r="AT121" s="178" t="s">
        <v>144</v>
      </c>
      <c r="AU121" s="178" t="s">
        <v>153</v>
      </c>
      <c r="AY121" s="18" t="s">
        <v>143</v>
      </c>
      <c r="BE121" s="179">
        <f>IF(N121="základní",J121,0)</f>
        <v>0</v>
      </c>
      <c r="BF121" s="179">
        <f>IF(N121="snížená",J121,0)</f>
        <v>0</v>
      </c>
      <c r="BG121" s="179">
        <f>IF(N121="zákl. přenesená",J121,0)</f>
        <v>0</v>
      </c>
      <c r="BH121" s="179">
        <f>IF(N121="sníž. přenesená",J121,0)</f>
        <v>0</v>
      </c>
      <c r="BI121" s="179">
        <f>IF(N121="nulová",J121,0)</f>
        <v>0</v>
      </c>
      <c r="BJ121" s="18" t="s">
        <v>86</v>
      </c>
      <c r="BK121" s="179">
        <f>ROUND(I121*H121,2)</f>
        <v>0</v>
      </c>
      <c r="BL121" s="18" t="s">
        <v>452</v>
      </c>
      <c r="BM121" s="178" t="s">
        <v>495</v>
      </c>
    </row>
    <row r="122" spans="1:65" s="2" customFormat="1" ht="19.5">
      <c r="A122" s="36"/>
      <c r="B122" s="37"/>
      <c r="C122" s="38"/>
      <c r="D122" s="180" t="s">
        <v>149</v>
      </c>
      <c r="E122" s="38"/>
      <c r="F122" s="181" t="s">
        <v>1878</v>
      </c>
      <c r="G122" s="38"/>
      <c r="H122" s="38"/>
      <c r="I122" s="182"/>
      <c r="J122" s="38"/>
      <c r="K122" s="38"/>
      <c r="L122" s="41"/>
      <c r="M122" s="183"/>
      <c r="N122" s="184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8" t="s">
        <v>149</v>
      </c>
      <c r="AU122" s="18" t="s">
        <v>153</v>
      </c>
    </row>
    <row r="123" spans="1:65" s="2" customFormat="1" ht="33" customHeight="1">
      <c r="A123" s="36"/>
      <c r="B123" s="37"/>
      <c r="C123" s="167" t="s">
        <v>403</v>
      </c>
      <c r="D123" s="167" t="s">
        <v>144</v>
      </c>
      <c r="E123" s="168" t="s">
        <v>1879</v>
      </c>
      <c r="F123" s="169" t="s">
        <v>1880</v>
      </c>
      <c r="G123" s="170" t="s">
        <v>462</v>
      </c>
      <c r="H123" s="171">
        <v>159</v>
      </c>
      <c r="I123" s="172"/>
      <c r="J123" s="173">
        <f>ROUND(I123*H123,2)</f>
        <v>0</v>
      </c>
      <c r="K123" s="169" t="s">
        <v>32</v>
      </c>
      <c r="L123" s="41"/>
      <c r="M123" s="174" t="s">
        <v>32</v>
      </c>
      <c r="N123" s="175" t="s">
        <v>49</v>
      </c>
      <c r="O123" s="66"/>
      <c r="P123" s="176">
        <f>O123*H123</f>
        <v>0</v>
      </c>
      <c r="Q123" s="176">
        <v>0</v>
      </c>
      <c r="R123" s="176">
        <f>Q123*H123</f>
        <v>0</v>
      </c>
      <c r="S123" s="176">
        <v>0</v>
      </c>
      <c r="T123" s="177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78" t="s">
        <v>452</v>
      </c>
      <c r="AT123" s="178" t="s">
        <v>144</v>
      </c>
      <c r="AU123" s="178" t="s">
        <v>153</v>
      </c>
      <c r="AY123" s="18" t="s">
        <v>143</v>
      </c>
      <c r="BE123" s="179">
        <f>IF(N123="základní",J123,0)</f>
        <v>0</v>
      </c>
      <c r="BF123" s="179">
        <f>IF(N123="snížená",J123,0)</f>
        <v>0</v>
      </c>
      <c r="BG123" s="179">
        <f>IF(N123="zákl. přenesená",J123,0)</f>
        <v>0</v>
      </c>
      <c r="BH123" s="179">
        <f>IF(N123="sníž. přenesená",J123,0)</f>
        <v>0</v>
      </c>
      <c r="BI123" s="179">
        <f>IF(N123="nulová",J123,0)</f>
        <v>0</v>
      </c>
      <c r="BJ123" s="18" t="s">
        <v>86</v>
      </c>
      <c r="BK123" s="179">
        <f>ROUND(I123*H123,2)</f>
        <v>0</v>
      </c>
      <c r="BL123" s="18" t="s">
        <v>452</v>
      </c>
      <c r="BM123" s="178" t="s">
        <v>509</v>
      </c>
    </row>
    <row r="124" spans="1:65" s="2" customFormat="1" ht="19.5">
      <c r="A124" s="36"/>
      <c r="B124" s="37"/>
      <c r="C124" s="38"/>
      <c r="D124" s="180" t="s">
        <v>149</v>
      </c>
      <c r="E124" s="38"/>
      <c r="F124" s="181" t="s">
        <v>1880</v>
      </c>
      <c r="G124" s="38"/>
      <c r="H124" s="38"/>
      <c r="I124" s="182"/>
      <c r="J124" s="38"/>
      <c r="K124" s="38"/>
      <c r="L124" s="41"/>
      <c r="M124" s="183"/>
      <c r="N124" s="184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8" t="s">
        <v>149</v>
      </c>
      <c r="AU124" s="18" t="s">
        <v>153</v>
      </c>
    </row>
    <row r="125" spans="1:65" s="2" customFormat="1" ht="24.2" customHeight="1">
      <c r="A125" s="36"/>
      <c r="B125" s="37"/>
      <c r="C125" s="167" t="s">
        <v>410</v>
      </c>
      <c r="D125" s="167" t="s">
        <v>144</v>
      </c>
      <c r="E125" s="168" t="s">
        <v>1881</v>
      </c>
      <c r="F125" s="169" t="s">
        <v>1882</v>
      </c>
      <c r="G125" s="170" t="s">
        <v>462</v>
      </c>
      <c r="H125" s="171">
        <v>6</v>
      </c>
      <c r="I125" s="172"/>
      <c r="J125" s="173">
        <f>ROUND(I125*H125,2)</f>
        <v>0</v>
      </c>
      <c r="K125" s="169" t="s">
        <v>32</v>
      </c>
      <c r="L125" s="41"/>
      <c r="M125" s="174" t="s">
        <v>32</v>
      </c>
      <c r="N125" s="175" t="s">
        <v>49</v>
      </c>
      <c r="O125" s="66"/>
      <c r="P125" s="176">
        <f>O125*H125</f>
        <v>0</v>
      </c>
      <c r="Q125" s="176">
        <v>0</v>
      </c>
      <c r="R125" s="176">
        <f>Q125*H125</f>
        <v>0</v>
      </c>
      <c r="S125" s="176">
        <v>0</v>
      </c>
      <c r="T125" s="177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78" t="s">
        <v>452</v>
      </c>
      <c r="AT125" s="178" t="s">
        <v>144</v>
      </c>
      <c r="AU125" s="178" t="s">
        <v>153</v>
      </c>
      <c r="AY125" s="18" t="s">
        <v>143</v>
      </c>
      <c r="BE125" s="179">
        <f>IF(N125="základní",J125,0)</f>
        <v>0</v>
      </c>
      <c r="BF125" s="179">
        <f>IF(N125="snížená",J125,0)</f>
        <v>0</v>
      </c>
      <c r="BG125" s="179">
        <f>IF(N125="zákl. přenesená",J125,0)</f>
        <v>0</v>
      </c>
      <c r="BH125" s="179">
        <f>IF(N125="sníž. přenesená",J125,0)</f>
        <v>0</v>
      </c>
      <c r="BI125" s="179">
        <f>IF(N125="nulová",J125,0)</f>
        <v>0</v>
      </c>
      <c r="BJ125" s="18" t="s">
        <v>86</v>
      </c>
      <c r="BK125" s="179">
        <f>ROUND(I125*H125,2)</f>
        <v>0</v>
      </c>
      <c r="BL125" s="18" t="s">
        <v>452</v>
      </c>
      <c r="BM125" s="178" t="s">
        <v>524</v>
      </c>
    </row>
    <row r="126" spans="1:65" s="2" customFormat="1" ht="19.5">
      <c r="A126" s="36"/>
      <c r="B126" s="37"/>
      <c r="C126" s="38"/>
      <c r="D126" s="180" t="s">
        <v>149</v>
      </c>
      <c r="E126" s="38"/>
      <c r="F126" s="181" t="s">
        <v>1882</v>
      </c>
      <c r="G126" s="38"/>
      <c r="H126" s="38"/>
      <c r="I126" s="182"/>
      <c r="J126" s="38"/>
      <c r="K126" s="38"/>
      <c r="L126" s="41"/>
      <c r="M126" s="183"/>
      <c r="N126" s="184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8" t="s">
        <v>149</v>
      </c>
      <c r="AU126" s="18" t="s">
        <v>153</v>
      </c>
    </row>
    <row r="127" spans="1:65" s="2" customFormat="1" ht="24.2" customHeight="1">
      <c r="A127" s="36"/>
      <c r="B127" s="37"/>
      <c r="C127" s="167" t="s">
        <v>420</v>
      </c>
      <c r="D127" s="167" t="s">
        <v>144</v>
      </c>
      <c r="E127" s="168" t="s">
        <v>1883</v>
      </c>
      <c r="F127" s="169" t="s">
        <v>1884</v>
      </c>
      <c r="G127" s="170" t="s">
        <v>462</v>
      </c>
      <c r="H127" s="171">
        <v>6</v>
      </c>
      <c r="I127" s="172"/>
      <c r="J127" s="173">
        <f>ROUND(I127*H127,2)</f>
        <v>0</v>
      </c>
      <c r="K127" s="169" t="s">
        <v>32</v>
      </c>
      <c r="L127" s="41"/>
      <c r="M127" s="174" t="s">
        <v>32</v>
      </c>
      <c r="N127" s="175" t="s">
        <v>49</v>
      </c>
      <c r="O127" s="66"/>
      <c r="P127" s="176">
        <f>O127*H127</f>
        <v>0</v>
      </c>
      <c r="Q127" s="176">
        <v>0</v>
      </c>
      <c r="R127" s="176">
        <f>Q127*H127</f>
        <v>0</v>
      </c>
      <c r="S127" s="176">
        <v>0</v>
      </c>
      <c r="T127" s="177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78" t="s">
        <v>452</v>
      </c>
      <c r="AT127" s="178" t="s">
        <v>144</v>
      </c>
      <c r="AU127" s="178" t="s">
        <v>153</v>
      </c>
      <c r="AY127" s="18" t="s">
        <v>143</v>
      </c>
      <c r="BE127" s="179">
        <f>IF(N127="základní",J127,0)</f>
        <v>0</v>
      </c>
      <c r="BF127" s="179">
        <f>IF(N127="snížená",J127,0)</f>
        <v>0</v>
      </c>
      <c r="BG127" s="179">
        <f>IF(N127="zákl. přenesená",J127,0)</f>
        <v>0</v>
      </c>
      <c r="BH127" s="179">
        <f>IF(N127="sníž. přenesená",J127,0)</f>
        <v>0</v>
      </c>
      <c r="BI127" s="179">
        <f>IF(N127="nulová",J127,0)</f>
        <v>0</v>
      </c>
      <c r="BJ127" s="18" t="s">
        <v>86</v>
      </c>
      <c r="BK127" s="179">
        <f>ROUND(I127*H127,2)</f>
        <v>0</v>
      </c>
      <c r="BL127" s="18" t="s">
        <v>452</v>
      </c>
      <c r="BM127" s="178" t="s">
        <v>538</v>
      </c>
    </row>
    <row r="128" spans="1:65" s="2" customFormat="1" ht="19.5">
      <c r="A128" s="36"/>
      <c r="B128" s="37"/>
      <c r="C128" s="38"/>
      <c r="D128" s="180" t="s">
        <v>149</v>
      </c>
      <c r="E128" s="38"/>
      <c r="F128" s="181" t="s">
        <v>1884</v>
      </c>
      <c r="G128" s="38"/>
      <c r="H128" s="38"/>
      <c r="I128" s="182"/>
      <c r="J128" s="38"/>
      <c r="K128" s="38"/>
      <c r="L128" s="41"/>
      <c r="M128" s="183"/>
      <c r="N128" s="184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8" t="s">
        <v>149</v>
      </c>
      <c r="AU128" s="18" t="s">
        <v>153</v>
      </c>
    </row>
    <row r="129" spans="1:65" s="2" customFormat="1" ht="24.2" customHeight="1">
      <c r="A129" s="36"/>
      <c r="B129" s="37"/>
      <c r="C129" s="167" t="s">
        <v>8</v>
      </c>
      <c r="D129" s="167" t="s">
        <v>144</v>
      </c>
      <c r="E129" s="168" t="s">
        <v>1885</v>
      </c>
      <c r="F129" s="169" t="s">
        <v>1886</v>
      </c>
      <c r="G129" s="170" t="s">
        <v>462</v>
      </c>
      <c r="H129" s="171">
        <v>431</v>
      </c>
      <c r="I129" s="172"/>
      <c r="J129" s="173">
        <f>ROUND(I129*H129,2)</f>
        <v>0</v>
      </c>
      <c r="K129" s="169" t="s">
        <v>32</v>
      </c>
      <c r="L129" s="41"/>
      <c r="M129" s="174" t="s">
        <v>32</v>
      </c>
      <c r="N129" s="175" t="s">
        <v>49</v>
      </c>
      <c r="O129" s="66"/>
      <c r="P129" s="176">
        <f>O129*H129</f>
        <v>0</v>
      </c>
      <c r="Q129" s="176">
        <v>0</v>
      </c>
      <c r="R129" s="176">
        <f>Q129*H129</f>
        <v>0</v>
      </c>
      <c r="S129" s="176">
        <v>0</v>
      </c>
      <c r="T129" s="177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78" t="s">
        <v>452</v>
      </c>
      <c r="AT129" s="178" t="s">
        <v>144</v>
      </c>
      <c r="AU129" s="178" t="s">
        <v>153</v>
      </c>
      <c r="AY129" s="18" t="s">
        <v>143</v>
      </c>
      <c r="BE129" s="179">
        <f>IF(N129="základní",J129,0)</f>
        <v>0</v>
      </c>
      <c r="BF129" s="179">
        <f>IF(N129="snížená",J129,0)</f>
        <v>0</v>
      </c>
      <c r="BG129" s="179">
        <f>IF(N129="zákl. přenesená",J129,0)</f>
        <v>0</v>
      </c>
      <c r="BH129" s="179">
        <f>IF(N129="sníž. přenesená",J129,0)</f>
        <v>0</v>
      </c>
      <c r="BI129" s="179">
        <f>IF(N129="nulová",J129,0)</f>
        <v>0</v>
      </c>
      <c r="BJ129" s="18" t="s">
        <v>86</v>
      </c>
      <c r="BK129" s="179">
        <f>ROUND(I129*H129,2)</f>
        <v>0</v>
      </c>
      <c r="BL129" s="18" t="s">
        <v>452</v>
      </c>
      <c r="BM129" s="178" t="s">
        <v>566</v>
      </c>
    </row>
    <row r="130" spans="1:65" s="2" customFormat="1" ht="19.5">
      <c r="A130" s="36"/>
      <c r="B130" s="37"/>
      <c r="C130" s="38"/>
      <c r="D130" s="180" t="s">
        <v>149</v>
      </c>
      <c r="E130" s="38"/>
      <c r="F130" s="181" t="s">
        <v>1886</v>
      </c>
      <c r="G130" s="38"/>
      <c r="H130" s="38"/>
      <c r="I130" s="182"/>
      <c r="J130" s="38"/>
      <c r="K130" s="38"/>
      <c r="L130" s="41"/>
      <c r="M130" s="183"/>
      <c r="N130" s="184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8" t="s">
        <v>149</v>
      </c>
      <c r="AU130" s="18" t="s">
        <v>153</v>
      </c>
    </row>
    <row r="131" spans="1:65" s="14" customFormat="1" ht="11.25">
      <c r="B131" s="210"/>
      <c r="C131" s="211"/>
      <c r="D131" s="180" t="s">
        <v>252</v>
      </c>
      <c r="E131" s="212" t="s">
        <v>32</v>
      </c>
      <c r="F131" s="213" t="s">
        <v>1887</v>
      </c>
      <c r="G131" s="211"/>
      <c r="H131" s="214">
        <v>431</v>
      </c>
      <c r="I131" s="215"/>
      <c r="J131" s="211"/>
      <c r="K131" s="211"/>
      <c r="L131" s="216"/>
      <c r="M131" s="217"/>
      <c r="N131" s="218"/>
      <c r="O131" s="218"/>
      <c r="P131" s="218"/>
      <c r="Q131" s="218"/>
      <c r="R131" s="218"/>
      <c r="S131" s="218"/>
      <c r="T131" s="219"/>
      <c r="AT131" s="220" t="s">
        <v>252</v>
      </c>
      <c r="AU131" s="220" t="s">
        <v>153</v>
      </c>
      <c r="AV131" s="14" t="s">
        <v>88</v>
      </c>
      <c r="AW131" s="14" t="s">
        <v>39</v>
      </c>
      <c r="AX131" s="14" t="s">
        <v>86</v>
      </c>
      <c r="AY131" s="220" t="s">
        <v>143</v>
      </c>
    </row>
    <row r="132" spans="1:65" s="2" customFormat="1" ht="33" customHeight="1">
      <c r="A132" s="36"/>
      <c r="B132" s="37"/>
      <c r="C132" s="167" t="s">
        <v>452</v>
      </c>
      <c r="D132" s="167" t="s">
        <v>144</v>
      </c>
      <c r="E132" s="168" t="s">
        <v>1888</v>
      </c>
      <c r="F132" s="169" t="s">
        <v>1889</v>
      </c>
      <c r="G132" s="170" t="s">
        <v>1815</v>
      </c>
      <c r="H132" s="171">
        <v>8</v>
      </c>
      <c r="I132" s="172"/>
      <c r="J132" s="173">
        <f>ROUND(I132*H132,2)</f>
        <v>0</v>
      </c>
      <c r="K132" s="169" t="s">
        <v>32</v>
      </c>
      <c r="L132" s="41"/>
      <c r="M132" s="174" t="s">
        <v>32</v>
      </c>
      <c r="N132" s="175" t="s">
        <v>49</v>
      </c>
      <c r="O132" s="66"/>
      <c r="P132" s="176">
        <f>O132*H132</f>
        <v>0</v>
      </c>
      <c r="Q132" s="176">
        <v>0</v>
      </c>
      <c r="R132" s="176">
        <f>Q132*H132</f>
        <v>0</v>
      </c>
      <c r="S132" s="176">
        <v>0</v>
      </c>
      <c r="T132" s="177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78" t="s">
        <v>452</v>
      </c>
      <c r="AT132" s="178" t="s">
        <v>144</v>
      </c>
      <c r="AU132" s="178" t="s">
        <v>153</v>
      </c>
      <c r="AY132" s="18" t="s">
        <v>143</v>
      </c>
      <c r="BE132" s="179">
        <f>IF(N132="základní",J132,0)</f>
        <v>0</v>
      </c>
      <c r="BF132" s="179">
        <f>IF(N132="snížená",J132,0)</f>
        <v>0</v>
      </c>
      <c r="BG132" s="179">
        <f>IF(N132="zákl. přenesená",J132,0)</f>
        <v>0</v>
      </c>
      <c r="BH132" s="179">
        <f>IF(N132="sníž. přenesená",J132,0)</f>
        <v>0</v>
      </c>
      <c r="BI132" s="179">
        <f>IF(N132="nulová",J132,0)</f>
        <v>0</v>
      </c>
      <c r="BJ132" s="18" t="s">
        <v>86</v>
      </c>
      <c r="BK132" s="179">
        <f>ROUND(I132*H132,2)</f>
        <v>0</v>
      </c>
      <c r="BL132" s="18" t="s">
        <v>452</v>
      </c>
      <c r="BM132" s="178" t="s">
        <v>586</v>
      </c>
    </row>
    <row r="133" spans="1:65" s="2" customFormat="1" ht="19.5">
      <c r="A133" s="36"/>
      <c r="B133" s="37"/>
      <c r="C133" s="38"/>
      <c r="D133" s="180" t="s">
        <v>149</v>
      </c>
      <c r="E133" s="38"/>
      <c r="F133" s="181" t="s">
        <v>1890</v>
      </c>
      <c r="G133" s="38"/>
      <c r="H133" s="38"/>
      <c r="I133" s="182"/>
      <c r="J133" s="38"/>
      <c r="K133" s="38"/>
      <c r="L133" s="41"/>
      <c r="M133" s="183"/>
      <c r="N133" s="184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8" t="s">
        <v>149</v>
      </c>
      <c r="AU133" s="18" t="s">
        <v>153</v>
      </c>
    </row>
    <row r="134" spans="1:65" s="2" customFormat="1" ht="24.2" customHeight="1">
      <c r="A134" s="36"/>
      <c r="B134" s="37"/>
      <c r="C134" s="167" t="s">
        <v>459</v>
      </c>
      <c r="D134" s="167" t="s">
        <v>144</v>
      </c>
      <c r="E134" s="168" t="s">
        <v>1891</v>
      </c>
      <c r="F134" s="169" t="s">
        <v>1892</v>
      </c>
      <c r="G134" s="170" t="s">
        <v>247</v>
      </c>
      <c r="H134" s="171">
        <v>0.6</v>
      </c>
      <c r="I134" s="172"/>
      <c r="J134" s="173">
        <f>ROUND(I134*H134,2)</f>
        <v>0</v>
      </c>
      <c r="K134" s="169" t="s">
        <v>32</v>
      </c>
      <c r="L134" s="41"/>
      <c r="M134" s="174" t="s">
        <v>32</v>
      </c>
      <c r="N134" s="175" t="s">
        <v>49</v>
      </c>
      <c r="O134" s="66"/>
      <c r="P134" s="176">
        <f>O134*H134</f>
        <v>0</v>
      </c>
      <c r="Q134" s="176">
        <v>0</v>
      </c>
      <c r="R134" s="176">
        <f>Q134*H134</f>
        <v>0</v>
      </c>
      <c r="S134" s="176">
        <v>0</v>
      </c>
      <c r="T134" s="177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78" t="s">
        <v>452</v>
      </c>
      <c r="AT134" s="178" t="s">
        <v>144</v>
      </c>
      <c r="AU134" s="178" t="s">
        <v>153</v>
      </c>
      <c r="AY134" s="18" t="s">
        <v>143</v>
      </c>
      <c r="BE134" s="179">
        <f>IF(N134="základní",J134,0)</f>
        <v>0</v>
      </c>
      <c r="BF134" s="179">
        <f>IF(N134="snížená",J134,0)</f>
        <v>0</v>
      </c>
      <c r="BG134" s="179">
        <f>IF(N134="zákl. přenesená",J134,0)</f>
        <v>0</v>
      </c>
      <c r="BH134" s="179">
        <f>IF(N134="sníž. přenesená",J134,0)</f>
        <v>0</v>
      </c>
      <c r="BI134" s="179">
        <f>IF(N134="nulová",J134,0)</f>
        <v>0</v>
      </c>
      <c r="BJ134" s="18" t="s">
        <v>86</v>
      </c>
      <c r="BK134" s="179">
        <f>ROUND(I134*H134,2)</f>
        <v>0</v>
      </c>
      <c r="BL134" s="18" t="s">
        <v>452</v>
      </c>
      <c r="BM134" s="178" t="s">
        <v>619</v>
      </c>
    </row>
    <row r="135" spans="1:65" s="2" customFormat="1" ht="19.5">
      <c r="A135" s="36"/>
      <c r="B135" s="37"/>
      <c r="C135" s="38"/>
      <c r="D135" s="180" t="s">
        <v>149</v>
      </c>
      <c r="E135" s="38"/>
      <c r="F135" s="181" t="s">
        <v>1893</v>
      </c>
      <c r="G135" s="38"/>
      <c r="H135" s="38"/>
      <c r="I135" s="182"/>
      <c r="J135" s="38"/>
      <c r="K135" s="38"/>
      <c r="L135" s="41"/>
      <c r="M135" s="183"/>
      <c r="N135" s="184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8" t="s">
        <v>149</v>
      </c>
      <c r="AU135" s="18" t="s">
        <v>153</v>
      </c>
    </row>
    <row r="136" spans="1:65" s="2" customFormat="1" ht="16.5" customHeight="1">
      <c r="A136" s="36"/>
      <c r="B136" s="37"/>
      <c r="C136" s="167" t="s">
        <v>467</v>
      </c>
      <c r="D136" s="167" t="s">
        <v>144</v>
      </c>
      <c r="E136" s="168" t="s">
        <v>1894</v>
      </c>
      <c r="F136" s="169" t="s">
        <v>1895</v>
      </c>
      <c r="G136" s="170" t="s">
        <v>462</v>
      </c>
      <c r="H136" s="171">
        <v>165</v>
      </c>
      <c r="I136" s="172"/>
      <c r="J136" s="173">
        <f>ROUND(I136*H136,2)</f>
        <v>0</v>
      </c>
      <c r="K136" s="169" t="s">
        <v>32</v>
      </c>
      <c r="L136" s="41"/>
      <c r="M136" s="174" t="s">
        <v>32</v>
      </c>
      <c r="N136" s="175" t="s">
        <v>49</v>
      </c>
      <c r="O136" s="66"/>
      <c r="P136" s="176">
        <f>O136*H136</f>
        <v>0</v>
      </c>
      <c r="Q136" s="176">
        <v>0</v>
      </c>
      <c r="R136" s="176">
        <f>Q136*H136</f>
        <v>0</v>
      </c>
      <c r="S136" s="176">
        <v>0</v>
      </c>
      <c r="T136" s="177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78" t="s">
        <v>452</v>
      </c>
      <c r="AT136" s="178" t="s">
        <v>144</v>
      </c>
      <c r="AU136" s="178" t="s">
        <v>153</v>
      </c>
      <c r="AY136" s="18" t="s">
        <v>143</v>
      </c>
      <c r="BE136" s="179">
        <f>IF(N136="základní",J136,0)</f>
        <v>0</v>
      </c>
      <c r="BF136" s="179">
        <f>IF(N136="snížená",J136,0)</f>
        <v>0</v>
      </c>
      <c r="BG136" s="179">
        <f>IF(N136="zákl. přenesená",J136,0)</f>
        <v>0</v>
      </c>
      <c r="BH136" s="179">
        <f>IF(N136="sníž. přenesená",J136,0)</f>
        <v>0</v>
      </c>
      <c r="BI136" s="179">
        <f>IF(N136="nulová",J136,0)</f>
        <v>0</v>
      </c>
      <c r="BJ136" s="18" t="s">
        <v>86</v>
      </c>
      <c r="BK136" s="179">
        <f>ROUND(I136*H136,2)</f>
        <v>0</v>
      </c>
      <c r="BL136" s="18" t="s">
        <v>452</v>
      </c>
      <c r="BM136" s="178" t="s">
        <v>494</v>
      </c>
    </row>
    <row r="137" spans="1:65" s="2" customFormat="1" ht="11.25">
      <c r="A137" s="36"/>
      <c r="B137" s="37"/>
      <c r="C137" s="38"/>
      <c r="D137" s="180" t="s">
        <v>149</v>
      </c>
      <c r="E137" s="38"/>
      <c r="F137" s="181" t="s">
        <v>1895</v>
      </c>
      <c r="G137" s="38"/>
      <c r="H137" s="38"/>
      <c r="I137" s="182"/>
      <c r="J137" s="38"/>
      <c r="K137" s="38"/>
      <c r="L137" s="41"/>
      <c r="M137" s="183"/>
      <c r="N137" s="184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8" t="s">
        <v>149</v>
      </c>
      <c r="AU137" s="18" t="s">
        <v>153</v>
      </c>
    </row>
    <row r="138" spans="1:65" s="2" customFormat="1" ht="16.5" customHeight="1">
      <c r="A138" s="36"/>
      <c r="B138" s="37"/>
      <c r="C138" s="167" t="s">
        <v>474</v>
      </c>
      <c r="D138" s="167" t="s">
        <v>144</v>
      </c>
      <c r="E138" s="168" t="s">
        <v>1896</v>
      </c>
      <c r="F138" s="169" t="s">
        <v>1897</v>
      </c>
      <c r="G138" s="170" t="s">
        <v>1815</v>
      </c>
      <c r="H138" s="171">
        <v>1</v>
      </c>
      <c r="I138" s="172"/>
      <c r="J138" s="173">
        <f>ROUND(I138*H138,2)</f>
        <v>0</v>
      </c>
      <c r="K138" s="169" t="s">
        <v>32</v>
      </c>
      <c r="L138" s="41"/>
      <c r="M138" s="174" t="s">
        <v>32</v>
      </c>
      <c r="N138" s="175" t="s">
        <v>49</v>
      </c>
      <c r="O138" s="66"/>
      <c r="P138" s="176">
        <f>O138*H138</f>
        <v>0</v>
      </c>
      <c r="Q138" s="176">
        <v>0</v>
      </c>
      <c r="R138" s="176">
        <f>Q138*H138</f>
        <v>0</v>
      </c>
      <c r="S138" s="176">
        <v>0</v>
      </c>
      <c r="T138" s="177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78" t="s">
        <v>452</v>
      </c>
      <c r="AT138" s="178" t="s">
        <v>144</v>
      </c>
      <c r="AU138" s="178" t="s">
        <v>153</v>
      </c>
      <c r="AY138" s="18" t="s">
        <v>143</v>
      </c>
      <c r="BE138" s="179">
        <f>IF(N138="základní",J138,0)</f>
        <v>0</v>
      </c>
      <c r="BF138" s="179">
        <f>IF(N138="snížená",J138,0)</f>
        <v>0</v>
      </c>
      <c r="BG138" s="179">
        <f>IF(N138="zákl. přenesená",J138,0)</f>
        <v>0</v>
      </c>
      <c r="BH138" s="179">
        <f>IF(N138="sníž. přenesená",J138,0)</f>
        <v>0</v>
      </c>
      <c r="BI138" s="179">
        <f>IF(N138="nulová",J138,0)</f>
        <v>0</v>
      </c>
      <c r="BJ138" s="18" t="s">
        <v>86</v>
      </c>
      <c r="BK138" s="179">
        <f>ROUND(I138*H138,2)</f>
        <v>0</v>
      </c>
      <c r="BL138" s="18" t="s">
        <v>452</v>
      </c>
      <c r="BM138" s="178" t="s">
        <v>669</v>
      </c>
    </row>
    <row r="139" spans="1:65" s="2" customFormat="1" ht="11.25">
      <c r="A139" s="36"/>
      <c r="B139" s="37"/>
      <c r="C139" s="38"/>
      <c r="D139" s="180" t="s">
        <v>149</v>
      </c>
      <c r="E139" s="38"/>
      <c r="F139" s="181" t="s">
        <v>1897</v>
      </c>
      <c r="G139" s="38"/>
      <c r="H139" s="38"/>
      <c r="I139" s="182"/>
      <c r="J139" s="38"/>
      <c r="K139" s="38"/>
      <c r="L139" s="41"/>
      <c r="M139" s="183"/>
      <c r="N139" s="184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8" t="s">
        <v>149</v>
      </c>
      <c r="AU139" s="18" t="s">
        <v>153</v>
      </c>
    </row>
    <row r="140" spans="1:65" s="2" customFormat="1" ht="24.2" customHeight="1">
      <c r="A140" s="36"/>
      <c r="B140" s="37"/>
      <c r="C140" s="167" t="s">
        <v>480</v>
      </c>
      <c r="D140" s="167" t="s">
        <v>144</v>
      </c>
      <c r="E140" s="168" t="s">
        <v>1898</v>
      </c>
      <c r="F140" s="169" t="s">
        <v>1899</v>
      </c>
      <c r="G140" s="170" t="s">
        <v>462</v>
      </c>
      <c r="H140" s="171">
        <v>444</v>
      </c>
      <c r="I140" s="172"/>
      <c r="J140" s="173">
        <f>ROUND(I140*H140,2)</f>
        <v>0</v>
      </c>
      <c r="K140" s="169" t="s">
        <v>32</v>
      </c>
      <c r="L140" s="41"/>
      <c r="M140" s="174" t="s">
        <v>32</v>
      </c>
      <c r="N140" s="175" t="s">
        <v>49</v>
      </c>
      <c r="O140" s="66"/>
      <c r="P140" s="176">
        <f>O140*H140</f>
        <v>0</v>
      </c>
      <c r="Q140" s="176">
        <v>0</v>
      </c>
      <c r="R140" s="176">
        <f>Q140*H140</f>
        <v>0</v>
      </c>
      <c r="S140" s="176">
        <v>0</v>
      </c>
      <c r="T140" s="177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78" t="s">
        <v>452</v>
      </c>
      <c r="AT140" s="178" t="s">
        <v>144</v>
      </c>
      <c r="AU140" s="178" t="s">
        <v>153</v>
      </c>
      <c r="AY140" s="18" t="s">
        <v>143</v>
      </c>
      <c r="BE140" s="179">
        <f>IF(N140="základní",J140,0)</f>
        <v>0</v>
      </c>
      <c r="BF140" s="179">
        <f>IF(N140="snížená",J140,0)</f>
        <v>0</v>
      </c>
      <c r="BG140" s="179">
        <f>IF(N140="zákl. přenesená",J140,0)</f>
        <v>0</v>
      </c>
      <c r="BH140" s="179">
        <f>IF(N140="sníž. přenesená",J140,0)</f>
        <v>0</v>
      </c>
      <c r="BI140" s="179">
        <f>IF(N140="nulová",J140,0)</f>
        <v>0</v>
      </c>
      <c r="BJ140" s="18" t="s">
        <v>86</v>
      </c>
      <c r="BK140" s="179">
        <f>ROUND(I140*H140,2)</f>
        <v>0</v>
      </c>
      <c r="BL140" s="18" t="s">
        <v>452</v>
      </c>
      <c r="BM140" s="178" t="s">
        <v>684</v>
      </c>
    </row>
    <row r="141" spans="1:65" s="2" customFormat="1" ht="19.5">
      <c r="A141" s="36"/>
      <c r="B141" s="37"/>
      <c r="C141" s="38"/>
      <c r="D141" s="180" t="s">
        <v>149</v>
      </c>
      <c r="E141" s="38"/>
      <c r="F141" s="181" t="s">
        <v>1899</v>
      </c>
      <c r="G141" s="38"/>
      <c r="H141" s="38"/>
      <c r="I141" s="182"/>
      <c r="J141" s="38"/>
      <c r="K141" s="38"/>
      <c r="L141" s="41"/>
      <c r="M141" s="183"/>
      <c r="N141" s="184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8" t="s">
        <v>149</v>
      </c>
      <c r="AU141" s="18" t="s">
        <v>153</v>
      </c>
    </row>
    <row r="142" spans="1:65" s="2" customFormat="1" ht="33" customHeight="1">
      <c r="A142" s="36"/>
      <c r="B142" s="37"/>
      <c r="C142" s="167" t="s">
        <v>7</v>
      </c>
      <c r="D142" s="167" t="s">
        <v>144</v>
      </c>
      <c r="E142" s="168" t="s">
        <v>1900</v>
      </c>
      <c r="F142" s="169" t="s">
        <v>1901</v>
      </c>
      <c r="G142" s="170" t="s">
        <v>247</v>
      </c>
      <c r="H142" s="171">
        <v>11.73</v>
      </c>
      <c r="I142" s="172"/>
      <c r="J142" s="173">
        <f>ROUND(I142*H142,2)</f>
        <v>0</v>
      </c>
      <c r="K142" s="169" t="s">
        <v>32</v>
      </c>
      <c r="L142" s="41"/>
      <c r="M142" s="174" t="s">
        <v>32</v>
      </c>
      <c r="N142" s="175" t="s">
        <v>49</v>
      </c>
      <c r="O142" s="66"/>
      <c r="P142" s="176">
        <f>O142*H142</f>
        <v>0</v>
      </c>
      <c r="Q142" s="176">
        <v>0</v>
      </c>
      <c r="R142" s="176">
        <f>Q142*H142</f>
        <v>0</v>
      </c>
      <c r="S142" s="176">
        <v>0</v>
      </c>
      <c r="T142" s="177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78" t="s">
        <v>452</v>
      </c>
      <c r="AT142" s="178" t="s">
        <v>144</v>
      </c>
      <c r="AU142" s="178" t="s">
        <v>153</v>
      </c>
      <c r="AY142" s="18" t="s">
        <v>143</v>
      </c>
      <c r="BE142" s="179">
        <f>IF(N142="základní",J142,0)</f>
        <v>0</v>
      </c>
      <c r="BF142" s="179">
        <f>IF(N142="snížená",J142,0)</f>
        <v>0</v>
      </c>
      <c r="BG142" s="179">
        <f>IF(N142="zákl. přenesená",J142,0)</f>
        <v>0</v>
      </c>
      <c r="BH142" s="179">
        <f>IF(N142="sníž. přenesená",J142,0)</f>
        <v>0</v>
      </c>
      <c r="BI142" s="179">
        <f>IF(N142="nulová",J142,0)</f>
        <v>0</v>
      </c>
      <c r="BJ142" s="18" t="s">
        <v>86</v>
      </c>
      <c r="BK142" s="179">
        <f>ROUND(I142*H142,2)</f>
        <v>0</v>
      </c>
      <c r="BL142" s="18" t="s">
        <v>452</v>
      </c>
      <c r="BM142" s="178" t="s">
        <v>699</v>
      </c>
    </row>
    <row r="143" spans="1:65" s="2" customFormat="1" ht="19.5">
      <c r="A143" s="36"/>
      <c r="B143" s="37"/>
      <c r="C143" s="38"/>
      <c r="D143" s="180" t="s">
        <v>149</v>
      </c>
      <c r="E143" s="38"/>
      <c r="F143" s="181" t="s">
        <v>1902</v>
      </c>
      <c r="G143" s="38"/>
      <c r="H143" s="38"/>
      <c r="I143" s="182"/>
      <c r="J143" s="38"/>
      <c r="K143" s="38"/>
      <c r="L143" s="41"/>
      <c r="M143" s="183"/>
      <c r="N143" s="184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8" t="s">
        <v>149</v>
      </c>
      <c r="AU143" s="18" t="s">
        <v>153</v>
      </c>
    </row>
    <row r="144" spans="1:65" s="14" customFormat="1" ht="11.25">
      <c r="B144" s="210"/>
      <c r="C144" s="211"/>
      <c r="D144" s="180" t="s">
        <v>252</v>
      </c>
      <c r="E144" s="212" t="s">
        <v>32</v>
      </c>
      <c r="F144" s="213" t="s">
        <v>1903</v>
      </c>
      <c r="G144" s="211"/>
      <c r="H144" s="214">
        <v>11.73</v>
      </c>
      <c r="I144" s="215"/>
      <c r="J144" s="211"/>
      <c r="K144" s="211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252</v>
      </c>
      <c r="AU144" s="220" t="s">
        <v>153</v>
      </c>
      <c r="AV144" s="14" t="s">
        <v>88</v>
      </c>
      <c r="AW144" s="14" t="s">
        <v>39</v>
      </c>
      <c r="AX144" s="14" t="s">
        <v>86</v>
      </c>
      <c r="AY144" s="220" t="s">
        <v>143</v>
      </c>
    </row>
    <row r="145" spans="1:65" s="2" customFormat="1" ht="16.5" customHeight="1">
      <c r="A145" s="36"/>
      <c r="B145" s="37"/>
      <c r="C145" s="167" t="s">
        <v>495</v>
      </c>
      <c r="D145" s="167" t="s">
        <v>144</v>
      </c>
      <c r="E145" s="168" t="s">
        <v>1904</v>
      </c>
      <c r="F145" s="169" t="s">
        <v>1905</v>
      </c>
      <c r="G145" s="170" t="s">
        <v>1815</v>
      </c>
      <c r="H145" s="171">
        <v>4</v>
      </c>
      <c r="I145" s="172"/>
      <c r="J145" s="173">
        <f>ROUND(I145*H145,2)</f>
        <v>0</v>
      </c>
      <c r="K145" s="169" t="s">
        <v>32</v>
      </c>
      <c r="L145" s="41"/>
      <c r="M145" s="174" t="s">
        <v>32</v>
      </c>
      <c r="N145" s="175" t="s">
        <v>49</v>
      </c>
      <c r="O145" s="66"/>
      <c r="P145" s="176">
        <f>O145*H145</f>
        <v>0</v>
      </c>
      <c r="Q145" s="176">
        <v>0</v>
      </c>
      <c r="R145" s="176">
        <f>Q145*H145</f>
        <v>0</v>
      </c>
      <c r="S145" s="176">
        <v>0</v>
      </c>
      <c r="T145" s="177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78" t="s">
        <v>452</v>
      </c>
      <c r="AT145" s="178" t="s">
        <v>144</v>
      </c>
      <c r="AU145" s="178" t="s">
        <v>153</v>
      </c>
      <c r="AY145" s="18" t="s">
        <v>143</v>
      </c>
      <c r="BE145" s="179">
        <f>IF(N145="základní",J145,0)</f>
        <v>0</v>
      </c>
      <c r="BF145" s="179">
        <f>IF(N145="snížená",J145,0)</f>
        <v>0</v>
      </c>
      <c r="BG145" s="179">
        <f>IF(N145="zákl. přenesená",J145,0)</f>
        <v>0</v>
      </c>
      <c r="BH145" s="179">
        <f>IF(N145="sníž. přenesená",J145,0)</f>
        <v>0</v>
      </c>
      <c r="BI145" s="179">
        <f>IF(N145="nulová",J145,0)</f>
        <v>0</v>
      </c>
      <c r="BJ145" s="18" t="s">
        <v>86</v>
      </c>
      <c r="BK145" s="179">
        <f>ROUND(I145*H145,2)</f>
        <v>0</v>
      </c>
      <c r="BL145" s="18" t="s">
        <v>452</v>
      </c>
      <c r="BM145" s="178" t="s">
        <v>712</v>
      </c>
    </row>
    <row r="146" spans="1:65" s="2" customFormat="1" ht="11.25">
      <c r="A146" s="36"/>
      <c r="B146" s="37"/>
      <c r="C146" s="38"/>
      <c r="D146" s="180" t="s">
        <v>149</v>
      </c>
      <c r="E146" s="38"/>
      <c r="F146" s="181" t="s">
        <v>1905</v>
      </c>
      <c r="G146" s="38"/>
      <c r="H146" s="38"/>
      <c r="I146" s="182"/>
      <c r="J146" s="38"/>
      <c r="K146" s="38"/>
      <c r="L146" s="41"/>
      <c r="M146" s="183"/>
      <c r="N146" s="184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8" t="s">
        <v>149</v>
      </c>
      <c r="AU146" s="18" t="s">
        <v>153</v>
      </c>
    </row>
    <row r="147" spans="1:65" s="2" customFormat="1" ht="16.5" customHeight="1">
      <c r="A147" s="36"/>
      <c r="B147" s="37"/>
      <c r="C147" s="167" t="s">
        <v>502</v>
      </c>
      <c r="D147" s="167" t="s">
        <v>144</v>
      </c>
      <c r="E147" s="168" t="s">
        <v>1906</v>
      </c>
      <c r="F147" s="169" t="s">
        <v>1907</v>
      </c>
      <c r="G147" s="170" t="s">
        <v>1815</v>
      </c>
      <c r="H147" s="171">
        <v>8</v>
      </c>
      <c r="I147" s="172"/>
      <c r="J147" s="173">
        <f>ROUND(I147*H147,2)</f>
        <v>0</v>
      </c>
      <c r="K147" s="169" t="s">
        <v>32</v>
      </c>
      <c r="L147" s="41"/>
      <c r="M147" s="174" t="s">
        <v>32</v>
      </c>
      <c r="N147" s="175" t="s">
        <v>49</v>
      </c>
      <c r="O147" s="66"/>
      <c r="P147" s="176">
        <f>O147*H147</f>
        <v>0</v>
      </c>
      <c r="Q147" s="176">
        <v>0</v>
      </c>
      <c r="R147" s="176">
        <f>Q147*H147</f>
        <v>0</v>
      </c>
      <c r="S147" s="176">
        <v>0</v>
      </c>
      <c r="T147" s="177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78" t="s">
        <v>452</v>
      </c>
      <c r="AT147" s="178" t="s">
        <v>144</v>
      </c>
      <c r="AU147" s="178" t="s">
        <v>153</v>
      </c>
      <c r="AY147" s="18" t="s">
        <v>143</v>
      </c>
      <c r="BE147" s="179">
        <f>IF(N147="základní",J147,0)</f>
        <v>0</v>
      </c>
      <c r="BF147" s="179">
        <f>IF(N147="snížená",J147,0)</f>
        <v>0</v>
      </c>
      <c r="BG147" s="179">
        <f>IF(N147="zákl. přenesená",J147,0)</f>
        <v>0</v>
      </c>
      <c r="BH147" s="179">
        <f>IF(N147="sníž. přenesená",J147,0)</f>
        <v>0</v>
      </c>
      <c r="BI147" s="179">
        <f>IF(N147="nulová",J147,0)</f>
        <v>0</v>
      </c>
      <c r="BJ147" s="18" t="s">
        <v>86</v>
      </c>
      <c r="BK147" s="179">
        <f>ROUND(I147*H147,2)</f>
        <v>0</v>
      </c>
      <c r="BL147" s="18" t="s">
        <v>452</v>
      </c>
      <c r="BM147" s="178" t="s">
        <v>762</v>
      </c>
    </row>
    <row r="148" spans="1:65" s="2" customFormat="1" ht="11.25">
      <c r="A148" s="36"/>
      <c r="B148" s="37"/>
      <c r="C148" s="38"/>
      <c r="D148" s="180" t="s">
        <v>149</v>
      </c>
      <c r="E148" s="38"/>
      <c r="F148" s="181" t="s">
        <v>1907</v>
      </c>
      <c r="G148" s="38"/>
      <c r="H148" s="38"/>
      <c r="I148" s="182"/>
      <c r="J148" s="38"/>
      <c r="K148" s="38"/>
      <c r="L148" s="41"/>
      <c r="M148" s="183"/>
      <c r="N148" s="184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8" t="s">
        <v>149</v>
      </c>
      <c r="AU148" s="18" t="s">
        <v>153</v>
      </c>
    </row>
    <row r="149" spans="1:65" s="11" customFormat="1" ht="20.85" customHeight="1">
      <c r="B149" s="153"/>
      <c r="C149" s="154"/>
      <c r="D149" s="155" t="s">
        <v>77</v>
      </c>
      <c r="E149" s="196" t="s">
        <v>1908</v>
      </c>
      <c r="F149" s="196" t="s">
        <v>141</v>
      </c>
      <c r="G149" s="154"/>
      <c r="H149" s="154"/>
      <c r="I149" s="157"/>
      <c r="J149" s="197">
        <f>BK149</f>
        <v>0</v>
      </c>
      <c r="K149" s="154"/>
      <c r="L149" s="159"/>
      <c r="M149" s="160"/>
      <c r="N149" s="161"/>
      <c r="O149" s="161"/>
      <c r="P149" s="162">
        <f>SUM(P150:P171)</f>
        <v>0</v>
      </c>
      <c r="Q149" s="161"/>
      <c r="R149" s="162">
        <f>SUM(R150:R171)</f>
        <v>0</v>
      </c>
      <c r="S149" s="161"/>
      <c r="T149" s="163">
        <f>SUM(T150:T171)</f>
        <v>0</v>
      </c>
      <c r="AR149" s="164" t="s">
        <v>86</v>
      </c>
      <c r="AT149" s="165" t="s">
        <v>77</v>
      </c>
      <c r="AU149" s="165" t="s">
        <v>88</v>
      </c>
      <c r="AY149" s="164" t="s">
        <v>143</v>
      </c>
      <c r="BK149" s="166">
        <f>SUM(BK150:BK171)</f>
        <v>0</v>
      </c>
    </row>
    <row r="150" spans="1:65" s="2" customFormat="1" ht="37.9" customHeight="1">
      <c r="A150" s="36"/>
      <c r="B150" s="37"/>
      <c r="C150" s="167" t="s">
        <v>786</v>
      </c>
      <c r="D150" s="167" t="s">
        <v>144</v>
      </c>
      <c r="E150" s="168" t="s">
        <v>1909</v>
      </c>
      <c r="F150" s="169" t="s">
        <v>1910</v>
      </c>
      <c r="G150" s="170" t="s">
        <v>462</v>
      </c>
      <c r="H150" s="171">
        <v>3</v>
      </c>
      <c r="I150" s="172"/>
      <c r="J150" s="173">
        <f>ROUND(I150*H150,2)</f>
        <v>0</v>
      </c>
      <c r="K150" s="169" t="s">
        <v>32</v>
      </c>
      <c r="L150" s="41"/>
      <c r="M150" s="174" t="s">
        <v>32</v>
      </c>
      <c r="N150" s="175" t="s">
        <v>49</v>
      </c>
      <c r="O150" s="66"/>
      <c r="P150" s="176">
        <f>O150*H150</f>
        <v>0</v>
      </c>
      <c r="Q150" s="176">
        <v>0</v>
      </c>
      <c r="R150" s="176">
        <f>Q150*H150</f>
        <v>0</v>
      </c>
      <c r="S150" s="176">
        <v>0</v>
      </c>
      <c r="T150" s="177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78" t="s">
        <v>452</v>
      </c>
      <c r="AT150" s="178" t="s">
        <v>144</v>
      </c>
      <c r="AU150" s="178" t="s">
        <v>153</v>
      </c>
      <c r="AY150" s="18" t="s">
        <v>143</v>
      </c>
      <c r="BE150" s="179">
        <f>IF(N150="základní",J150,0)</f>
        <v>0</v>
      </c>
      <c r="BF150" s="179">
        <f>IF(N150="snížená",J150,0)</f>
        <v>0</v>
      </c>
      <c r="BG150" s="179">
        <f>IF(N150="zákl. přenesená",J150,0)</f>
        <v>0</v>
      </c>
      <c r="BH150" s="179">
        <f>IF(N150="sníž. přenesená",J150,0)</f>
        <v>0</v>
      </c>
      <c r="BI150" s="179">
        <f>IF(N150="nulová",J150,0)</f>
        <v>0</v>
      </c>
      <c r="BJ150" s="18" t="s">
        <v>86</v>
      </c>
      <c r="BK150" s="179">
        <f>ROUND(I150*H150,2)</f>
        <v>0</v>
      </c>
      <c r="BL150" s="18" t="s">
        <v>452</v>
      </c>
      <c r="BM150" s="178" t="s">
        <v>1911</v>
      </c>
    </row>
    <row r="151" spans="1:65" s="2" customFormat="1" ht="19.5">
      <c r="A151" s="36"/>
      <c r="B151" s="37"/>
      <c r="C151" s="38"/>
      <c r="D151" s="180" t="s">
        <v>149</v>
      </c>
      <c r="E151" s="38"/>
      <c r="F151" s="181" t="s">
        <v>1910</v>
      </c>
      <c r="G151" s="38"/>
      <c r="H151" s="38"/>
      <c r="I151" s="182"/>
      <c r="J151" s="38"/>
      <c r="K151" s="38"/>
      <c r="L151" s="41"/>
      <c r="M151" s="183"/>
      <c r="N151" s="184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8" t="s">
        <v>149</v>
      </c>
      <c r="AU151" s="18" t="s">
        <v>153</v>
      </c>
    </row>
    <row r="152" spans="1:65" s="2" customFormat="1" ht="24.2" customHeight="1">
      <c r="A152" s="36"/>
      <c r="B152" s="37"/>
      <c r="C152" s="167" t="s">
        <v>793</v>
      </c>
      <c r="D152" s="167" t="s">
        <v>144</v>
      </c>
      <c r="E152" s="168" t="s">
        <v>1912</v>
      </c>
      <c r="F152" s="169" t="s">
        <v>1913</v>
      </c>
      <c r="G152" s="170" t="s">
        <v>470</v>
      </c>
      <c r="H152" s="171">
        <v>3</v>
      </c>
      <c r="I152" s="172"/>
      <c r="J152" s="173">
        <f>ROUND(I152*H152,2)</f>
        <v>0</v>
      </c>
      <c r="K152" s="169" t="s">
        <v>32</v>
      </c>
      <c r="L152" s="41"/>
      <c r="M152" s="174" t="s">
        <v>32</v>
      </c>
      <c r="N152" s="175" t="s">
        <v>49</v>
      </c>
      <c r="O152" s="66"/>
      <c r="P152" s="176">
        <f>O152*H152</f>
        <v>0</v>
      </c>
      <c r="Q152" s="176">
        <v>0</v>
      </c>
      <c r="R152" s="176">
        <f>Q152*H152</f>
        <v>0</v>
      </c>
      <c r="S152" s="176">
        <v>0</v>
      </c>
      <c r="T152" s="177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78" t="s">
        <v>452</v>
      </c>
      <c r="AT152" s="178" t="s">
        <v>144</v>
      </c>
      <c r="AU152" s="178" t="s">
        <v>153</v>
      </c>
      <c r="AY152" s="18" t="s">
        <v>143</v>
      </c>
      <c r="BE152" s="179">
        <f>IF(N152="základní",J152,0)</f>
        <v>0</v>
      </c>
      <c r="BF152" s="179">
        <f>IF(N152="snížená",J152,0)</f>
        <v>0</v>
      </c>
      <c r="BG152" s="179">
        <f>IF(N152="zákl. přenesená",J152,0)</f>
        <v>0</v>
      </c>
      <c r="BH152" s="179">
        <f>IF(N152="sníž. přenesená",J152,0)</f>
        <v>0</v>
      </c>
      <c r="BI152" s="179">
        <f>IF(N152="nulová",J152,0)</f>
        <v>0</v>
      </c>
      <c r="BJ152" s="18" t="s">
        <v>86</v>
      </c>
      <c r="BK152" s="179">
        <f>ROUND(I152*H152,2)</f>
        <v>0</v>
      </c>
      <c r="BL152" s="18" t="s">
        <v>452</v>
      </c>
      <c r="BM152" s="178" t="s">
        <v>1914</v>
      </c>
    </row>
    <row r="153" spans="1:65" s="2" customFormat="1" ht="19.5">
      <c r="A153" s="36"/>
      <c r="B153" s="37"/>
      <c r="C153" s="38"/>
      <c r="D153" s="180" t="s">
        <v>149</v>
      </c>
      <c r="E153" s="38"/>
      <c r="F153" s="181" t="s">
        <v>1913</v>
      </c>
      <c r="G153" s="38"/>
      <c r="H153" s="38"/>
      <c r="I153" s="182"/>
      <c r="J153" s="38"/>
      <c r="K153" s="38"/>
      <c r="L153" s="41"/>
      <c r="M153" s="183"/>
      <c r="N153" s="184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8" t="s">
        <v>149</v>
      </c>
      <c r="AU153" s="18" t="s">
        <v>153</v>
      </c>
    </row>
    <row r="154" spans="1:65" s="2" customFormat="1" ht="16.5" customHeight="1">
      <c r="A154" s="36"/>
      <c r="B154" s="37"/>
      <c r="C154" s="167" t="s">
        <v>509</v>
      </c>
      <c r="D154" s="167" t="s">
        <v>144</v>
      </c>
      <c r="E154" s="168" t="s">
        <v>1915</v>
      </c>
      <c r="F154" s="169" t="s">
        <v>1916</v>
      </c>
      <c r="G154" s="170" t="s">
        <v>1815</v>
      </c>
      <c r="H154" s="171">
        <v>5</v>
      </c>
      <c r="I154" s="172"/>
      <c r="J154" s="173">
        <f>ROUND(I154*H154,2)</f>
        <v>0</v>
      </c>
      <c r="K154" s="169" t="s">
        <v>32</v>
      </c>
      <c r="L154" s="41"/>
      <c r="M154" s="174" t="s">
        <v>32</v>
      </c>
      <c r="N154" s="175" t="s">
        <v>49</v>
      </c>
      <c r="O154" s="66"/>
      <c r="P154" s="176">
        <f>O154*H154</f>
        <v>0</v>
      </c>
      <c r="Q154" s="176">
        <v>0</v>
      </c>
      <c r="R154" s="176">
        <f>Q154*H154</f>
        <v>0</v>
      </c>
      <c r="S154" s="176">
        <v>0</v>
      </c>
      <c r="T154" s="177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78" t="s">
        <v>452</v>
      </c>
      <c r="AT154" s="178" t="s">
        <v>144</v>
      </c>
      <c r="AU154" s="178" t="s">
        <v>153</v>
      </c>
      <c r="AY154" s="18" t="s">
        <v>143</v>
      </c>
      <c r="BE154" s="179">
        <f>IF(N154="základní",J154,0)</f>
        <v>0</v>
      </c>
      <c r="BF154" s="179">
        <f>IF(N154="snížená",J154,0)</f>
        <v>0</v>
      </c>
      <c r="BG154" s="179">
        <f>IF(N154="zákl. přenesená",J154,0)</f>
        <v>0</v>
      </c>
      <c r="BH154" s="179">
        <f>IF(N154="sníž. přenesená",J154,0)</f>
        <v>0</v>
      </c>
      <c r="BI154" s="179">
        <f>IF(N154="nulová",J154,0)</f>
        <v>0</v>
      </c>
      <c r="BJ154" s="18" t="s">
        <v>86</v>
      </c>
      <c r="BK154" s="179">
        <f>ROUND(I154*H154,2)</f>
        <v>0</v>
      </c>
      <c r="BL154" s="18" t="s">
        <v>452</v>
      </c>
      <c r="BM154" s="178" t="s">
        <v>781</v>
      </c>
    </row>
    <row r="155" spans="1:65" s="2" customFormat="1" ht="11.25">
      <c r="A155" s="36"/>
      <c r="B155" s="37"/>
      <c r="C155" s="38"/>
      <c r="D155" s="180" t="s">
        <v>149</v>
      </c>
      <c r="E155" s="38"/>
      <c r="F155" s="181" t="s">
        <v>1916</v>
      </c>
      <c r="G155" s="38"/>
      <c r="H155" s="38"/>
      <c r="I155" s="182"/>
      <c r="J155" s="38"/>
      <c r="K155" s="38"/>
      <c r="L155" s="41"/>
      <c r="M155" s="183"/>
      <c r="N155" s="184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8" t="s">
        <v>149</v>
      </c>
      <c r="AU155" s="18" t="s">
        <v>153</v>
      </c>
    </row>
    <row r="156" spans="1:65" s="2" customFormat="1" ht="16.5" customHeight="1">
      <c r="A156" s="36"/>
      <c r="B156" s="37"/>
      <c r="C156" s="167" t="s">
        <v>518</v>
      </c>
      <c r="D156" s="167" t="s">
        <v>144</v>
      </c>
      <c r="E156" s="168" t="s">
        <v>1917</v>
      </c>
      <c r="F156" s="169" t="s">
        <v>1918</v>
      </c>
      <c r="G156" s="170" t="s">
        <v>1815</v>
      </c>
      <c r="H156" s="171">
        <v>8</v>
      </c>
      <c r="I156" s="172"/>
      <c r="J156" s="173">
        <f>ROUND(I156*H156,2)</f>
        <v>0</v>
      </c>
      <c r="K156" s="169" t="s">
        <v>32</v>
      </c>
      <c r="L156" s="41"/>
      <c r="M156" s="174" t="s">
        <v>32</v>
      </c>
      <c r="N156" s="175" t="s">
        <v>49</v>
      </c>
      <c r="O156" s="66"/>
      <c r="P156" s="176">
        <f>O156*H156</f>
        <v>0</v>
      </c>
      <c r="Q156" s="176">
        <v>0</v>
      </c>
      <c r="R156" s="176">
        <f>Q156*H156</f>
        <v>0</v>
      </c>
      <c r="S156" s="176">
        <v>0</v>
      </c>
      <c r="T156" s="177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78" t="s">
        <v>452</v>
      </c>
      <c r="AT156" s="178" t="s">
        <v>144</v>
      </c>
      <c r="AU156" s="178" t="s">
        <v>153</v>
      </c>
      <c r="AY156" s="18" t="s">
        <v>143</v>
      </c>
      <c r="BE156" s="179">
        <f>IF(N156="základní",J156,0)</f>
        <v>0</v>
      </c>
      <c r="BF156" s="179">
        <f>IF(N156="snížená",J156,0)</f>
        <v>0</v>
      </c>
      <c r="BG156" s="179">
        <f>IF(N156="zákl. přenesená",J156,0)</f>
        <v>0</v>
      </c>
      <c r="BH156" s="179">
        <f>IF(N156="sníž. přenesená",J156,0)</f>
        <v>0</v>
      </c>
      <c r="BI156" s="179">
        <f>IF(N156="nulová",J156,0)</f>
        <v>0</v>
      </c>
      <c r="BJ156" s="18" t="s">
        <v>86</v>
      </c>
      <c r="BK156" s="179">
        <f>ROUND(I156*H156,2)</f>
        <v>0</v>
      </c>
      <c r="BL156" s="18" t="s">
        <v>452</v>
      </c>
      <c r="BM156" s="178" t="s">
        <v>793</v>
      </c>
    </row>
    <row r="157" spans="1:65" s="2" customFormat="1" ht="11.25">
      <c r="A157" s="36"/>
      <c r="B157" s="37"/>
      <c r="C157" s="38"/>
      <c r="D157" s="180" t="s">
        <v>149</v>
      </c>
      <c r="E157" s="38"/>
      <c r="F157" s="181" t="s">
        <v>1918</v>
      </c>
      <c r="G157" s="38"/>
      <c r="H157" s="38"/>
      <c r="I157" s="182"/>
      <c r="J157" s="38"/>
      <c r="K157" s="38"/>
      <c r="L157" s="41"/>
      <c r="M157" s="183"/>
      <c r="N157" s="184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8" t="s">
        <v>149</v>
      </c>
      <c r="AU157" s="18" t="s">
        <v>153</v>
      </c>
    </row>
    <row r="158" spans="1:65" s="2" customFormat="1" ht="33" customHeight="1">
      <c r="A158" s="36"/>
      <c r="B158" s="37"/>
      <c r="C158" s="167" t="s">
        <v>524</v>
      </c>
      <c r="D158" s="167" t="s">
        <v>144</v>
      </c>
      <c r="E158" s="168" t="s">
        <v>1919</v>
      </c>
      <c r="F158" s="169" t="s">
        <v>1920</v>
      </c>
      <c r="G158" s="170" t="s">
        <v>1815</v>
      </c>
      <c r="H158" s="171">
        <v>17</v>
      </c>
      <c r="I158" s="172"/>
      <c r="J158" s="173">
        <f>ROUND(I158*H158,2)</f>
        <v>0</v>
      </c>
      <c r="K158" s="169" t="s">
        <v>32</v>
      </c>
      <c r="L158" s="41"/>
      <c r="M158" s="174" t="s">
        <v>32</v>
      </c>
      <c r="N158" s="175" t="s">
        <v>49</v>
      </c>
      <c r="O158" s="66"/>
      <c r="P158" s="176">
        <f>O158*H158</f>
        <v>0</v>
      </c>
      <c r="Q158" s="176">
        <v>0</v>
      </c>
      <c r="R158" s="176">
        <f>Q158*H158</f>
        <v>0</v>
      </c>
      <c r="S158" s="176">
        <v>0</v>
      </c>
      <c r="T158" s="177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78" t="s">
        <v>452</v>
      </c>
      <c r="AT158" s="178" t="s">
        <v>144</v>
      </c>
      <c r="AU158" s="178" t="s">
        <v>153</v>
      </c>
      <c r="AY158" s="18" t="s">
        <v>143</v>
      </c>
      <c r="BE158" s="179">
        <f>IF(N158="základní",J158,0)</f>
        <v>0</v>
      </c>
      <c r="BF158" s="179">
        <f>IF(N158="snížená",J158,0)</f>
        <v>0</v>
      </c>
      <c r="BG158" s="179">
        <f>IF(N158="zákl. přenesená",J158,0)</f>
        <v>0</v>
      </c>
      <c r="BH158" s="179">
        <f>IF(N158="sníž. přenesená",J158,0)</f>
        <v>0</v>
      </c>
      <c r="BI158" s="179">
        <f>IF(N158="nulová",J158,0)</f>
        <v>0</v>
      </c>
      <c r="BJ158" s="18" t="s">
        <v>86</v>
      </c>
      <c r="BK158" s="179">
        <f>ROUND(I158*H158,2)</f>
        <v>0</v>
      </c>
      <c r="BL158" s="18" t="s">
        <v>452</v>
      </c>
      <c r="BM158" s="178" t="s">
        <v>803</v>
      </c>
    </row>
    <row r="159" spans="1:65" s="2" customFormat="1" ht="19.5">
      <c r="A159" s="36"/>
      <c r="B159" s="37"/>
      <c r="C159" s="38"/>
      <c r="D159" s="180" t="s">
        <v>149</v>
      </c>
      <c r="E159" s="38"/>
      <c r="F159" s="181" t="s">
        <v>1920</v>
      </c>
      <c r="G159" s="38"/>
      <c r="H159" s="38"/>
      <c r="I159" s="182"/>
      <c r="J159" s="38"/>
      <c r="K159" s="38"/>
      <c r="L159" s="41"/>
      <c r="M159" s="183"/>
      <c r="N159" s="184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8" t="s">
        <v>149</v>
      </c>
      <c r="AU159" s="18" t="s">
        <v>153</v>
      </c>
    </row>
    <row r="160" spans="1:65" s="2" customFormat="1" ht="16.5" customHeight="1">
      <c r="A160" s="36"/>
      <c r="B160" s="37"/>
      <c r="C160" s="167" t="s">
        <v>533</v>
      </c>
      <c r="D160" s="167" t="s">
        <v>144</v>
      </c>
      <c r="E160" s="168" t="s">
        <v>1921</v>
      </c>
      <c r="F160" s="169" t="s">
        <v>1922</v>
      </c>
      <c r="G160" s="170" t="s">
        <v>1815</v>
      </c>
      <c r="H160" s="171">
        <v>2</v>
      </c>
      <c r="I160" s="172"/>
      <c r="J160" s="173">
        <f>ROUND(I160*H160,2)</f>
        <v>0</v>
      </c>
      <c r="K160" s="169" t="s">
        <v>32</v>
      </c>
      <c r="L160" s="41"/>
      <c r="M160" s="174" t="s">
        <v>32</v>
      </c>
      <c r="N160" s="175" t="s">
        <v>49</v>
      </c>
      <c r="O160" s="66"/>
      <c r="P160" s="176">
        <f>O160*H160</f>
        <v>0</v>
      </c>
      <c r="Q160" s="176">
        <v>0</v>
      </c>
      <c r="R160" s="176">
        <f>Q160*H160</f>
        <v>0</v>
      </c>
      <c r="S160" s="176">
        <v>0</v>
      </c>
      <c r="T160" s="177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78" t="s">
        <v>452</v>
      </c>
      <c r="AT160" s="178" t="s">
        <v>144</v>
      </c>
      <c r="AU160" s="178" t="s">
        <v>153</v>
      </c>
      <c r="AY160" s="18" t="s">
        <v>143</v>
      </c>
      <c r="BE160" s="179">
        <f>IF(N160="základní",J160,0)</f>
        <v>0</v>
      </c>
      <c r="BF160" s="179">
        <f>IF(N160="snížená",J160,0)</f>
        <v>0</v>
      </c>
      <c r="BG160" s="179">
        <f>IF(N160="zákl. přenesená",J160,0)</f>
        <v>0</v>
      </c>
      <c r="BH160" s="179">
        <f>IF(N160="sníž. přenesená",J160,0)</f>
        <v>0</v>
      </c>
      <c r="BI160" s="179">
        <f>IF(N160="nulová",J160,0)</f>
        <v>0</v>
      </c>
      <c r="BJ160" s="18" t="s">
        <v>86</v>
      </c>
      <c r="BK160" s="179">
        <f>ROUND(I160*H160,2)</f>
        <v>0</v>
      </c>
      <c r="BL160" s="18" t="s">
        <v>452</v>
      </c>
      <c r="BM160" s="178" t="s">
        <v>814</v>
      </c>
    </row>
    <row r="161" spans="1:65" s="2" customFormat="1" ht="11.25">
      <c r="A161" s="36"/>
      <c r="B161" s="37"/>
      <c r="C161" s="38"/>
      <c r="D161" s="180" t="s">
        <v>149</v>
      </c>
      <c r="E161" s="38"/>
      <c r="F161" s="181" t="s">
        <v>1922</v>
      </c>
      <c r="G161" s="38"/>
      <c r="H161" s="38"/>
      <c r="I161" s="182"/>
      <c r="J161" s="38"/>
      <c r="K161" s="38"/>
      <c r="L161" s="41"/>
      <c r="M161" s="183"/>
      <c r="N161" s="184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8" t="s">
        <v>149</v>
      </c>
      <c r="AU161" s="18" t="s">
        <v>153</v>
      </c>
    </row>
    <row r="162" spans="1:65" s="2" customFormat="1" ht="24.2" customHeight="1">
      <c r="A162" s="36"/>
      <c r="B162" s="37"/>
      <c r="C162" s="167" t="s">
        <v>538</v>
      </c>
      <c r="D162" s="167" t="s">
        <v>144</v>
      </c>
      <c r="E162" s="168" t="s">
        <v>1923</v>
      </c>
      <c r="F162" s="169" t="s">
        <v>1924</v>
      </c>
      <c r="G162" s="170" t="s">
        <v>1925</v>
      </c>
      <c r="H162" s="171">
        <v>2</v>
      </c>
      <c r="I162" s="172"/>
      <c r="J162" s="173">
        <f>ROUND(I162*H162,2)</f>
        <v>0</v>
      </c>
      <c r="K162" s="169" t="s">
        <v>32</v>
      </c>
      <c r="L162" s="41"/>
      <c r="M162" s="174" t="s">
        <v>32</v>
      </c>
      <c r="N162" s="175" t="s">
        <v>49</v>
      </c>
      <c r="O162" s="66"/>
      <c r="P162" s="176">
        <f>O162*H162</f>
        <v>0</v>
      </c>
      <c r="Q162" s="176">
        <v>0</v>
      </c>
      <c r="R162" s="176">
        <f>Q162*H162</f>
        <v>0</v>
      </c>
      <c r="S162" s="176">
        <v>0</v>
      </c>
      <c r="T162" s="177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78" t="s">
        <v>452</v>
      </c>
      <c r="AT162" s="178" t="s">
        <v>144</v>
      </c>
      <c r="AU162" s="178" t="s">
        <v>153</v>
      </c>
      <c r="AY162" s="18" t="s">
        <v>143</v>
      </c>
      <c r="BE162" s="179">
        <f>IF(N162="základní",J162,0)</f>
        <v>0</v>
      </c>
      <c r="BF162" s="179">
        <f>IF(N162="snížená",J162,0)</f>
        <v>0</v>
      </c>
      <c r="BG162" s="179">
        <f>IF(N162="zákl. přenesená",J162,0)</f>
        <v>0</v>
      </c>
      <c r="BH162" s="179">
        <f>IF(N162="sníž. přenesená",J162,0)</f>
        <v>0</v>
      </c>
      <c r="BI162" s="179">
        <f>IF(N162="nulová",J162,0)</f>
        <v>0</v>
      </c>
      <c r="BJ162" s="18" t="s">
        <v>86</v>
      </c>
      <c r="BK162" s="179">
        <f>ROUND(I162*H162,2)</f>
        <v>0</v>
      </c>
      <c r="BL162" s="18" t="s">
        <v>452</v>
      </c>
      <c r="BM162" s="178" t="s">
        <v>827</v>
      </c>
    </row>
    <row r="163" spans="1:65" s="2" customFormat="1" ht="11.25">
      <c r="A163" s="36"/>
      <c r="B163" s="37"/>
      <c r="C163" s="38"/>
      <c r="D163" s="180" t="s">
        <v>149</v>
      </c>
      <c r="E163" s="38"/>
      <c r="F163" s="181" t="s">
        <v>1924</v>
      </c>
      <c r="G163" s="38"/>
      <c r="H163" s="38"/>
      <c r="I163" s="182"/>
      <c r="J163" s="38"/>
      <c r="K163" s="38"/>
      <c r="L163" s="41"/>
      <c r="M163" s="183"/>
      <c r="N163" s="184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8" t="s">
        <v>149</v>
      </c>
      <c r="AU163" s="18" t="s">
        <v>153</v>
      </c>
    </row>
    <row r="164" spans="1:65" s="2" customFormat="1" ht="44.25" customHeight="1">
      <c r="A164" s="36"/>
      <c r="B164" s="37"/>
      <c r="C164" s="167" t="s">
        <v>561</v>
      </c>
      <c r="D164" s="167" t="s">
        <v>144</v>
      </c>
      <c r="E164" s="168" t="s">
        <v>1926</v>
      </c>
      <c r="F164" s="169" t="s">
        <v>1927</v>
      </c>
      <c r="G164" s="170" t="s">
        <v>470</v>
      </c>
      <c r="H164" s="171">
        <v>1</v>
      </c>
      <c r="I164" s="172"/>
      <c r="J164" s="173">
        <f>ROUND(I164*H164,2)</f>
        <v>0</v>
      </c>
      <c r="K164" s="169" t="s">
        <v>32</v>
      </c>
      <c r="L164" s="41"/>
      <c r="M164" s="174" t="s">
        <v>32</v>
      </c>
      <c r="N164" s="175" t="s">
        <v>49</v>
      </c>
      <c r="O164" s="66"/>
      <c r="P164" s="176">
        <f>O164*H164</f>
        <v>0</v>
      </c>
      <c r="Q164" s="176">
        <v>0</v>
      </c>
      <c r="R164" s="176">
        <f>Q164*H164</f>
        <v>0</v>
      </c>
      <c r="S164" s="176">
        <v>0</v>
      </c>
      <c r="T164" s="177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78" t="s">
        <v>452</v>
      </c>
      <c r="AT164" s="178" t="s">
        <v>144</v>
      </c>
      <c r="AU164" s="178" t="s">
        <v>153</v>
      </c>
      <c r="AY164" s="18" t="s">
        <v>143</v>
      </c>
      <c r="BE164" s="179">
        <f>IF(N164="základní",J164,0)</f>
        <v>0</v>
      </c>
      <c r="BF164" s="179">
        <f>IF(N164="snížená",J164,0)</f>
        <v>0</v>
      </c>
      <c r="BG164" s="179">
        <f>IF(N164="zákl. přenesená",J164,0)</f>
        <v>0</v>
      </c>
      <c r="BH164" s="179">
        <f>IF(N164="sníž. přenesená",J164,0)</f>
        <v>0</v>
      </c>
      <c r="BI164" s="179">
        <f>IF(N164="nulová",J164,0)</f>
        <v>0</v>
      </c>
      <c r="BJ164" s="18" t="s">
        <v>86</v>
      </c>
      <c r="BK164" s="179">
        <f>ROUND(I164*H164,2)</f>
        <v>0</v>
      </c>
      <c r="BL164" s="18" t="s">
        <v>452</v>
      </c>
      <c r="BM164" s="178" t="s">
        <v>847</v>
      </c>
    </row>
    <row r="165" spans="1:65" s="2" customFormat="1" ht="29.25">
      <c r="A165" s="36"/>
      <c r="B165" s="37"/>
      <c r="C165" s="38"/>
      <c r="D165" s="180" t="s">
        <v>149</v>
      </c>
      <c r="E165" s="38"/>
      <c r="F165" s="181" t="s">
        <v>1927</v>
      </c>
      <c r="G165" s="38"/>
      <c r="H165" s="38"/>
      <c r="I165" s="182"/>
      <c r="J165" s="38"/>
      <c r="K165" s="38"/>
      <c r="L165" s="41"/>
      <c r="M165" s="183"/>
      <c r="N165" s="184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8" t="s">
        <v>149</v>
      </c>
      <c r="AU165" s="18" t="s">
        <v>153</v>
      </c>
    </row>
    <row r="166" spans="1:65" s="2" customFormat="1" ht="16.5" customHeight="1">
      <c r="A166" s="36"/>
      <c r="B166" s="37"/>
      <c r="C166" s="167" t="s">
        <v>566</v>
      </c>
      <c r="D166" s="167" t="s">
        <v>144</v>
      </c>
      <c r="E166" s="168" t="s">
        <v>1928</v>
      </c>
      <c r="F166" s="169" t="s">
        <v>1929</v>
      </c>
      <c r="G166" s="170" t="s">
        <v>999</v>
      </c>
      <c r="H166" s="171">
        <v>1</v>
      </c>
      <c r="I166" s="172"/>
      <c r="J166" s="173">
        <f>ROUND(I166*H166,2)</f>
        <v>0</v>
      </c>
      <c r="K166" s="169" t="s">
        <v>32</v>
      </c>
      <c r="L166" s="41"/>
      <c r="M166" s="174" t="s">
        <v>32</v>
      </c>
      <c r="N166" s="175" t="s">
        <v>49</v>
      </c>
      <c r="O166" s="66"/>
      <c r="P166" s="176">
        <f>O166*H166</f>
        <v>0</v>
      </c>
      <c r="Q166" s="176">
        <v>0</v>
      </c>
      <c r="R166" s="176">
        <f>Q166*H166</f>
        <v>0</v>
      </c>
      <c r="S166" s="176">
        <v>0</v>
      </c>
      <c r="T166" s="177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78" t="s">
        <v>452</v>
      </c>
      <c r="AT166" s="178" t="s">
        <v>144</v>
      </c>
      <c r="AU166" s="178" t="s">
        <v>153</v>
      </c>
      <c r="AY166" s="18" t="s">
        <v>143</v>
      </c>
      <c r="BE166" s="179">
        <f>IF(N166="základní",J166,0)</f>
        <v>0</v>
      </c>
      <c r="BF166" s="179">
        <f>IF(N166="snížená",J166,0)</f>
        <v>0</v>
      </c>
      <c r="BG166" s="179">
        <f>IF(N166="zákl. přenesená",J166,0)</f>
        <v>0</v>
      </c>
      <c r="BH166" s="179">
        <f>IF(N166="sníž. přenesená",J166,0)</f>
        <v>0</v>
      </c>
      <c r="BI166" s="179">
        <f>IF(N166="nulová",J166,0)</f>
        <v>0</v>
      </c>
      <c r="BJ166" s="18" t="s">
        <v>86</v>
      </c>
      <c r="BK166" s="179">
        <f>ROUND(I166*H166,2)</f>
        <v>0</v>
      </c>
      <c r="BL166" s="18" t="s">
        <v>452</v>
      </c>
      <c r="BM166" s="178" t="s">
        <v>861</v>
      </c>
    </row>
    <row r="167" spans="1:65" s="2" customFormat="1" ht="11.25">
      <c r="A167" s="36"/>
      <c r="B167" s="37"/>
      <c r="C167" s="38"/>
      <c r="D167" s="180" t="s">
        <v>149</v>
      </c>
      <c r="E167" s="38"/>
      <c r="F167" s="181" t="s">
        <v>1929</v>
      </c>
      <c r="G167" s="38"/>
      <c r="H167" s="38"/>
      <c r="I167" s="182"/>
      <c r="J167" s="38"/>
      <c r="K167" s="38"/>
      <c r="L167" s="41"/>
      <c r="M167" s="183"/>
      <c r="N167" s="184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8" t="s">
        <v>149</v>
      </c>
      <c r="AU167" s="18" t="s">
        <v>153</v>
      </c>
    </row>
    <row r="168" spans="1:65" s="2" customFormat="1" ht="24.2" customHeight="1">
      <c r="A168" s="36"/>
      <c r="B168" s="37"/>
      <c r="C168" s="167" t="s">
        <v>576</v>
      </c>
      <c r="D168" s="167" t="s">
        <v>144</v>
      </c>
      <c r="E168" s="168" t="s">
        <v>1930</v>
      </c>
      <c r="F168" s="169" t="s">
        <v>1931</v>
      </c>
      <c r="G168" s="170" t="s">
        <v>999</v>
      </c>
      <c r="H168" s="171">
        <v>1</v>
      </c>
      <c r="I168" s="172"/>
      <c r="J168" s="173">
        <f>ROUND(I168*H168,2)</f>
        <v>0</v>
      </c>
      <c r="K168" s="169" t="s">
        <v>32</v>
      </c>
      <c r="L168" s="41"/>
      <c r="M168" s="174" t="s">
        <v>32</v>
      </c>
      <c r="N168" s="175" t="s">
        <v>49</v>
      </c>
      <c r="O168" s="66"/>
      <c r="P168" s="176">
        <f>O168*H168</f>
        <v>0</v>
      </c>
      <c r="Q168" s="176">
        <v>0</v>
      </c>
      <c r="R168" s="176">
        <f>Q168*H168</f>
        <v>0</v>
      </c>
      <c r="S168" s="176">
        <v>0</v>
      </c>
      <c r="T168" s="177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78" t="s">
        <v>452</v>
      </c>
      <c r="AT168" s="178" t="s">
        <v>144</v>
      </c>
      <c r="AU168" s="178" t="s">
        <v>153</v>
      </c>
      <c r="AY168" s="18" t="s">
        <v>143</v>
      </c>
      <c r="BE168" s="179">
        <f>IF(N168="základní",J168,0)</f>
        <v>0</v>
      </c>
      <c r="BF168" s="179">
        <f>IF(N168="snížená",J168,0)</f>
        <v>0</v>
      </c>
      <c r="BG168" s="179">
        <f>IF(N168="zákl. přenesená",J168,0)</f>
        <v>0</v>
      </c>
      <c r="BH168" s="179">
        <f>IF(N168="sníž. přenesená",J168,0)</f>
        <v>0</v>
      </c>
      <c r="BI168" s="179">
        <f>IF(N168="nulová",J168,0)</f>
        <v>0</v>
      </c>
      <c r="BJ168" s="18" t="s">
        <v>86</v>
      </c>
      <c r="BK168" s="179">
        <f>ROUND(I168*H168,2)</f>
        <v>0</v>
      </c>
      <c r="BL168" s="18" t="s">
        <v>452</v>
      </c>
      <c r="BM168" s="178" t="s">
        <v>873</v>
      </c>
    </row>
    <row r="169" spans="1:65" s="2" customFormat="1" ht="11.25">
      <c r="A169" s="36"/>
      <c r="B169" s="37"/>
      <c r="C169" s="38"/>
      <c r="D169" s="180" t="s">
        <v>149</v>
      </c>
      <c r="E169" s="38"/>
      <c r="F169" s="181" t="s">
        <v>1932</v>
      </c>
      <c r="G169" s="38"/>
      <c r="H169" s="38"/>
      <c r="I169" s="182"/>
      <c r="J169" s="38"/>
      <c r="K169" s="38"/>
      <c r="L169" s="41"/>
      <c r="M169" s="183"/>
      <c r="N169" s="184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8" t="s">
        <v>149</v>
      </c>
      <c r="AU169" s="18" t="s">
        <v>153</v>
      </c>
    </row>
    <row r="170" spans="1:65" s="2" customFormat="1" ht="16.5" customHeight="1">
      <c r="A170" s="36"/>
      <c r="B170" s="37"/>
      <c r="C170" s="167" t="s">
        <v>586</v>
      </c>
      <c r="D170" s="167" t="s">
        <v>144</v>
      </c>
      <c r="E170" s="168" t="s">
        <v>1933</v>
      </c>
      <c r="F170" s="169" t="s">
        <v>1934</v>
      </c>
      <c r="G170" s="170" t="s">
        <v>999</v>
      </c>
      <c r="H170" s="171">
        <v>1</v>
      </c>
      <c r="I170" s="172"/>
      <c r="J170" s="173">
        <f>ROUND(I170*H170,2)</f>
        <v>0</v>
      </c>
      <c r="K170" s="169" t="s">
        <v>32</v>
      </c>
      <c r="L170" s="41"/>
      <c r="M170" s="174" t="s">
        <v>32</v>
      </c>
      <c r="N170" s="175" t="s">
        <v>49</v>
      </c>
      <c r="O170" s="66"/>
      <c r="P170" s="176">
        <f>O170*H170</f>
        <v>0</v>
      </c>
      <c r="Q170" s="176">
        <v>0</v>
      </c>
      <c r="R170" s="176">
        <f>Q170*H170</f>
        <v>0</v>
      </c>
      <c r="S170" s="176">
        <v>0</v>
      </c>
      <c r="T170" s="177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78" t="s">
        <v>452</v>
      </c>
      <c r="AT170" s="178" t="s">
        <v>144</v>
      </c>
      <c r="AU170" s="178" t="s">
        <v>153</v>
      </c>
      <c r="AY170" s="18" t="s">
        <v>143</v>
      </c>
      <c r="BE170" s="179">
        <f>IF(N170="základní",J170,0)</f>
        <v>0</v>
      </c>
      <c r="BF170" s="179">
        <f>IF(N170="snížená",J170,0)</f>
        <v>0</v>
      </c>
      <c r="BG170" s="179">
        <f>IF(N170="zákl. přenesená",J170,0)</f>
        <v>0</v>
      </c>
      <c r="BH170" s="179">
        <f>IF(N170="sníž. přenesená",J170,0)</f>
        <v>0</v>
      </c>
      <c r="BI170" s="179">
        <f>IF(N170="nulová",J170,0)</f>
        <v>0</v>
      </c>
      <c r="BJ170" s="18" t="s">
        <v>86</v>
      </c>
      <c r="BK170" s="179">
        <f>ROUND(I170*H170,2)</f>
        <v>0</v>
      </c>
      <c r="BL170" s="18" t="s">
        <v>452</v>
      </c>
      <c r="BM170" s="178" t="s">
        <v>910</v>
      </c>
    </row>
    <row r="171" spans="1:65" s="2" customFormat="1" ht="11.25">
      <c r="A171" s="36"/>
      <c r="B171" s="37"/>
      <c r="C171" s="38"/>
      <c r="D171" s="180" t="s">
        <v>149</v>
      </c>
      <c r="E171" s="38"/>
      <c r="F171" s="181" t="s">
        <v>1934</v>
      </c>
      <c r="G171" s="38"/>
      <c r="H171" s="38"/>
      <c r="I171" s="182"/>
      <c r="J171" s="38"/>
      <c r="K171" s="38"/>
      <c r="L171" s="41"/>
      <c r="M171" s="183"/>
      <c r="N171" s="184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8" t="s">
        <v>149</v>
      </c>
      <c r="AU171" s="18" t="s">
        <v>153</v>
      </c>
    </row>
    <row r="172" spans="1:65" s="11" customFormat="1" ht="22.9" customHeight="1">
      <c r="B172" s="153"/>
      <c r="C172" s="154"/>
      <c r="D172" s="155" t="s">
        <v>77</v>
      </c>
      <c r="E172" s="196" t="s">
        <v>1935</v>
      </c>
      <c r="F172" s="196" t="s">
        <v>1936</v>
      </c>
      <c r="G172" s="154"/>
      <c r="H172" s="154"/>
      <c r="I172" s="157"/>
      <c r="J172" s="197">
        <f>BK172</f>
        <v>0</v>
      </c>
      <c r="K172" s="154"/>
      <c r="L172" s="159"/>
      <c r="M172" s="160"/>
      <c r="N172" s="161"/>
      <c r="O172" s="161"/>
      <c r="P172" s="162">
        <f>P173+P176+P187+P192+P209</f>
        <v>0</v>
      </c>
      <c r="Q172" s="161"/>
      <c r="R172" s="162">
        <f>R173+R176+R187+R192+R209</f>
        <v>0</v>
      </c>
      <c r="S172" s="161"/>
      <c r="T172" s="163">
        <f>T173+T176+T187+T192+T209</f>
        <v>0</v>
      </c>
      <c r="AR172" s="164" t="s">
        <v>86</v>
      </c>
      <c r="AT172" s="165" t="s">
        <v>77</v>
      </c>
      <c r="AU172" s="165" t="s">
        <v>86</v>
      </c>
      <c r="AY172" s="164" t="s">
        <v>143</v>
      </c>
      <c r="BK172" s="166">
        <f>BK173+BK176+BK187+BK192+BK209</f>
        <v>0</v>
      </c>
    </row>
    <row r="173" spans="1:65" s="11" customFormat="1" ht="20.85" customHeight="1">
      <c r="B173" s="153"/>
      <c r="C173" s="154"/>
      <c r="D173" s="155" t="s">
        <v>77</v>
      </c>
      <c r="E173" s="196" t="s">
        <v>1937</v>
      </c>
      <c r="F173" s="196" t="s">
        <v>1840</v>
      </c>
      <c r="G173" s="154"/>
      <c r="H173" s="154"/>
      <c r="I173" s="157"/>
      <c r="J173" s="197">
        <f>BK173</f>
        <v>0</v>
      </c>
      <c r="K173" s="154"/>
      <c r="L173" s="159"/>
      <c r="M173" s="160"/>
      <c r="N173" s="161"/>
      <c r="O173" s="161"/>
      <c r="P173" s="162">
        <f>SUM(P174:P175)</f>
        <v>0</v>
      </c>
      <c r="Q173" s="161"/>
      <c r="R173" s="162">
        <f>SUM(R174:R175)</f>
        <v>0</v>
      </c>
      <c r="S173" s="161"/>
      <c r="T173" s="163">
        <f>SUM(T174:T175)</f>
        <v>0</v>
      </c>
      <c r="AR173" s="164" t="s">
        <v>86</v>
      </c>
      <c r="AT173" s="165" t="s">
        <v>77</v>
      </c>
      <c r="AU173" s="165" t="s">
        <v>88</v>
      </c>
      <c r="AY173" s="164" t="s">
        <v>143</v>
      </c>
      <c r="BK173" s="166">
        <f>SUM(BK174:BK175)</f>
        <v>0</v>
      </c>
    </row>
    <row r="174" spans="1:65" s="2" customFormat="1" ht="44.25" customHeight="1">
      <c r="A174" s="36"/>
      <c r="B174" s="37"/>
      <c r="C174" s="232" t="s">
        <v>594</v>
      </c>
      <c r="D174" s="232" t="s">
        <v>519</v>
      </c>
      <c r="E174" s="233" t="s">
        <v>1938</v>
      </c>
      <c r="F174" s="234" t="s">
        <v>1939</v>
      </c>
      <c r="G174" s="235" t="s">
        <v>1925</v>
      </c>
      <c r="H174" s="236">
        <v>1</v>
      </c>
      <c r="I174" s="237"/>
      <c r="J174" s="238">
        <f>ROUND(I174*H174,2)</f>
        <v>0</v>
      </c>
      <c r="K174" s="234" t="s">
        <v>32</v>
      </c>
      <c r="L174" s="239"/>
      <c r="M174" s="240" t="s">
        <v>32</v>
      </c>
      <c r="N174" s="241" t="s">
        <v>49</v>
      </c>
      <c r="O174" s="66"/>
      <c r="P174" s="176">
        <f>O174*H174</f>
        <v>0</v>
      </c>
      <c r="Q174" s="176">
        <v>0</v>
      </c>
      <c r="R174" s="176">
        <f>Q174*H174</f>
        <v>0</v>
      </c>
      <c r="S174" s="176">
        <v>0</v>
      </c>
      <c r="T174" s="177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78" t="s">
        <v>586</v>
      </c>
      <c r="AT174" s="178" t="s">
        <v>519</v>
      </c>
      <c r="AU174" s="178" t="s">
        <v>153</v>
      </c>
      <c r="AY174" s="18" t="s">
        <v>143</v>
      </c>
      <c r="BE174" s="179">
        <f>IF(N174="základní",J174,0)</f>
        <v>0</v>
      </c>
      <c r="BF174" s="179">
        <f>IF(N174="snížená",J174,0)</f>
        <v>0</v>
      </c>
      <c r="BG174" s="179">
        <f>IF(N174="zákl. přenesená",J174,0)</f>
        <v>0</v>
      </c>
      <c r="BH174" s="179">
        <f>IF(N174="sníž. přenesená",J174,0)</f>
        <v>0</v>
      </c>
      <c r="BI174" s="179">
        <f>IF(N174="nulová",J174,0)</f>
        <v>0</v>
      </c>
      <c r="BJ174" s="18" t="s">
        <v>86</v>
      </c>
      <c r="BK174" s="179">
        <f>ROUND(I174*H174,2)</f>
        <v>0</v>
      </c>
      <c r="BL174" s="18" t="s">
        <v>452</v>
      </c>
      <c r="BM174" s="178" t="s">
        <v>922</v>
      </c>
    </row>
    <row r="175" spans="1:65" s="2" customFormat="1" ht="29.25">
      <c r="A175" s="36"/>
      <c r="B175" s="37"/>
      <c r="C175" s="38"/>
      <c r="D175" s="180" t="s">
        <v>149</v>
      </c>
      <c r="E175" s="38"/>
      <c r="F175" s="181" t="s">
        <v>1939</v>
      </c>
      <c r="G175" s="38"/>
      <c r="H175" s="38"/>
      <c r="I175" s="182"/>
      <c r="J175" s="38"/>
      <c r="K175" s="38"/>
      <c r="L175" s="41"/>
      <c r="M175" s="183"/>
      <c r="N175" s="184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8" t="s">
        <v>149</v>
      </c>
      <c r="AU175" s="18" t="s">
        <v>153</v>
      </c>
    </row>
    <row r="176" spans="1:65" s="11" customFormat="1" ht="20.85" customHeight="1">
      <c r="B176" s="153"/>
      <c r="C176" s="154"/>
      <c r="D176" s="155" t="s">
        <v>77</v>
      </c>
      <c r="E176" s="196" t="s">
        <v>1940</v>
      </c>
      <c r="F176" s="196" t="s">
        <v>1852</v>
      </c>
      <c r="G176" s="154"/>
      <c r="H176" s="154"/>
      <c r="I176" s="157"/>
      <c r="J176" s="197">
        <f>BK176</f>
        <v>0</v>
      </c>
      <c r="K176" s="154"/>
      <c r="L176" s="159"/>
      <c r="M176" s="160"/>
      <c r="N176" s="161"/>
      <c r="O176" s="161"/>
      <c r="P176" s="162">
        <f>SUM(P177:P186)</f>
        <v>0</v>
      </c>
      <c r="Q176" s="161"/>
      <c r="R176" s="162">
        <f>SUM(R177:R186)</f>
        <v>0</v>
      </c>
      <c r="S176" s="161"/>
      <c r="T176" s="163">
        <f>SUM(T177:T186)</f>
        <v>0</v>
      </c>
      <c r="AR176" s="164" t="s">
        <v>86</v>
      </c>
      <c r="AT176" s="165" t="s">
        <v>77</v>
      </c>
      <c r="AU176" s="165" t="s">
        <v>88</v>
      </c>
      <c r="AY176" s="164" t="s">
        <v>143</v>
      </c>
      <c r="BK176" s="166">
        <f>SUM(BK177:BK186)</f>
        <v>0</v>
      </c>
    </row>
    <row r="177" spans="1:65" s="2" customFormat="1" ht="24.2" customHeight="1">
      <c r="A177" s="36"/>
      <c r="B177" s="37"/>
      <c r="C177" s="232" t="s">
        <v>798</v>
      </c>
      <c r="D177" s="232" t="s">
        <v>519</v>
      </c>
      <c r="E177" s="233" t="s">
        <v>1941</v>
      </c>
      <c r="F177" s="234" t="s">
        <v>1942</v>
      </c>
      <c r="G177" s="235" t="s">
        <v>462</v>
      </c>
      <c r="H177" s="236">
        <v>85</v>
      </c>
      <c r="I177" s="237"/>
      <c r="J177" s="238">
        <f>ROUND(I177*H177,2)</f>
        <v>0</v>
      </c>
      <c r="K177" s="234" t="s">
        <v>32</v>
      </c>
      <c r="L177" s="239"/>
      <c r="M177" s="240" t="s">
        <v>32</v>
      </c>
      <c r="N177" s="241" t="s">
        <v>49</v>
      </c>
      <c r="O177" s="66"/>
      <c r="P177" s="176">
        <f>O177*H177</f>
        <v>0</v>
      </c>
      <c r="Q177" s="176">
        <v>0</v>
      </c>
      <c r="R177" s="176">
        <f>Q177*H177</f>
        <v>0</v>
      </c>
      <c r="S177" s="176">
        <v>0</v>
      </c>
      <c r="T177" s="177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78" t="s">
        <v>586</v>
      </c>
      <c r="AT177" s="178" t="s">
        <v>519</v>
      </c>
      <c r="AU177" s="178" t="s">
        <v>153</v>
      </c>
      <c r="AY177" s="18" t="s">
        <v>143</v>
      </c>
      <c r="BE177" s="179">
        <f>IF(N177="základní",J177,0)</f>
        <v>0</v>
      </c>
      <c r="BF177" s="179">
        <f>IF(N177="snížená",J177,0)</f>
        <v>0</v>
      </c>
      <c r="BG177" s="179">
        <f>IF(N177="zákl. přenesená",J177,0)</f>
        <v>0</v>
      </c>
      <c r="BH177" s="179">
        <f>IF(N177="sníž. přenesená",J177,0)</f>
        <v>0</v>
      </c>
      <c r="BI177" s="179">
        <f>IF(N177="nulová",J177,0)</f>
        <v>0</v>
      </c>
      <c r="BJ177" s="18" t="s">
        <v>86</v>
      </c>
      <c r="BK177" s="179">
        <f>ROUND(I177*H177,2)</f>
        <v>0</v>
      </c>
      <c r="BL177" s="18" t="s">
        <v>452</v>
      </c>
      <c r="BM177" s="178" t="s">
        <v>1943</v>
      </c>
    </row>
    <row r="178" spans="1:65" s="2" customFormat="1" ht="19.5">
      <c r="A178" s="36"/>
      <c r="B178" s="37"/>
      <c r="C178" s="38"/>
      <c r="D178" s="180" t="s">
        <v>149</v>
      </c>
      <c r="E178" s="38"/>
      <c r="F178" s="181" t="s">
        <v>1942</v>
      </c>
      <c r="G178" s="38"/>
      <c r="H178" s="38"/>
      <c r="I178" s="182"/>
      <c r="J178" s="38"/>
      <c r="K178" s="38"/>
      <c r="L178" s="41"/>
      <c r="M178" s="183"/>
      <c r="N178" s="184"/>
      <c r="O178" s="66"/>
      <c r="P178" s="66"/>
      <c r="Q178" s="66"/>
      <c r="R178" s="66"/>
      <c r="S178" s="66"/>
      <c r="T178" s="67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8" t="s">
        <v>149</v>
      </c>
      <c r="AU178" s="18" t="s">
        <v>153</v>
      </c>
    </row>
    <row r="179" spans="1:65" s="2" customFormat="1" ht="24.2" customHeight="1">
      <c r="A179" s="36"/>
      <c r="B179" s="37"/>
      <c r="C179" s="232" t="s">
        <v>619</v>
      </c>
      <c r="D179" s="232" t="s">
        <v>519</v>
      </c>
      <c r="E179" s="233" t="s">
        <v>1944</v>
      </c>
      <c r="F179" s="234" t="s">
        <v>1945</v>
      </c>
      <c r="G179" s="235" t="s">
        <v>462</v>
      </c>
      <c r="H179" s="236">
        <v>90</v>
      </c>
      <c r="I179" s="237"/>
      <c r="J179" s="238">
        <f>ROUND(I179*H179,2)</f>
        <v>0</v>
      </c>
      <c r="K179" s="234" t="s">
        <v>32</v>
      </c>
      <c r="L179" s="239"/>
      <c r="M179" s="240" t="s">
        <v>32</v>
      </c>
      <c r="N179" s="241" t="s">
        <v>49</v>
      </c>
      <c r="O179" s="66"/>
      <c r="P179" s="176">
        <f>O179*H179</f>
        <v>0</v>
      </c>
      <c r="Q179" s="176">
        <v>0</v>
      </c>
      <c r="R179" s="176">
        <f>Q179*H179</f>
        <v>0</v>
      </c>
      <c r="S179" s="176">
        <v>0</v>
      </c>
      <c r="T179" s="177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78" t="s">
        <v>586</v>
      </c>
      <c r="AT179" s="178" t="s">
        <v>519</v>
      </c>
      <c r="AU179" s="178" t="s">
        <v>153</v>
      </c>
      <c r="AY179" s="18" t="s">
        <v>143</v>
      </c>
      <c r="BE179" s="179">
        <f>IF(N179="základní",J179,0)</f>
        <v>0</v>
      </c>
      <c r="BF179" s="179">
        <f>IF(N179="snížená",J179,0)</f>
        <v>0</v>
      </c>
      <c r="BG179" s="179">
        <f>IF(N179="zákl. přenesená",J179,0)</f>
        <v>0</v>
      </c>
      <c r="BH179" s="179">
        <f>IF(N179="sníž. přenesená",J179,0)</f>
        <v>0</v>
      </c>
      <c r="BI179" s="179">
        <f>IF(N179="nulová",J179,0)</f>
        <v>0</v>
      </c>
      <c r="BJ179" s="18" t="s">
        <v>86</v>
      </c>
      <c r="BK179" s="179">
        <f>ROUND(I179*H179,2)</f>
        <v>0</v>
      </c>
      <c r="BL179" s="18" t="s">
        <v>452</v>
      </c>
      <c r="BM179" s="178" t="s">
        <v>932</v>
      </c>
    </row>
    <row r="180" spans="1:65" s="2" customFormat="1" ht="19.5">
      <c r="A180" s="36"/>
      <c r="B180" s="37"/>
      <c r="C180" s="38"/>
      <c r="D180" s="180" t="s">
        <v>149</v>
      </c>
      <c r="E180" s="38"/>
      <c r="F180" s="181" t="s">
        <v>1945</v>
      </c>
      <c r="G180" s="38"/>
      <c r="H180" s="38"/>
      <c r="I180" s="182"/>
      <c r="J180" s="38"/>
      <c r="K180" s="38"/>
      <c r="L180" s="41"/>
      <c r="M180" s="183"/>
      <c r="N180" s="184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8" t="s">
        <v>149</v>
      </c>
      <c r="AU180" s="18" t="s">
        <v>153</v>
      </c>
    </row>
    <row r="181" spans="1:65" s="2" customFormat="1" ht="24.2" customHeight="1">
      <c r="A181" s="36"/>
      <c r="B181" s="37"/>
      <c r="C181" s="232" t="s">
        <v>637</v>
      </c>
      <c r="D181" s="232" t="s">
        <v>519</v>
      </c>
      <c r="E181" s="233" t="s">
        <v>1946</v>
      </c>
      <c r="F181" s="234" t="s">
        <v>1947</v>
      </c>
      <c r="G181" s="235" t="s">
        <v>462</v>
      </c>
      <c r="H181" s="236">
        <v>90</v>
      </c>
      <c r="I181" s="237"/>
      <c r="J181" s="238">
        <f>ROUND(I181*H181,2)</f>
        <v>0</v>
      </c>
      <c r="K181" s="234" t="s">
        <v>32</v>
      </c>
      <c r="L181" s="239"/>
      <c r="M181" s="240" t="s">
        <v>32</v>
      </c>
      <c r="N181" s="241" t="s">
        <v>49</v>
      </c>
      <c r="O181" s="66"/>
      <c r="P181" s="176">
        <f>O181*H181</f>
        <v>0</v>
      </c>
      <c r="Q181" s="176">
        <v>0</v>
      </c>
      <c r="R181" s="176">
        <f>Q181*H181</f>
        <v>0</v>
      </c>
      <c r="S181" s="176">
        <v>0</v>
      </c>
      <c r="T181" s="177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78" t="s">
        <v>586</v>
      </c>
      <c r="AT181" s="178" t="s">
        <v>519</v>
      </c>
      <c r="AU181" s="178" t="s">
        <v>153</v>
      </c>
      <c r="AY181" s="18" t="s">
        <v>143</v>
      </c>
      <c r="BE181" s="179">
        <f>IF(N181="základní",J181,0)</f>
        <v>0</v>
      </c>
      <c r="BF181" s="179">
        <f>IF(N181="snížená",J181,0)</f>
        <v>0</v>
      </c>
      <c r="BG181" s="179">
        <f>IF(N181="zákl. přenesená",J181,0)</f>
        <v>0</v>
      </c>
      <c r="BH181" s="179">
        <f>IF(N181="sníž. přenesená",J181,0)</f>
        <v>0</v>
      </c>
      <c r="BI181" s="179">
        <f>IF(N181="nulová",J181,0)</f>
        <v>0</v>
      </c>
      <c r="BJ181" s="18" t="s">
        <v>86</v>
      </c>
      <c r="BK181" s="179">
        <f>ROUND(I181*H181,2)</f>
        <v>0</v>
      </c>
      <c r="BL181" s="18" t="s">
        <v>452</v>
      </c>
      <c r="BM181" s="178" t="s">
        <v>944</v>
      </c>
    </row>
    <row r="182" spans="1:65" s="2" customFormat="1" ht="19.5">
      <c r="A182" s="36"/>
      <c r="B182" s="37"/>
      <c r="C182" s="38"/>
      <c r="D182" s="180" t="s">
        <v>149</v>
      </c>
      <c r="E182" s="38"/>
      <c r="F182" s="181" t="s">
        <v>1947</v>
      </c>
      <c r="G182" s="38"/>
      <c r="H182" s="38"/>
      <c r="I182" s="182"/>
      <c r="J182" s="38"/>
      <c r="K182" s="38"/>
      <c r="L182" s="41"/>
      <c r="M182" s="183"/>
      <c r="N182" s="184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8" t="s">
        <v>149</v>
      </c>
      <c r="AU182" s="18" t="s">
        <v>153</v>
      </c>
    </row>
    <row r="183" spans="1:65" s="2" customFormat="1" ht="24.2" customHeight="1">
      <c r="A183" s="36"/>
      <c r="B183" s="37"/>
      <c r="C183" s="232" t="s">
        <v>494</v>
      </c>
      <c r="D183" s="232" t="s">
        <v>519</v>
      </c>
      <c r="E183" s="233" t="s">
        <v>1948</v>
      </c>
      <c r="F183" s="234" t="s">
        <v>1949</v>
      </c>
      <c r="G183" s="235" t="s">
        <v>462</v>
      </c>
      <c r="H183" s="236">
        <v>90</v>
      </c>
      <c r="I183" s="237"/>
      <c r="J183" s="238">
        <f>ROUND(I183*H183,2)</f>
        <v>0</v>
      </c>
      <c r="K183" s="234" t="s">
        <v>32</v>
      </c>
      <c r="L183" s="239"/>
      <c r="M183" s="240" t="s">
        <v>32</v>
      </c>
      <c r="N183" s="241" t="s">
        <v>49</v>
      </c>
      <c r="O183" s="66"/>
      <c r="P183" s="176">
        <f>O183*H183</f>
        <v>0</v>
      </c>
      <c r="Q183" s="176">
        <v>0</v>
      </c>
      <c r="R183" s="176">
        <f>Q183*H183</f>
        <v>0</v>
      </c>
      <c r="S183" s="176">
        <v>0</v>
      </c>
      <c r="T183" s="177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78" t="s">
        <v>586</v>
      </c>
      <c r="AT183" s="178" t="s">
        <v>519</v>
      </c>
      <c r="AU183" s="178" t="s">
        <v>153</v>
      </c>
      <c r="AY183" s="18" t="s">
        <v>143</v>
      </c>
      <c r="BE183" s="179">
        <f>IF(N183="základní",J183,0)</f>
        <v>0</v>
      </c>
      <c r="BF183" s="179">
        <f>IF(N183="snížená",J183,0)</f>
        <v>0</v>
      </c>
      <c r="BG183" s="179">
        <f>IF(N183="zákl. přenesená",J183,0)</f>
        <v>0</v>
      </c>
      <c r="BH183" s="179">
        <f>IF(N183="sníž. přenesená",J183,0)</f>
        <v>0</v>
      </c>
      <c r="BI183" s="179">
        <f>IF(N183="nulová",J183,0)</f>
        <v>0</v>
      </c>
      <c r="BJ183" s="18" t="s">
        <v>86</v>
      </c>
      <c r="BK183" s="179">
        <f>ROUND(I183*H183,2)</f>
        <v>0</v>
      </c>
      <c r="BL183" s="18" t="s">
        <v>452</v>
      </c>
      <c r="BM183" s="178" t="s">
        <v>956</v>
      </c>
    </row>
    <row r="184" spans="1:65" s="2" customFormat="1" ht="19.5">
      <c r="A184" s="36"/>
      <c r="B184" s="37"/>
      <c r="C184" s="38"/>
      <c r="D184" s="180" t="s">
        <v>149</v>
      </c>
      <c r="E184" s="38"/>
      <c r="F184" s="181" t="s">
        <v>1949</v>
      </c>
      <c r="G184" s="38"/>
      <c r="H184" s="38"/>
      <c r="I184" s="182"/>
      <c r="J184" s="38"/>
      <c r="K184" s="38"/>
      <c r="L184" s="41"/>
      <c r="M184" s="183"/>
      <c r="N184" s="184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8" t="s">
        <v>149</v>
      </c>
      <c r="AU184" s="18" t="s">
        <v>153</v>
      </c>
    </row>
    <row r="185" spans="1:65" s="2" customFormat="1" ht="37.9" customHeight="1">
      <c r="A185" s="36"/>
      <c r="B185" s="37"/>
      <c r="C185" s="232" t="s">
        <v>653</v>
      </c>
      <c r="D185" s="232" t="s">
        <v>519</v>
      </c>
      <c r="E185" s="233" t="s">
        <v>1950</v>
      </c>
      <c r="F185" s="234" t="s">
        <v>1951</v>
      </c>
      <c r="G185" s="235" t="s">
        <v>462</v>
      </c>
      <c r="H185" s="236">
        <v>20</v>
      </c>
      <c r="I185" s="237"/>
      <c r="J185" s="238">
        <f>ROUND(I185*H185,2)</f>
        <v>0</v>
      </c>
      <c r="K185" s="234" t="s">
        <v>32</v>
      </c>
      <c r="L185" s="239"/>
      <c r="M185" s="240" t="s">
        <v>32</v>
      </c>
      <c r="N185" s="241" t="s">
        <v>49</v>
      </c>
      <c r="O185" s="66"/>
      <c r="P185" s="176">
        <f>O185*H185</f>
        <v>0</v>
      </c>
      <c r="Q185" s="176">
        <v>0</v>
      </c>
      <c r="R185" s="176">
        <f>Q185*H185</f>
        <v>0</v>
      </c>
      <c r="S185" s="176">
        <v>0</v>
      </c>
      <c r="T185" s="177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78" t="s">
        <v>586</v>
      </c>
      <c r="AT185" s="178" t="s">
        <v>519</v>
      </c>
      <c r="AU185" s="178" t="s">
        <v>153</v>
      </c>
      <c r="AY185" s="18" t="s">
        <v>143</v>
      </c>
      <c r="BE185" s="179">
        <f>IF(N185="základní",J185,0)</f>
        <v>0</v>
      </c>
      <c r="BF185" s="179">
        <f>IF(N185="snížená",J185,0)</f>
        <v>0</v>
      </c>
      <c r="BG185" s="179">
        <f>IF(N185="zákl. přenesená",J185,0)</f>
        <v>0</v>
      </c>
      <c r="BH185" s="179">
        <f>IF(N185="sníž. přenesená",J185,0)</f>
        <v>0</v>
      </c>
      <c r="BI185" s="179">
        <f>IF(N185="nulová",J185,0)</f>
        <v>0</v>
      </c>
      <c r="BJ185" s="18" t="s">
        <v>86</v>
      </c>
      <c r="BK185" s="179">
        <f>ROUND(I185*H185,2)</f>
        <v>0</v>
      </c>
      <c r="BL185" s="18" t="s">
        <v>452</v>
      </c>
      <c r="BM185" s="178" t="s">
        <v>992</v>
      </c>
    </row>
    <row r="186" spans="1:65" s="2" customFormat="1" ht="19.5">
      <c r="A186" s="36"/>
      <c r="B186" s="37"/>
      <c r="C186" s="38"/>
      <c r="D186" s="180" t="s">
        <v>149</v>
      </c>
      <c r="E186" s="38"/>
      <c r="F186" s="181" t="s">
        <v>1951</v>
      </c>
      <c r="G186" s="38"/>
      <c r="H186" s="38"/>
      <c r="I186" s="182"/>
      <c r="J186" s="38"/>
      <c r="K186" s="38"/>
      <c r="L186" s="41"/>
      <c r="M186" s="183"/>
      <c r="N186" s="184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8" t="s">
        <v>149</v>
      </c>
      <c r="AU186" s="18" t="s">
        <v>153</v>
      </c>
    </row>
    <row r="187" spans="1:65" s="11" customFormat="1" ht="20.85" customHeight="1">
      <c r="B187" s="153"/>
      <c r="C187" s="154"/>
      <c r="D187" s="155" t="s">
        <v>77</v>
      </c>
      <c r="E187" s="196" t="s">
        <v>1952</v>
      </c>
      <c r="F187" s="196" t="s">
        <v>1862</v>
      </c>
      <c r="G187" s="154"/>
      <c r="H187" s="154"/>
      <c r="I187" s="157"/>
      <c r="J187" s="197">
        <f>BK187</f>
        <v>0</v>
      </c>
      <c r="K187" s="154"/>
      <c r="L187" s="159"/>
      <c r="M187" s="160"/>
      <c r="N187" s="161"/>
      <c r="O187" s="161"/>
      <c r="P187" s="162">
        <f>SUM(P188:P191)</f>
        <v>0</v>
      </c>
      <c r="Q187" s="161"/>
      <c r="R187" s="162">
        <f>SUM(R188:R191)</f>
        <v>0</v>
      </c>
      <c r="S187" s="161"/>
      <c r="T187" s="163">
        <f>SUM(T188:T191)</f>
        <v>0</v>
      </c>
      <c r="AR187" s="164" t="s">
        <v>86</v>
      </c>
      <c r="AT187" s="165" t="s">
        <v>77</v>
      </c>
      <c r="AU187" s="165" t="s">
        <v>88</v>
      </c>
      <c r="AY187" s="164" t="s">
        <v>143</v>
      </c>
      <c r="BK187" s="166">
        <f>SUM(BK188:BK191)</f>
        <v>0</v>
      </c>
    </row>
    <row r="188" spans="1:65" s="2" customFormat="1" ht="16.5" customHeight="1">
      <c r="A188" s="36"/>
      <c r="B188" s="37"/>
      <c r="C188" s="232" t="s">
        <v>669</v>
      </c>
      <c r="D188" s="232" t="s">
        <v>519</v>
      </c>
      <c r="E188" s="233" t="s">
        <v>1953</v>
      </c>
      <c r="F188" s="234" t="s">
        <v>1954</v>
      </c>
      <c r="G188" s="235" t="s">
        <v>470</v>
      </c>
      <c r="H188" s="236">
        <v>6</v>
      </c>
      <c r="I188" s="237"/>
      <c r="J188" s="238">
        <f>ROUND(I188*H188,2)</f>
        <v>0</v>
      </c>
      <c r="K188" s="234" t="s">
        <v>32</v>
      </c>
      <c r="L188" s="239"/>
      <c r="M188" s="240" t="s">
        <v>32</v>
      </c>
      <c r="N188" s="241" t="s">
        <v>49</v>
      </c>
      <c r="O188" s="66"/>
      <c r="P188" s="176">
        <f>O188*H188</f>
        <v>0</v>
      </c>
      <c r="Q188" s="176">
        <v>0</v>
      </c>
      <c r="R188" s="176">
        <f>Q188*H188</f>
        <v>0</v>
      </c>
      <c r="S188" s="176">
        <v>0</v>
      </c>
      <c r="T188" s="177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78" t="s">
        <v>586</v>
      </c>
      <c r="AT188" s="178" t="s">
        <v>519</v>
      </c>
      <c r="AU188" s="178" t="s">
        <v>153</v>
      </c>
      <c r="AY188" s="18" t="s">
        <v>143</v>
      </c>
      <c r="BE188" s="179">
        <f>IF(N188="základní",J188,0)</f>
        <v>0</v>
      </c>
      <c r="BF188" s="179">
        <f>IF(N188="snížená",J188,0)</f>
        <v>0</v>
      </c>
      <c r="BG188" s="179">
        <f>IF(N188="zákl. přenesená",J188,0)</f>
        <v>0</v>
      </c>
      <c r="BH188" s="179">
        <f>IF(N188="sníž. přenesená",J188,0)</f>
        <v>0</v>
      </c>
      <c r="BI188" s="179">
        <f>IF(N188="nulová",J188,0)</f>
        <v>0</v>
      </c>
      <c r="BJ188" s="18" t="s">
        <v>86</v>
      </c>
      <c r="BK188" s="179">
        <f>ROUND(I188*H188,2)</f>
        <v>0</v>
      </c>
      <c r="BL188" s="18" t="s">
        <v>452</v>
      </c>
      <c r="BM188" s="178" t="s">
        <v>1001</v>
      </c>
    </row>
    <row r="189" spans="1:65" s="2" customFormat="1" ht="11.25">
      <c r="A189" s="36"/>
      <c r="B189" s="37"/>
      <c r="C189" s="38"/>
      <c r="D189" s="180" t="s">
        <v>149</v>
      </c>
      <c r="E189" s="38"/>
      <c r="F189" s="181" t="s">
        <v>1954</v>
      </c>
      <c r="G189" s="38"/>
      <c r="H189" s="38"/>
      <c r="I189" s="182"/>
      <c r="J189" s="38"/>
      <c r="K189" s="38"/>
      <c r="L189" s="41"/>
      <c r="M189" s="183"/>
      <c r="N189" s="184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8" t="s">
        <v>149</v>
      </c>
      <c r="AU189" s="18" t="s">
        <v>153</v>
      </c>
    </row>
    <row r="190" spans="1:65" s="2" customFormat="1" ht="16.5" customHeight="1">
      <c r="A190" s="36"/>
      <c r="B190" s="37"/>
      <c r="C190" s="232" t="s">
        <v>677</v>
      </c>
      <c r="D190" s="232" t="s">
        <v>519</v>
      </c>
      <c r="E190" s="233" t="s">
        <v>1955</v>
      </c>
      <c r="F190" s="234" t="s">
        <v>1956</v>
      </c>
      <c r="G190" s="235" t="s">
        <v>462</v>
      </c>
      <c r="H190" s="236">
        <v>195</v>
      </c>
      <c r="I190" s="237"/>
      <c r="J190" s="238">
        <f>ROUND(I190*H190,2)</f>
        <v>0</v>
      </c>
      <c r="K190" s="234" t="s">
        <v>32</v>
      </c>
      <c r="L190" s="239"/>
      <c r="M190" s="240" t="s">
        <v>32</v>
      </c>
      <c r="N190" s="241" t="s">
        <v>49</v>
      </c>
      <c r="O190" s="66"/>
      <c r="P190" s="176">
        <f>O190*H190</f>
        <v>0</v>
      </c>
      <c r="Q190" s="176">
        <v>0</v>
      </c>
      <c r="R190" s="176">
        <f>Q190*H190</f>
        <v>0</v>
      </c>
      <c r="S190" s="176">
        <v>0</v>
      </c>
      <c r="T190" s="177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78" t="s">
        <v>586</v>
      </c>
      <c r="AT190" s="178" t="s">
        <v>519</v>
      </c>
      <c r="AU190" s="178" t="s">
        <v>153</v>
      </c>
      <c r="AY190" s="18" t="s">
        <v>143</v>
      </c>
      <c r="BE190" s="179">
        <f>IF(N190="základní",J190,0)</f>
        <v>0</v>
      </c>
      <c r="BF190" s="179">
        <f>IF(N190="snížená",J190,0)</f>
        <v>0</v>
      </c>
      <c r="BG190" s="179">
        <f>IF(N190="zákl. přenesená",J190,0)</f>
        <v>0</v>
      </c>
      <c r="BH190" s="179">
        <f>IF(N190="sníž. přenesená",J190,0)</f>
        <v>0</v>
      </c>
      <c r="BI190" s="179">
        <f>IF(N190="nulová",J190,0)</f>
        <v>0</v>
      </c>
      <c r="BJ190" s="18" t="s">
        <v>86</v>
      </c>
      <c r="BK190" s="179">
        <f>ROUND(I190*H190,2)</f>
        <v>0</v>
      </c>
      <c r="BL190" s="18" t="s">
        <v>452</v>
      </c>
      <c r="BM190" s="178" t="s">
        <v>1018</v>
      </c>
    </row>
    <row r="191" spans="1:65" s="2" customFormat="1" ht="11.25">
      <c r="A191" s="36"/>
      <c r="B191" s="37"/>
      <c r="C191" s="38"/>
      <c r="D191" s="180" t="s">
        <v>149</v>
      </c>
      <c r="E191" s="38"/>
      <c r="F191" s="181" t="s">
        <v>1956</v>
      </c>
      <c r="G191" s="38"/>
      <c r="H191" s="38"/>
      <c r="I191" s="182"/>
      <c r="J191" s="38"/>
      <c r="K191" s="38"/>
      <c r="L191" s="41"/>
      <c r="M191" s="183"/>
      <c r="N191" s="184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8" t="s">
        <v>149</v>
      </c>
      <c r="AU191" s="18" t="s">
        <v>153</v>
      </c>
    </row>
    <row r="192" spans="1:65" s="11" customFormat="1" ht="20.85" customHeight="1">
      <c r="B192" s="153"/>
      <c r="C192" s="154"/>
      <c r="D192" s="155" t="s">
        <v>77</v>
      </c>
      <c r="E192" s="196" t="s">
        <v>1957</v>
      </c>
      <c r="F192" s="196" t="s">
        <v>1958</v>
      </c>
      <c r="G192" s="154"/>
      <c r="H192" s="154"/>
      <c r="I192" s="157"/>
      <c r="J192" s="197">
        <f>BK192</f>
        <v>0</v>
      </c>
      <c r="K192" s="154"/>
      <c r="L192" s="159"/>
      <c r="M192" s="160"/>
      <c r="N192" s="161"/>
      <c r="O192" s="161"/>
      <c r="P192" s="162">
        <f>SUM(P193:P208)</f>
        <v>0</v>
      </c>
      <c r="Q192" s="161"/>
      <c r="R192" s="162">
        <f>SUM(R193:R208)</f>
        <v>0</v>
      </c>
      <c r="S192" s="161"/>
      <c r="T192" s="163">
        <f>SUM(T193:T208)</f>
        <v>0</v>
      </c>
      <c r="AR192" s="164" t="s">
        <v>86</v>
      </c>
      <c r="AT192" s="165" t="s">
        <v>77</v>
      </c>
      <c r="AU192" s="165" t="s">
        <v>88</v>
      </c>
      <c r="AY192" s="164" t="s">
        <v>143</v>
      </c>
      <c r="BK192" s="166">
        <f>SUM(BK193:BK208)</f>
        <v>0</v>
      </c>
    </row>
    <row r="193" spans="1:65" s="2" customFormat="1" ht="24.2" customHeight="1">
      <c r="A193" s="36"/>
      <c r="B193" s="37"/>
      <c r="C193" s="232" t="s">
        <v>684</v>
      </c>
      <c r="D193" s="232" t="s">
        <v>519</v>
      </c>
      <c r="E193" s="233" t="s">
        <v>1959</v>
      </c>
      <c r="F193" s="234" t="s">
        <v>1960</v>
      </c>
      <c r="G193" s="235" t="s">
        <v>462</v>
      </c>
      <c r="H193" s="236">
        <v>80</v>
      </c>
      <c r="I193" s="237"/>
      <c r="J193" s="238">
        <f>ROUND(I193*H193,2)</f>
        <v>0</v>
      </c>
      <c r="K193" s="234" t="s">
        <v>32</v>
      </c>
      <c r="L193" s="239"/>
      <c r="M193" s="240" t="s">
        <v>32</v>
      </c>
      <c r="N193" s="241" t="s">
        <v>49</v>
      </c>
      <c r="O193" s="66"/>
      <c r="P193" s="176">
        <f>O193*H193</f>
        <v>0</v>
      </c>
      <c r="Q193" s="176">
        <v>0</v>
      </c>
      <c r="R193" s="176">
        <f>Q193*H193</f>
        <v>0</v>
      </c>
      <c r="S193" s="176">
        <v>0</v>
      </c>
      <c r="T193" s="177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78" t="s">
        <v>586</v>
      </c>
      <c r="AT193" s="178" t="s">
        <v>519</v>
      </c>
      <c r="AU193" s="178" t="s">
        <v>153</v>
      </c>
      <c r="AY193" s="18" t="s">
        <v>143</v>
      </c>
      <c r="BE193" s="179">
        <f>IF(N193="základní",J193,0)</f>
        <v>0</v>
      </c>
      <c r="BF193" s="179">
        <f>IF(N193="snížená",J193,0)</f>
        <v>0</v>
      </c>
      <c r="BG193" s="179">
        <f>IF(N193="zákl. přenesená",J193,0)</f>
        <v>0</v>
      </c>
      <c r="BH193" s="179">
        <f>IF(N193="sníž. přenesená",J193,0)</f>
        <v>0</v>
      </c>
      <c r="BI193" s="179">
        <f>IF(N193="nulová",J193,0)</f>
        <v>0</v>
      </c>
      <c r="BJ193" s="18" t="s">
        <v>86</v>
      </c>
      <c r="BK193" s="179">
        <f>ROUND(I193*H193,2)</f>
        <v>0</v>
      </c>
      <c r="BL193" s="18" t="s">
        <v>452</v>
      </c>
      <c r="BM193" s="178" t="s">
        <v>1029</v>
      </c>
    </row>
    <row r="194" spans="1:65" s="2" customFormat="1" ht="11.25">
      <c r="A194" s="36"/>
      <c r="B194" s="37"/>
      <c r="C194" s="38"/>
      <c r="D194" s="180" t="s">
        <v>149</v>
      </c>
      <c r="E194" s="38"/>
      <c r="F194" s="181" t="s">
        <v>1960</v>
      </c>
      <c r="G194" s="38"/>
      <c r="H194" s="38"/>
      <c r="I194" s="182"/>
      <c r="J194" s="38"/>
      <c r="K194" s="38"/>
      <c r="L194" s="41"/>
      <c r="M194" s="183"/>
      <c r="N194" s="184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8" t="s">
        <v>149</v>
      </c>
      <c r="AU194" s="18" t="s">
        <v>153</v>
      </c>
    </row>
    <row r="195" spans="1:65" s="2" customFormat="1" ht="33" customHeight="1">
      <c r="A195" s="36"/>
      <c r="B195" s="37"/>
      <c r="C195" s="232" t="s">
        <v>803</v>
      </c>
      <c r="D195" s="232" t="s">
        <v>519</v>
      </c>
      <c r="E195" s="233" t="s">
        <v>1961</v>
      </c>
      <c r="F195" s="234" t="s">
        <v>1962</v>
      </c>
      <c r="G195" s="235" t="s">
        <v>462</v>
      </c>
      <c r="H195" s="236">
        <v>351</v>
      </c>
      <c r="I195" s="237"/>
      <c r="J195" s="238">
        <f>ROUND(I195*H195,2)</f>
        <v>0</v>
      </c>
      <c r="K195" s="234" t="s">
        <v>32</v>
      </c>
      <c r="L195" s="239"/>
      <c r="M195" s="240" t="s">
        <v>32</v>
      </c>
      <c r="N195" s="241" t="s">
        <v>49</v>
      </c>
      <c r="O195" s="66"/>
      <c r="P195" s="176">
        <f>O195*H195</f>
        <v>0</v>
      </c>
      <c r="Q195" s="176">
        <v>0</v>
      </c>
      <c r="R195" s="176">
        <f>Q195*H195</f>
        <v>0</v>
      </c>
      <c r="S195" s="176">
        <v>0</v>
      </c>
      <c r="T195" s="177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78" t="s">
        <v>586</v>
      </c>
      <c r="AT195" s="178" t="s">
        <v>519</v>
      </c>
      <c r="AU195" s="178" t="s">
        <v>153</v>
      </c>
      <c r="AY195" s="18" t="s">
        <v>143</v>
      </c>
      <c r="BE195" s="179">
        <f>IF(N195="základní",J195,0)</f>
        <v>0</v>
      </c>
      <c r="BF195" s="179">
        <f>IF(N195="snížená",J195,0)</f>
        <v>0</v>
      </c>
      <c r="BG195" s="179">
        <f>IF(N195="zákl. přenesená",J195,0)</f>
        <v>0</v>
      </c>
      <c r="BH195" s="179">
        <f>IF(N195="sníž. přenesená",J195,0)</f>
        <v>0</v>
      </c>
      <c r="BI195" s="179">
        <f>IF(N195="nulová",J195,0)</f>
        <v>0</v>
      </c>
      <c r="BJ195" s="18" t="s">
        <v>86</v>
      </c>
      <c r="BK195" s="179">
        <f>ROUND(I195*H195,2)</f>
        <v>0</v>
      </c>
      <c r="BL195" s="18" t="s">
        <v>452</v>
      </c>
      <c r="BM195" s="178" t="s">
        <v>1963</v>
      </c>
    </row>
    <row r="196" spans="1:65" s="2" customFormat="1" ht="19.5">
      <c r="A196" s="36"/>
      <c r="B196" s="37"/>
      <c r="C196" s="38"/>
      <c r="D196" s="180" t="s">
        <v>149</v>
      </c>
      <c r="E196" s="38"/>
      <c r="F196" s="181" t="s">
        <v>1962</v>
      </c>
      <c r="G196" s="38"/>
      <c r="H196" s="38"/>
      <c r="I196" s="182"/>
      <c r="J196" s="38"/>
      <c r="K196" s="38"/>
      <c r="L196" s="41"/>
      <c r="M196" s="183"/>
      <c r="N196" s="184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8" t="s">
        <v>149</v>
      </c>
      <c r="AU196" s="18" t="s">
        <v>153</v>
      </c>
    </row>
    <row r="197" spans="1:65" s="2" customFormat="1" ht="16.5" customHeight="1">
      <c r="A197" s="36"/>
      <c r="B197" s="37"/>
      <c r="C197" s="232" t="s">
        <v>690</v>
      </c>
      <c r="D197" s="232" t="s">
        <v>519</v>
      </c>
      <c r="E197" s="233" t="s">
        <v>1964</v>
      </c>
      <c r="F197" s="234" t="s">
        <v>1965</v>
      </c>
      <c r="G197" s="235" t="s">
        <v>462</v>
      </c>
      <c r="H197" s="236">
        <v>444</v>
      </c>
      <c r="I197" s="237"/>
      <c r="J197" s="238">
        <f>ROUND(I197*H197,2)</f>
        <v>0</v>
      </c>
      <c r="K197" s="234" t="s">
        <v>32</v>
      </c>
      <c r="L197" s="239"/>
      <c r="M197" s="240" t="s">
        <v>32</v>
      </c>
      <c r="N197" s="241" t="s">
        <v>49</v>
      </c>
      <c r="O197" s="66"/>
      <c r="P197" s="176">
        <f>O197*H197</f>
        <v>0</v>
      </c>
      <c r="Q197" s="176">
        <v>0</v>
      </c>
      <c r="R197" s="176">
        <f>Q197*H197</f>
        <v>0</v>
      </c>
      <c r="S197" s="176">
        <v>0</v>
      </c>
      <c r="T197" s="177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78" t="s">
        <v>586</v>
      </c>
      <c r="AT197" s="178" t="s">
        <v>519</v>
      </c>
      <c r="AU197" s="178" t="s">
        <v>153</v>
      </c>
      <c r="AY197" s="18" t="s">
        <v>143</v>
      </c>
      <c r="BE197" s="179">
        <f>IF(N197="základní",J197,0)</f>
        <v>0</v>
      </c>
      <c r="BF197" s="179">
        <f>IF(N197="snížená",J197,0)</f>
        <v>0</v>
      </c>
      <c r="BG197" s="179">
        <f>IF(N197="zákl. přenesená",J197,0)</f>
        <v>0</v>
      </c>
      <c r="BH197" s="179">
        <f>IF(N197="sníž. přenesená",J197,0)</f>
        <v>0</v>
      </c>
      <c r="BI197" s="179">
        <f>IF(N197="nulová",J197,0)</f>
        <v>0</v>
      </c>
      <c r="BJ197" s="18" t="s">
        <v>86</v>
      </c>
      <c r="BK197" s="179">
        <f>ROUND(I197*H197,2)</f>
        <v>0</v>
      </c>
      <c r="BL197" s="18" t="s">
        <v>452</v>
      </c>
      <c r="BM197" s="178" t="s">
        <v>1038</v>
      </c>
    </row>
    <row r="198" spans="1:65" s="2" customFormat="1" ht="11.25">
      <c r="A198" s="36"/>
      <c r="B198" s="37"/>
      <c r="C198" s="38"/>
      <c r="D198" s="180" t="s">
        <v>149</v>
      </c>
      <c r="E198" s="38"/>
      <c r="F198" s="181" t="s">
        <v>1965</v>
      </c>
      <c r="G198" s="38"/>
      <c r="H198" s="38"/>
      <c r="I198" s="182"/>
      <c r="J198" s="38"/>
      <c r="K198" s="38"/>
      <c r="L198" s="41"/>
      <c r="M198" s="183"/>
      <c r="N198" s="184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8" t="s">
        <v>149</v>
      </c>
      <c r="AU198" s="18" t="s">
        <v>153</v>
      </c>
    </row>
    <row r="199" spans="1:65" s="2" customFormat="1" ht="21.75" customHeight="1">
      <c r="A199" s="36"/>
      <c r="B199" s="37"/>
      <c r="C199" s="232" t="s">
        <v>699</v>
      </c>
      <c r="D199" s="232" t="s">
        <v>519</v>
      </c>
      <c r="E199" s="233" t="s">
        <v>1966</v>
      </c>
      <c r="F199" s="234" t="s">
        <v>1967</v>
      </c>
      <c r="G199" s="235" t="s">
        <v>247</v>
      </c>
      <c r="H199" s="236">
        <v>0.6</v>
      </c>
      <c r="I199" s="237"/>
      <c r="J199" s="238">
        <f>ROUND(I199*H199,2)</f>
        <v>0</v>
      </c>
      <c r="K199" s="234" t="s">
        <v>32</v>
      </c>
      <c r="L199" s="239"/>
      <c r="M199" s="240" t="s">
        <v>32</v>
      </c>
      <c r="N199" s="241" t="s">
        <v>49</v>
      </c>
      <c r="O199" s="66"/>
      <c r="P199" s="176">
        <f>O199*H199</f>
        <v>0</v>
      </c>
      <c r="Q199" s="176">
        <v>0</v>
      </c>
      <c r="R199" s="176">
        <f>Q199*H199</f>
        <v>0</v>
      </c>
      <c r="S199" s="176">
        <v>0</v>
      </c>
      <c r="T199" s="177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78" t="s">
        <v>586</v>
      </c>
      <c r="AT199" s="178" t="s">
        <v>519</v>
      </c>
      <c r="AU199" s="178" t="s">
        <v>153</v>
      </c>
      <c r="AY199" s="18" t="s">
        <v>143</v>
      </c>
      <c r="BE199" s="179">
        <f>IF(N199="základní",J199,0)</f>
        <v>0</v>
      </c>
      <c r="BF199" s="179">
        <f>IF(N199="snížená",J199,0)</f>
        <v>0</v>
      </c>
      <c r="BG199" s="179">
        <f>IF(N199="zákl. přenesená",J199,0)</f>
        <v>0</v>
      </c>
      <c r="BH199" s="179">
        <f>IF(N199="sníž. přenesená",J199,0)</f>
        <v>0</v>
      </c>
      <c r="BI199" s="179">
        <f>IF(N199="nulová",J199,0)</f>
        <v>0</v>
      </c>
      <c r="BJ199" s="18" t="s">
        <v>86</v>
      </c>
      <c r="BK199" s="179">
        <f>ROUND(I199*H199,2)</f>
        <v>0</v>
      </c>
      <c r="BL199" s="18" t="s">
        <v>452</v>
      </c>
      <c r="BM199" s="178" t="s">
        <v>1049</v>
      </c>
    </row>
    <row r="200" spans="1:65" s="2" customFormat="1" ht="11.25">
      <c r="A200" s="36"/>
      <c r="B200" s="37"/>
      <c r="C200" s="38"/>
      <c r="D200" s="180" t="s">
        <v>149</v>
      </c>
      <c r="E200" s="38"/>
      <c r="F200" s="181" t="s">
        <v>1967</v>
      </c>
      <c r="G200" s="38"/>
      <c r="H200" s="38"/>
      <c r="I200" s="182"/>
      <c r="J200" s="38"/>
      <c r="K200" s="38"/>
      <c r="L200" s="41"/>
      <c r="M200" s="183"/>
      <c r="N200" s="184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8" t="s">
        <v>149</v>
      </c>
      <c r="AU200" s="18" t="s">
        <v>153</v>
      </c>
    </row>
    <row r="201" spans="1:65" s="2" customFormat="1" ht="16.5" customHeight="1">
      <c r="A201" s="36"/>
      <c r="B201" s="37"/>
      <c r="C201" s="232" t="s">
        <v>706</v>
      </c>
      <c r="D201" s="232" t="s">
        <v>519</v>
      </c>
      <c r="E201" s="233" t="s">
        <v>1968</v>
      </c>
      <c r="F201" s="234" t="s">
        <v>1969</v>
      </c>
      <c r="G201" s="235" t="s">
        <v>462</v>
      </c>
      <c r="H201" s="236">
        <v>165</v>
      </c>
      <c r="I201" s="237"/>
      <c r="J201" s="238">
        <f>ROUND(I201*H201,2)</f>
        <v>0</v>
      </c>
      <c r="K201" s="234" t="s">
        <v>32</v>
      </c>
      <c r="L201" s="239"/>
      <c r="M201" s="240" t="s">
        <v>32</v>
      </c>
      <c r="N201" s="241" t="s">
        <v>49</v>
      </c>
      <c r="O201" s="66"/>
      <c r="P201" s="176">
        <f>O201*H201</f>
        <v>0</v>
      </c>
      <c r="Q201" s="176">
        <v>0</v>
      </c>
      <c r="R201" s="176">
        <f>Q201*H201</f>
        <v>0</v>
      </c>
      <c r="S201" s="176">
        <v>0</v>
      </c>
      <c r="T201" s="177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78" t="s">
        <v>586</v>
      </c>
      <c r="AT201" s="178" t="s">
        <v>519</v>
      </c>
      <c r="AU201" s="178" t="s">
        <v>153</v>
      </c>
      <c r="AY201" s="18" t="s">
        <v>143</v>
      </c>
      <c r="BE201" s="179">
        <f>IF(N201="základní",J201,0)</f>
        <v>0</v>
      </c>
      <c r="BF201" s="179">
        <f>IF(N201="snížená",J201,0)</f>
        <v>0</v>
      </c>
      <c r="BG201" s="179">
        <f>IF(N201="zákl. přenesená",J201,0)</f>
        <v>0</v>
      </c>
      <c r="BH201" s="179">
        <f>IF(N201="sníž. přenesená",J201,0)</f>
        <v>0</v>
      </c>
      <c r="BI201" s="179">
        <f>IF(N201="nulová",J201,0)</f>
        <v>0</v>
      </c>
      <c r="BJ201" s="18" t="s">
        <v>86</v>
      </c>
      <c r="BK201" s="179">
        <f>ROUND(I201*H201,2)</f>
        <v>0</v>
      </c>
      <c r="BL201" s="18" t="s">
        <v>452</v>
      </c>
      <c r="BM201" s="178" t="s">
        <v>1060</v>
      </c>
    </row>
    <row r="202" spans="1:65" s="2" customFormat="1" ht="11.25">
      <c r="A202" s="36"/>
      <c r="B202" s="37"/>
      <c r="C202" s="38"/>
      <c r="D202" s="180" t="s">
        <v>149</v>
      </c>
      <c r="E202" s="38"/>
      <c r="F202" s="181" t="s">
        <v>1969</v>
      </c>
      <c r="G202" s="38"/>
      <c r="H202" s="38"/>
      <c r="I202" s="182"/>
      <c r="J202" s="38"/>
      <c r="K202" s="38"/>
      <c r="L202" s="41"/>
      <c r="M202" s="183"/>
      <c r="N202" s="184"/>
      <c r="O202" s="66"/>
      <c r="P202" s="66"/>
      <c r="Q202" s="66"/>
      <c r="R202" s="66"/>
      <c r="S202" s="66"/>
      <c r="T202" s="67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8" t="s">
        <v>149</v>
      </c>
      <c r="AU202" s="18" t="s">
        <v>153</v>
      </c>
    </row>
    <row r="203" spans="1:65" s="2" customFormat="1" ht="16.5" customHeight="1">
      <c r="A203" s="36"/>
      <c r="B203" s="37"/>
      <c r="C203" s="232" t="s">
        <v>712</v>
      </c>
      <c r="D203" s="232" t="s">
        <v>519</v>
      </c>
      <c r="E203" s="233" t="s">
        <v>1970</v>
      </c>
      <c r="F203" s="234" t="s">
        <v>1971</v>
      </c>
      <c r="G203" s="235" t="s">
        <v>470</v>
      </c>
      <c r="H203" s="236">
        <v>1</v>
      </c>
      <c r="I203" s="237"/>
      <c r="J203" s="238">
        <f>ROUND(I203*H203,2)</f>
        <v>0</v>
      </c>
      <c r="K203" s="234" t="s">
        <v>32</v>
      </c>
      <c r="L203" s="239"/>
      <c r="M203" s="240" t="s">
        <v>32</v>
      </c>
      <c r="N203" s="241" t="s">
        <v>49</v>
      </c>
      <c r="O203" s="66"/>
      <c r="P203" s="176">
        <f>O203*H203</f>
        <v>0</v>
      </c>
      <c r="Q203" s="176">
        <v>0</v>
      </c>
      <c r="R203" s="176">
        <f>Q203*H203</f>
        <v>0</v>
      </c>
      <c r="S203" s="176">
        <v>0</v>
      </c>
      <c r="T203" s="177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78" t="s">
        <v>586</v>
      </c>
      <c r="AT203" s="178" t="s">
        <v>519</v>
      </c>
      <c r="AU203" s="178" t="s">
        <v>153</v>
      </c>
      <c r="AY203" s="18" t="s">
        <v>143</v>
      </c>
      <c r="BE203" s="179">
        <f>IF(N203="základní",J203,0)</f>
        <v>0</v>
      </c>
      <c r="BF203" s="179">
        <f>IF(N203="snížená",J203,0)</f>
        <v>0</v>
      </c>
      <c r="BG203" s="179">
        <f>IF(N203="zákl. přenesená",J203,0)</f>
        <v>0</v>
      </c>
      <c r="BH203" s="179">
        <f>IF(N203="sníž. přenesená",J203,0)</f>
        <v>0</v>
      </c>
      <c r="BI203" s="179">
        <f>IF(N203="nulová",J203,0)</f>
        <v>0</v>
      </c>
      <c r="BJ203" s="18" t="s">
        <v>86</v>
      </c>
      <c r="BK203" s="179">
        <f>ROUND(I203*H203,2)</f>
        <v>0</v>
      </c>
      <c r="BL203" s="18" t="s">
        <v>452</v>
      </c>
      <c r="BM203" s="178" t="s">
        <v>1072</v>
      </c>
    </row>
    <row r="204" spans="1:65" s="2" customFormat="1" ht="11.25">
      <c r="A204" s="36"/>
      <c r="B204" s="37"/>
      <c r="C204" s="38"/>
      <c r="D204" s="180" t="s">
        <v>149</v>
      </c>
      <c r="E204" s="38"/>
      <c r="F204" s="181" t="s">
        <v>1971</v>
      </c>
      <c r="G204" s="38"/>
      <c r="H204" s="38"/>
      <c r="I204" s="182"/>
      <c r="J204" s="38"/>
      <c r="K204" s="38"/>
      <c r="L204" s="41"/>
      <c r="M204" s="183"/>
      <c r="N204" s="184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8" t="s">
        <v>149</v>
      </c>
      <c r="AU204" s="18" t="s">
        <v>153</v>
      </c>
    </row>
    <row r="205" spans="1:65" s="2" customFormat="1" ht="16.5" customHeight="1">
      <c r="A205" s="36"/>
      <c r="B205" s="37"/>
      <c r="C205" s="232" t="s">
        <v>725</v>
      </c>
      <c r="D205" s="232" t="s">
        <v>519</v>
      </c>
      <c r="E205" s="233" t="s">
        <v>1972</v>
      </c>
      <c r="F205" s="234" t="s">
        <v>1973</v>
      </c>
      <c r="G205" s="235" t="s">
        <v>470</v>
      </c>
      <c r="H205" s="236">
        <v>1</v>
      </c>
      <c r="I205" s="237"/>
      <c r="J205" s="238">
        <f>ROUND(I205*H205,2)</f>
        <v>0</v>
      </c>
      <c r="K205" s="234" t="s">
        <v>32</v>
      </c>
      <c r="L205" s="239"/>
      <c r="M205" s="240" t="s">
        <v>32</v>
      </c>
      <c r="N205" s="241" t="s">
        <v>49</v>
      </c>
      <c r="O205" s="66"/>
      <c r="P205" s="176">
        <f>O205*H205</f>
        <v>0</v>
      </c>
      <c r="Q205" s="176">
        <v>0</v>
      </c>
      <c r="R205" s="176">
        <f>Q205*H205</f>
        <v>0</v>
      </c>
      <c r="S205" s="176">
        <v>0</v>
      </c>
      <c r="T205" s="177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78" t="s">
        <v>586</v>
      </c>
      <c r="AT205" s="178" t="s">
        <v>519</v>
      </c>
      <c r="AU205" s="178" t="s">
        <v>153</v>
      </c>
      <c r="AY205" s="18" t="s">
        <v>143</v>
      </c>
      <c r="BE205" s="179">
        <f>IF(N205="základní",J205,0)</f>
        <v>0</v>
      </c>
      <c r="BF205" s="179">
        <f>IF(N205="snížená",J205,0)</f>
        <v>0</v>
      </c>
      <c r="BG205" s="179">
        <f>IF(N205="zákl. přenesená",J205,0)</f>
        <v>0</v>
      </c>
      <c r="BH205" s="179">
        <f>IF(N205="sníž. přenesená",J205,0)</f>
        <v>0</v>
      </c>
      <c r="BI205" s="179">
        <f>IF(N205="nulová",J205,0)</f>
        <v>0</v>
      </c>
      <c r="BJ205" s="18" t="s">
        <v>86</v>
      </c>
      <c r="BK205" s="179">
        <f>ROUND(I205*H205,2)</f>
        <v>0</v>
      </c>
      <c r="BL205" s="18" t="s">
        <v>452</v>
      </c>
      <c r="BM205" s="178" t="s">
        <v>1086</v>
      </c>
    </row>
    <row r="206" spans="1:65" s="2" customFormat="1" ht="11.25">
      <c r="A206" s="36"/>
      <c r="B206" s="37"/>
      <c r="C206" s="38"/>
      <c r="D206" s="180" t="s">
        <v>149</v>
      </c>
      <c r="E206" s="38"/>
      <c r="F206" s="181" t="s">
        <v>1973</v>
      </c>
      <c r="G206" s="38"/>
      <c r="H206" s="38"/>
      <c r="I206" s="182"/>
      <c r="J206" s="38"/>
      <c r="K206" s="38"/>
      <c r="L206" s="41"/>
      <c r="M206" s="183"/>
      <c r="N206" s="184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8" t="s">
        <v>149</v>
      </c>
      <c r="AU206" s="18" t="s">
        <v>153</v>
      </c>
    </row>
    <row r="207" spans="1:65" s="2" customFormat="1" ht="16.5" customHeight="1">
      <c r="A207" s="36"/>
      <c r="B207" s="37"/>
      <c r="C207" s="232" t="s">
        <v>762</v>
      </c>
      <c r="D207" s="232" t="s">
        <v>519</v>
      </c>
      <c r="E207" s="233" t="s">
        <v>1974</v>
      </c>
      <c r="F207" s="234" t="s">
        <v>1975</v>
      </c>
      <c r="G207" s="235" t="s">
        <v>247</v>
      </c>
      <c r="H207" s="236">
        <v>16</v>
      </c>
      <c r="I207" s="237"/>
      <c r="J207" s="238">
        <f>ROUND(I207*H207,2)</f>
        <v>0</v>
      </c>
      <c r="K207" s="234" t="s">
        <v>32</v>
      </c>
      <c r="L207" s="239"/>
      <c r="M207" s="240" t="s">
        <v>32</v>
      </c>
      <c r="N207" s="241" t="s">
        <v>49</v>
      </c>
      <c r="O207" s="66"/>
      <c r="P207" s="176">
        <f>O207*H207</f>
        <v>0</v>
      </c>
      <c r="Q207" s="176">
        <v>0</v>
      </c>
      <c r="R207" s="176">
        <f>Q207*H207</f>
        <v>0</v>
      </c>
      <c r="S207" s="176">
        <v>0</v>
      </c>
      <c r="T207" s="177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78" t="s">
        <v>586</v>
      </c>
      <c r="AT207" s="178" t="s">
        <v>519</v>
      </c>
      <c r="AU207" s="178" t="s">
        <v>153</v>
      </c>
      <c r="AY207" s="18" t="s">
        <v>143</v>
      </c>
      <c r="BE207" s="179">
        <f>IF(N207="základní",J207,0)</f>
        <v>0</v>
      </c>
      <c r="BF207" s="179">
        <f>IF(N207="snížená",J207,0)</f>
        <v>0</v>
      </c>
      <c r="BG207" s="179">
        <f>IF(N207="zákl. přenesená",J207,0)</f>
        <v>0</v>
      </c>
      <c r="BH207" s="179">
        <f>IF(N207="sníž. přenesená",J207,0)</f>
        <v>0</v>
      </c>
      <c r="BI207" s="179">
        <f>IF(N207="nulová",J207,0)</f>
        <v>0</v>
      </c>
      <c r="BJ207" s="18" t="s">
        <v>86</v>
      </c>
      <c r="BK207" s="179">
        <f>ROUND(I207*H207,2)</f>
        <v>0</v>
      </c>
      <c r="BL207" s="18" t="s">
        <v>452</v>
      </c>
      <c r="BM207" s="178" t="s">
        <v>1097</v>
      </c>
    </row>
    <row r="208" spans="1:65" s="2" customFormat="1" ht="11.25">
      <c r="A208" s="36"/>
      <c r="B208" s="37"/>
      <c r="C208" s="38"/>
      <c r="D208" s="180" t="s">
        <v>149</v>
      </c>
      <c r="E208" s="38"/>
      <c r="F208" s="181" t="s">
        <v>1975</v>
      </c>
      <c r="G208" s="38"/>
      <c r="H208" s="38"/>
      <c r="I208" s="182"/>
      <c r="J208" s="38"/>
      <c r="K208" s="38"/>
      <c r="L208" s="41"/>
      <c r="M208" s="183"/>
      <c r="N208" s="184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8" t="s">
        <v>149</v>
      </c>
      <c r="AU208" s="18" t="s">
        <v>153</v>
      </c>
    </row>
    <row r="209" spans="1:65" s="11" customFormat="1" ht="20.85" customHeight="1">
      <c r="B209" s="153"/>
      <c r="C209" s="154"/>
      <c r="D209" s="155" t="s">
        <v>77</v>
      </c>
      <c r="E209" s="196" t="s">
        <v>1976</v>
      </c>
      <c r="F209" s="196" t="s">
        <v>141</v>
      </c>
      <c r="G209" s="154"/>
      <c r="H209" s="154"/>
      <c r="I209" s="157"/>
      <c r="J209" s="197">
        <f>BK209</f>
        <v>0</v>
      </c>
      <c r="K209" s="154"/>
      <c r="L209" s="159"/>
      <c r="M209" s="160"/>
      <c r="N209" s="161"/>
      <c r="O209" s="161"/>
      <c r="P209" s="162">
        <f>SUM(P210:P215)</f>
        <v>0</v>
      </c>
      <c r="Q209" s="161"/>
      <c r="R209" s="162">
        <f>SUM(R210:R215)</f>
        <v>0</v>
      </c>
      <c r="S209" s="161"/>
      <c r="T209" s="163">
        <f>SUM(T210:T215)</f>
        <v>0</v>
      </c>
      <c r="AR209" s="164" t="s">
        <v>86</v>
      </c>
      <c r="AT209" s="165" t="s">
        <v>77</v>
      </c>
      <c r="AU209" s="165" t="s">
        <v>88</v>
      </c>
      <c r="AY209" s="164" t="s">
        <v>143</v>
      </c>
      <c r="BK209" s="166">
        <f>SUM(BK210:BK215)</f>
        <v>0</v>
      </c>
    </row>
    <row r="210" spans="1:65" s="2" customFormat="1" ht="66.75" customHeight="1">
      <c r="A210" s="36"/>
      <c r="B210" s="37"/>
      <c r="C210" s="232" t="s">
        <v>773</v>
      </c>
      <c r="D210" s="232" t="s">
        <v>519</v>
      </c>
      <c r="E210" s="233" t="s">
        <v>1977</v>
      </c>
      <c r="F210" s="234" t="s">
        <v>1978</v>
      </c>
      <c r="G210" s="235" t="s">
        <v>470</v>
      </c>
      <c r="H210" s="236">
        <v>1</v>
      </c>
      <c r="I210" s="237"/>
      <c r="J210" s="238">
        <f>ROUND(I210*H210,2)</f>
        <v>0</v>
      </c>
      <c r="K210" s="234" t="s">
        <v>32</v>
      </c>
      <c r="L210" s="239"/>
      <c r="M210" s="240" t="s">
        <v>32</v>
      </c>
      <c r="N210" s="241" t="s">
        <v>49</v>
      </c>
      <c r="O210" s="66"/>
      <c r="P210" s="176">
        <f>O210*H210</f>
        <v>0</v>
      </c>
      <c r="Q210" s="176">
        <v>0</v>
      </c>
      <c r="R210" s="176">
        <f>Q210*H210</f>
        <v>0</v>
      </c>
      <c r="S210" s="176">
        <v>0</v>
      </c>
      <c r="T210" s="177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78" t="s">
        <v>586</v>
      </c>
      <c r="AT210" s="178" t="s">
        <v>519</v>
      </c>
      <c r="AU210" s="178" t="s">
        <v>153</v>
      </c>
      <c r="AY210" s="18" t="s">
        <v>143</v>
      </c>
      <c r="BE210" s="179">
        <f>IF(N210="základní",J210,0)</f>
        <v>0</v>
      </c>
      <c r="BF210" s="179">
        <f>IF(N210="snížená",J210,0)</f>
        <v>0</v>
      </c>
      <c r="BG210" s="179">
        <f>IF(N210="zákl. přenesená",J210,0)</f>
        <v>0</v>
      </c>
      <c r="BH210" s="179">
        <f>IF(N210="sníž. přenesená",J210,0)</f>
        <v>0</v>
      </c>
      <c r="BI210" s="179">
        <f>IF(N210="nulová",J210,0)</f>
        <v>0</v>
      </c>
      <c r="BJ210" s="18" t="s">
        <v>86</v>
      </c>
      <c r="BK210" s="179">
        <f>ROUND(I210*H210,2)</f>
        <v>0</v>
      </c>
      <c r="BL210" s="18" t="s">
        <v>452</v>
      </c>
      <c r="BM210" s="178" t="s">
        <v>1108</v>
      </c>
    </row>
    <row r="211" spans="1:65" s="2" customFormat="1" ht="48.75">
      <c r="A211" s="36"/>
      <c r="B211" s="37"/>
      <c r="C211" s="38"/>
      <c r="D211" s="180" t="s">
        <v>149</v>
      </c>
      <c r="E211" s="38"/>
      <c r="F211" s="181" t="s">
        <v>1979</v>
      </c>
      <c r="G211" s="38"/>
      <c r="H211" s="38"/>
      <c r="I211" s="182"/>
      <c r="J211" s="38"/>
      <c r="K211" s="38"/>
      <c r="L211" s="41"/>
      <c r="M211" s="183"/>
      <c r="N211" s="184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8" t="s">
        <v>149</v>
      </c>
      <c r="AU211" s="18" t="s">
        <v>153</v>
      </c>
    </row>
    <row r="212" spans="1:65" s="2" customFormat="1" ht="24.2" customHeight="1">
      <c r="A212" s="36"/>
      <c r="B212" s="37"/>
      <c r="C212" s="232" t="s">
        <v>808</v>
      </c>
      <c r="D212" s="232" t="s">
        <v>519</v>
      </c>
      <c r="E212" s="233" t="s">
        <v>1980</v>
      </c>
      <c r="F212" s="234" t="s">
        <v>1981</v>
      </c>
      <c r="G212" s="235" t="s">
        <v>462</v>
      </c>
      <c r="H212" s="236">
        <v>3</v>
      </c>
      <c r="I212" s="237"/>
      <c r="J212" s="238">
        <f>ROUND(I212*H212,2)</f>
        <v>0</v>
      </c>
      <c r="K212" s="234" t="s">
        <v>32</v>
      </c>
      <c r="L212" s="239"/>
      <c r="M212" s="240" t="s">
        <v>32</v>
      </c>
      <c r="N212" s="241" t="s">
        <v>49</v>
      </c>
      <c r="O212" s="66"/>
      <c r="P212" s="176">
        <f>O212*H212</f>
        <v>0</v>
      </c>
      <c r="Q212" s="176">
        <v>0</v>
      </c>
      <c r="R212" s="176">
        <f>Q212*H212</f>
        <v>0</v>
      </c>
      <c r="S212" s="176">
        <v>0</v>
      </c>
      <c r="T212" s="177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78" t="s">
        <v>586</v>
      </c>
      <c r="AT212" s="178" t="s">
        <v>519</v>
      </c>
      <c r="AU212" s="178" t="s">
        <v>153</v>
      </c>
      <c r="AY212" s="18" t="s">
        <v>143</v>
      </c>
      <c r="BE212" s="179">
        <f>IF(N212="základní",J212,0)</f>
        <v>0</v>
      </c>
      <c r="BF212" s="179">
        <f>IF(N212="snížená",J212,0)</f>
        <v>0</v>
      </c>
      <c r="BG212" s="179">
        <f>IF(N212="zákl. přenesená",J212,0)</f>
        <v>0</v>
      </c>
      <c r="BH212" s="179">
        <f>IF(N212="sníž. přenesená",J212,0)</f>
        <v>0</v>
      </c>
      <c r="BI212" s="179">
        <f>IF(N212="nulová",J212,0)</f>
        <v>0</v>
      </c>
      <c r="BJ212" s="18" t="s">
        <v>86</v>
      </c>
      <c r="BK212" s="179">
        <f>ROUND(I212*H212,2)</f>
        <v>0</v>
      </c>
      <c r="BL212" s="18" t="s">
        <v>452</v>
      </c>
      <c r="BM212" s="178" t="s">
        <v>1982</v>
      </c>
    </row>
    <row r="213" spans="1:65" s="2" customFormat="1" ht="19.5">
      <c r="A213" s="36"/>
      <c r="B213" s="37"/>
      <c r="C213" s="38"/>
      <c r="D213" s="180" t="s">
        <v>149</v>
      </c>
      <c r="E213" s="38"/>
      <c r="F213" s="181" t="s">
        <v>1981</v>
      </c>
      <c r="G213" s="38"/>
      <c r="H213" s="38"/>
      <c r="I213" s="182"/>
      <c r="J213" s="38"/>
      <c r="K213" s="38"/>
      <c r="L213" s="41"/>
      <c r="M213" s="183"/>
      <c r="N213" s="184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8" t="s">
        <v>149</v>
      </c>
      <c r="AU213" s="18" t="s">
        <v>153</v>
      </c>
    </row>
    <row r="214" spans="1:65" s="2" customFormat="1" ht="16.5" customHeight="1">
      <c r="A214" s="36"/>
      <c r="B214" s="37"/>
      <c r="C214" s="232" t="s">
        <v>814</v>
      </c>
      <c r="D214" s="232" t="s">
        <v>519</v>
      </c>
      <c r="E214" s="233" t="s">
        <v>1983</v>
      </c>
      <c r="F214" s="234" t="s">
        <v>1984</v>
      </c>
      <c r="G214" s="235" t="s">
        <v>1925</v>
      </c>
      <c r="H214" s="236">
        <v>3</v>
      </c>
      <c r="I214" s="237"/>
      <c r="J214" s="238">
        <f>ROUND(I214*H214,2)</f>
        <v>0</v>
      </c>
      <c r="K214" s="234" t="s">
        <v>32</v>
      </c>
      <c r="L214" s="239"/>
      <c r="M214" s="240" t="s">
        <v>32</v>
      </c>
      <c r="N214" s="241" t="s">
        <v>49</v>
      </c>
      <c r="O214" s="66"/>
      <c r="P214" s="176">
        <f>O214*H214</f>
        <v>0</v>
      </c>
      <c r="Q214" s="176">
        <v>0</v>
      </c>
      <c r="R214" s="176">
        <f>Q214*H214</f>
        <v>0</v>
      </c>
      <c r="S214" s="176">
        <v>0</v>
      </c>
      <c r="T214" s="177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78" t="s">
        <v>586</v>
      </c>
      <c r="AT214" s="178" t="s">
        <v>519</v>
      </c>
      <c r="AU214" s="178" t="s">
        <v>153</v>
      </c>
      <c r="AY214" s="18" t="s">
        <v>143</v>
      </c>
      <c r="BE214" s="179">
        <f>IF(N214="základní",J214,0)</f>
        <v>0</v>
      </c>
      <c r="BF214" s="179">
        <f>IF(N214="snížená",J214,0)</f>
        <v>0</v>
      </c>
      <c r="BG214" s="179">
        <f>IF(N214="zákl. přenesená",J214,0)</f>
        <v>0</v>
      </c>
      <c r="BH214" s="179">
        <f>IF(N214="sníž. přenesená",J214,0)</f>
        <v>0</v>
      </c>
      <c r="BI214" s="179">
        <f>IF(N214="nulová",J214,0)</f>
        <v>0</v>
      </c>
      <c r="BJ214" s="18" t="s">
        <v>86</v>
      </c>
      <c r="BK214" s="179">
        <f>ROUND(I214*H214,2)</f>
        <v>0</v>
      </c>
      <c r="BL214" s="18" t="s">
        <v>452</v>
      </c>
      <c r="BM214" s="178" t="s">
        <v>1985</v>
      </c>
    </row>
    <row r="215" spans="1:65" s="2" customFormat="1" ht="11.25">
      <c r="A215" s="36"/>
      <c r="B215" s="37"/>
      <c r="C215" s="38"/>
      <c r="D215" s="180" t="s">
        <v>149</v>
      </c>
      <c r="E215" s="38"/>
      <c r="F215" s="181" t="s">
        <v>1984</v>
      </c>
      <c r="G215" s="38"/>
      <c r="H215" s="38"/>
      <c r="I215" s="182"/>
      <c r="J215" s="38"/>
      <c r="K215" s="38"/>
      <c r="L215" s="41"/>
      <c r="M215" s="186"/>
      <c r="N215" s="187"/>
      <c r="O215" s="188"/>
      <c r="P215" s="188"/>
      <c r="Q215" s="188"/>
      <c r="R215" s="188"/>
      <c r="S215" s="188"/>
      <c r="T215" s="189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8" t="s">
        <v>149</v>
      </c>
      <c r="AU215" s="18" t="s">
        <v>153</v>
      </c>
    </row>
    <row r="216" spans="1:65" s="2" customFormat="1" ht="6.95" customHeight="1">
      <c r="A216" s="36"/>
      <c r="B216" s="49"/>
      <c r="C216" s="50"/>
      <c r="D216" s="50"/>
      <c r="E216" s="50"/>
      <c r="F216" s="50"/>
      <c r="G216" s="50"/>
      <c r="H216" s="50"/>
      <c r="I216" s="50"/>
      <c r="J216" s="50"/>
      <c r="K216" s="50"/>
      <c r="L216" s="41"/>
      <c r="M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</row>
  </sheetData>
  <sheetProtection algorithmName="SHA-512" hashValue="LoL8sNvVBb09p5LVJ0e/6l0N4COYkvyRjTKz58FHUFrFsPgkmxoc0N0NSLQckese9ubXA2ydWju25TTh5/UFBA==" saltValue="BdQ+J1vyqu/jrhbdbijqa0+eqQtIg/aguUEdUXEsyWuL0PNav3Go4UrOjvXcyZR1j4kipt/o15/4dm07OE9WnQ==" spinCount="100000" sheet="1" objects="1" scenarios="1" formatColumns="0" formatRows="0" autoFilter="0"/>
  <autoFilter ref="C91:K215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46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8" t="s">
        <v>100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88</v>
      </c>
    </row>
    <row r="4" spans="1:46" s="1" customFormat="1" ht="24.95" customHeight="1">
      <c r="B4" s="21"/>
      <c r="D4" s="105" t="s">
        <v>119</v>
      </c>
      <c r="L4" s="21"/>
      <c r="M4" s="10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7" t="s">
        <v>16</v>
      </c>
      <c r="L6" s="21"/>
    </row>
    <row r="7" spans="1:46" s="1" customFormat="1" ht="16.5" customHeight="1">
      <c r="B7" s="21"/>
      <c r="E7" s="381" t="str">
        <f>'Rekapitulace stavby'!K6</f>
        <v>Objekt zázemí a šaten sport. organizace</v>
      </c>
      <c r="F7" s="382"/>
      <c r="G7" s="382"/>
      <c r="H7" s="382"/>
      <c r="L7" s="21"/>
    </row>
    <row r="8" spans="1:46" s="2" customFormat="1" ht="12" customHeight="1">
      <c r="A8" s="36"/>
      <c r="B8" s="41"/>
      <c r="C8" s="36"/>
      <c r="D8" s="107" t="s">
        <v>120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3" t="s">
        <v>1986</v>
      </c>
      <c r="F9" s="384"/>
      <c r="G9" s="384"/>
      <c r="H9" s="384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32</v>
      </c>
      <c r="G11" s="36"/>
      <c r="H11" s="36"/>
      <c r="I11" s="107" t="s">
        <v>20</v>
      </c>
      <c r="J11" s="109" t="s">
        <v>32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9. 5. 2022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">
        <v>32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33</v>
      </c>
      <c r="F15" s="36"/>
      <c r="G15" s="36"/>
      <c r="H15" s="36"/>
      <c r="I15" s="107" t="s">
        <v>34</v>
      </c>
      <c r="J15" s="109" t="s">
        <v>32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35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37</v>
      </c>
      <c r="E20" s="36"/>
      <c r="F20" s="36"/>
      <c r="G20" s="36"/>
      <c r="H20" s="36"/>
      <c r="I20" s="107" t="s">
        <v>31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38</v>
      </c>
      <c r="F21" s="36"/>
      <c r="G21" s="36"/>
      <c r="H21" s="36"/>
      <c r="I21" s="107" t="s">
        <v>34</v>
      </c>
      <c r="J21" s="109" t="s">
        <v>32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40</v>
      </c>
      <c r="E23" s="36"/>
      <c r="F23" s="36"/>
      <c r="G23" s="36"/>
      <c r="H23" s="36"/>
      <c r="I23" s="107" t="s">
        <v>31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tr">
        <f>IF('Rekapitulace stavby'!E20="","",'Rekapitulace stavby'!E20)</f>
        <v>Jakub Vilingr</v>
      </c>
      <c r="F24" s="36"/>
      <c r="G24" s="36"/>
      <c r="H24" s="36"/>
      <c r="I24" s="107" t="s">
        <v>34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1"/>
      <c r="B27" s="112"/>
      <c r="C27" s="111"/>
      <c r="D27" s="111"/>
      <c r="E27" s="387" t="s">
        <v>43</v>
      </c>
      <c r="F27" s="387"/>
      <c r="G27" s="387"/>
      <c r="H27" s="387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44</v>
      </c>
      <c r="E30" s="36"/>
      <c r="F30" s="36"/>
      <c r="G30" s="36"/>
      <c r="H30" s="36"/>
      <c r="I30" s="36"/>
      <c r="J30" s="116">
        <f>ROUND(J107,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46</v>
      </c>
      <c r="G32" s="36"/>
      <c r="H32" s="36"/>
      <c r="I32" s="117" t="s">
        <v>45</v>
      </c>
      <c r="J32" s="117" t="s">
        <v>47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48</v>
      </c>
      <c r="E33" s="107" t="s">
        <v>49</v>
      </c>
      <c r="F33" s="119">
        <f>ROUND((SUM(BE107:BE463)),  2)</f>
        <v>0</v>
      </c>
      <c r="G33" s="36"/>
      <c r="H33" s="36"/>
      <c r="I33" s="120">
        <v>0.21</v>
      </c>
      <c r="J33" s="119">
        <f>ROUND(((SUM(BE107:BE463))*I33),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50</v>
      </c>
      <c r="F34" s="119">
        <f>ROUND((SUM(BF107:BF463)),  2)</f>
        <v>0</v>
      </c>
      <c r="G34" s="36"/>
      <c r="H34" s="36"/>
      <c r="I34" s="120">
        <v>0.15</v>
      </c>
      <c r="J34" s="119">
        <f>ROUND(((SUM(BF107:BF463))*I34),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51</v>
      </c>
      <c r="F35" s="119">
        <f>ROUND((SUM(BG107:BG463)),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52</v>
      </c>
      <c r="F36" s="119">
        <f>ROUND((SUM(BH107:BH463)),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53</v>
      </c>
      <c r="F37" s="119">
        <f>ROUND((SUM(BI107:BI463)),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54</v>
      </c>
      <c r="E39" s="123"/>
      <c r="F39" s="123"/>
      <c r="G39" s="124" t="s">
        <v>55</v>
      </c>
      <c r="H39" s="125" t="s">
        <v>56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122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Objekt zázemí a šaten sport. organizace</v>
      </c>
      <c r="F48" s="389"/>
      <c r="G48" s="389"/>
      <c r="H48" s="389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120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EI_vn - Elektroinstalace - vnitřní rozvody nn</v>
      </c>
      <c r="F50" s="390"/>
      <c r="G50" s="390"/>
      <c r="H50" s="390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Štěnovický Borek </v>
      </c>
      <c r="G52" s="38"/>
      <c r="H52" s="38"/>
      <c r="I52" s="30" t="s">
        <v>24</v>
      </c>
      <c r="J52" s="61" t="str">
        <f>IF(J12="","",J12)</f>
        <v>9. 5. 2022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0" t="s">
        <v>30</v>
      </c>
      <c r="D54" s="38"/>
      <c r="E54" s="38"/>
      <c r="F54" s="28" t="str">
        <f>E15</f>
        <v>Obec Štěnovický Borek, Štěnovický Borek 28, 33209</v>
      </c>
      <c r="G54" s="38"/>
      <c r="H54" s="38"/>
      <c r="I54" s="30" t="s">
        <v>37</v>
      </c>
      <c r="J54" s="34" t="str">
        <f>E21</f>
        <v>Dipl. tech. Josef Špeta, autorizovaný stavitel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40</v>
      </c>
      <c r="J55" s="34" t="str">
        <f>E24</f>
        <v>Jakub Vilingr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123</v>
      </c>
      <c r="D57" s="133"/>
      <c r="E57" s="133"/>
      <c r="F57" s="133"/>
      <c r="G57" s="133"/>
      <c r="H57" s="133"/>
      <c r="I57" s="133"/>
      <c r="J57" s="134" t="s">
        <v>124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76</v>
      </c>
      <c r="D59" s="38"/>
      <c r="E59" s="38"/>
      <c r="F59" s="38"/>
      <c r="G59" s="38"/>
      <c r="H59" s="38"/>
      <c r="I59" s="38"/>
      <c r="J59" s="79">
        <f>J107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125</v>
      </c>
    </row>
    <row r="60" spans="1:47" s="9" customFormat="1" ht="24.95" customHeight="1">
      <c r="B60" s="136"/>
      <c r="C60" s="137"/>
      <c r="D60" s="138" t="s">
        <v>1823</v>
      </c>
      <c r="E60" s="139"/>
      <c r="F60" s="139"/>
      <c r="G60" s="139"/>
      <c r="H60" s="139"/>
      <c r="I60" s="139"/>
      <c r="J60" s="140">
        <f>J108</f>
        <v>0</v>
      </c>
      <c r="K60" s="137"/>
      <c r="L60" s="141"/>
    </row>
    <row r="61" spans="1:47" s="12" customFormat="1" ht="19.899999999999999" customHeight="1">
      <c r="B61" s="190"/>
      <c r="C61" s="191"/>
      <c r="D61" s="192" t="s">
        <v>1824</v>
      </c>
      <c r="E61" s="193"/>
      <c r="F61" s="193"/>
      <c r="G61" s="193"/>
      <c r="H61" s="193"/>
      <c r="I61" s="193"/>
      <c r="J61" s="194">
        <f>J109</f>
        <v>0</v>
      </c>
      <c r="K61" s="191"/>
      <c r="L61" s="195"/>
    </row>
    <row r="62" spans="1:47" s="12" customFormat="1" ht="14.85" customHeight="1">
      <c r="B62" s="190"/>
      <c r="C62" s="191"/>
      <c r="D62" s="192" t="s">
        <v>1825</v>
      </c>
      <c r="E62" s="193"/>
      <c r="F62" s="193"/>
      <c r="G62" s="193"/>
      <c r="H62" s="193"/>
      <c r="I62" s="193"/>
      <c r="J62" s="194">
        <f>J110</f>
        <v>0</v>
      </c>
      <c r="K62" s="191"/>
      <c r="L62" s="195"/>
    </row>
    <row r="63" spans="1:47" s="12" customFormat="1" ht="14.85" customHeight="1">
      <c r="B63" s="190"/>
      <c r="C63" s="191"/>
      <c r="D63" s="192" t="s">
        <v>1826</v>
      </c>
      <c r="E63" s="193"/>
      <c r="F63" s="193"/>
      <c r="G63" s="193"/>
      <c r="H63" s="193"/>
      <c r="I63" s="193"/>
      <c r="J63" s="194">
        <f>J115</f>
        <v>0</v>
      </c>
      <c r="K63" s="191"/>
      <c r="L63" s="195"/>
    </row>
    <row r="64" spans="1:47" s="12" customFormat="1" ht="14.85" customHeight="1">
      <c r="B64" s="190"/>
      <c r="C64" s="191"/>
      <c r="D64" s="192" t="s">
        <v>1987</v>
      </c>
      <c r="E64" s="193"/>
      <c r="F64" s="193"/>
      <c r="G64" s="193"/>
      <c r="H64" s="193"/>
      <c r="I64" s="193"/>
      <c r="J64" s="194">
        <f>J126</f>
        <v>0</v>
      </c>
      <c r="K64" s="191"/>
      <c r="L64" s="195"/>
    </row>
    <row r="65" spans="2:12" s="12" customFormat="1" ht="14.85" customHeight="1">
      <c r="B65" s="190"/>
      <c r="C65" s="191"/>
      <c r="D65" s="192" t="s">
        <v>1988</v>
      </c>
      <c r="E65" s="193"/>
      <c r="F65" s="193"/>
      <c r="G65" s="193"/>
      <c r="H65" s="193"/>
      <c r="I65" s="193"/>
      <c r="J65" s="194">
        <f>J147</f>
        <v>0</v>
      </c>
      <c r="K65" s="191"/>
      <c r="L65" s="195"/>
    </row>
    <row r="66" spans="2:12" s="12" customFormat="1" ht="14.85" customHeight="1">
      <c r="B66" s="190"/>
      <c r="C66" s="191"/>
      <c r="D66" s="192" t="s">
        <v>1989</v>
      </c>
      <c r="E66" s="193"/>
      <c r="F66" s="193"/>
      <c r="G66" s="193"/>
      <c r="H66" s="193"/>
      <c r="I66" s="193"/>
      <c r="J66" s="194">
        <f>J154</f>
        <v>0</v>
      </c>
      <c r="K66" s="191"/>
      <c r="L66" s="195"/>
    </row>
    <row r="67" spans="2:12" s="12" customFormat="1" ht="14.85" customHeight="1">
      <c r="B67" s="190"/>
      <c r="C67" s="191"/>
      <c r="D67" s="192" t="s">
        <v>1990</v>
      </c>
      <c r="E67" s="193"/>
      <c r="F67" s="193"/>
      <c r="G67" s="193"/>
      <c r="H67" s="193"/>
      <c r="I67" s="193"/>
      <c r="J67" s="194">
        <f>J177</f>
        <v>0</v>
      </c>
      <c r="K67" s="191"/>
      <c r="L67" s="195"/>
    </row>
    <row r="68" spans="2:12" s="12" customFormat="1" ht="14.85" customHeight="1">
      <c r="B68" s="190"/>
      <c r="C68" s="191"/>
      <c r="D68" s="192" t="s">
        <v>1991</v>
      </c>
      <c r="E68" s="193"/>
      <c r="F68" s="193"/>
      <c r="G68" s="193"/>
      <c r="H68" s="193"/>
      <c r="I68" s="193"/>
      <c r="J68" s="194">
        <f>J188</f>
        <v>0</v>
      </c>
      <c r="K68" s="191"/>
      <c r="L68" s="195"/>
    </row>
    <row r="69" spans="2:12" s="12" customFormat="1" ht="14.85" customHeight="1">
      <c r="B69" s="190"/>
      <c r="C69" s="191"/>
      <c r="D69" s="192" t="s">
        <v>1992</v>
      </c>
      <c r="E69" s="193"/>
      <c r="F69" s="193"/>
      <c r="G69" s="193"/>
      <c r="H69" s="193"/>
      <c r="I69" s="193"/>
      <c r="J69" s="194">
        <f>J193</f>
        <v>0</v>
      </c>
      <c r="K69" s="191"/>
      <c r="L69" s="195"/>
    </row>
    <row r="70" spans="2:12" s="12" customFormat="1" ht="14.85" customHeight="1">
      <c r="B70" s="190"/>
      <c r="C70" s="191"/>
      <c r="D70" s="192" t="s">
        <v>1993</v>
      </c>
      <c r="E70" s="193"/>
      <c r="F70" s="193"/>
      <c r="G70" s="193"/>
      <c r="H70" s="193"/>
      <c r="I70" s="193"/>
      <c r="J70" s="194">
        <f>J212</f>
        <v>0</v>
      </c>
      <c r="K70" s="191"/>
      <c r="L70" s="195"/>
    </row>
    <row r="71" spans="2:12" s="12" customFormat="1" ht="19.899999999999999" customHeight="1">
      <c r="B71" s="190"/>
      <c r="C71" s="191"/>
      <c r="D71" s="192" t="s">
        <v>1830</v>
      </c>
      <c r="E71" s="193"/>
      <c r="F71" s="193"/>
      <c r="G71" s="193"/>
      <c r="H71" s="193"/>
      <c r="I71" s="193"/>
      <c r="J71" s="194">
        <f>J233</f>
        <v>0</v>
      </c>
      <c r="K71" s="191"/>
      <c r="L71" s="195"/>
    </row>
    <row r="72" spans="2:12" s="12" customFormat="1" ht="14.85" customHeight="1">
      <c r="B72" s="190"/>
      <c r="C72" s="191"/>
      <c r="D72" s="192" t="s">
        <v>1831</v>
      </c>
      <c r="E72" s="193"/>
      <c r="F72" s="193"/>
      <c r="G72" s="193"/>
      <c r="H72" s="193"/>
      <c r="I72" s="193"/>
      <c r="J72" s="194">
        <f>J234</f>
        <v>0</v>
      </c>
      <c r="K72" s="191"/>
      <c r="L72" s="195"/>
    </row>
    <row r="73" spans="2:12" s="12" customFormat="1" ht="14.85" customHeight="1">
      <c r="B73" s="190"/>
      <c r="C73" s="191"/>
      <c r="D73" s="192" t="s">
        <v>1832</v>
      </c>
      <c r="E73" s="193"/>
      <c r="F73" s="193"/>
      <c r="G73" s="193"/>
      <c r="H73" s="193"/>
      <c r="I73" s="193"/>
      <c r="J73" s="194">
        <f>J239</f>
        <v>0</v>
      </c>
      <c r="K73" s="191"/>
      <c r="L73" s="195"/>
    </row>
    <row r="74" spans="2:12" s="12" customFormat="1" ht="14.85" customHeight="1">
      <c r="B74" s="190"/>
      <c r="C74" s="191"/>
      <c r="D74" s="192" t="s">
        <v>1994</v>
      </c>
      <c r="E74" s="193"/>
      <c r="F74" s="193"/>
      <c r="G74" s="193"/>
      <c r="H74" s="193"/>
      <c r="I74" s="193"/>
      <c r="J74" s="194">
        <f>J256</f>
        <v>0</v>
      </c>
      <c r="K74" s="191"/>
      <c r="L74" s="195"/>
    </row>
    <row r="75" spans="2:12" s="12" customFormat="1" ht="14.85" customHeight="1">
      <c r="B75" s="190"/>
      <c r="C75" s="191"/>
      <c r="D75" s="192" t="s">
        <v>1995</v>
      </c>
      <c r="E75" s="193"/>
      <c r="F75" s="193"/>
      <c r="G75" s="193"/>
      <c r="H75" s="193"/>
      <c r="I75" s="193"/>
      <c r="J75" s="194">
        <f>J297</f>
        <v>0</v>
      </c>
      <c r="K75" s="191"/>
      <c r="L75" s="195"/>
    </row>
    <row r="76" spans="2:12" s="12" customFormat="1" ht="14.85" customHeight="1">
      <c r="B76" s="190"/>
      <c r="C76" s="191"/>
      <c r="D76" s="192" t="s">
        <v>1996</v>
      </c>
      <c r="E76" s="193"/>
      <c r="F76" s="193"/>
      <c r="G76" s="193"/>
      <c r="H76" s="193"/>
      <c r="I76" s="193"/>
      <c r="J76" s="194">
        <f>J310</f>
        <v>0</v>
      </c>
      <c r="K76" s="191"/>
      <c r="L76" s="195"/>
    </row>
    <row r="77" spans="2:12" s="12" customFormat="1" ht="14.85" customHeight="1">
      <c r="B77" s="190"/>
      <c r="C77" s="191"/>
      <c r="D77" s="192" t="s">
        <v>1997</v>
      </c>
      <c r="E77" s="193"/>
      <c r="F77" s="193"/>
      <c r="G77" s="193"/>
      <c r="H77" s="193"/>
      <c r="I77" s="193"/>
      <c r="J77" s="194">
        <f>J333</f>
        <v>0</v>
      </c>
      <c r="K77" s="191"/>
      <c r="L77" s="195"/>
    </row>
    <row r="78" spans="2:12" s="12" customFormat="1" ht="14.85" customHeight="1">
      <c r="B78" s="190"/>
      <c r="C78" s="191"/>
      <c r="D78" s="192" t="s">
        <v>1998</v>
      </c>
      <c r="E78" s="193"/>
      <c r="F78" s="193"/>
      <c r="G78" s="193"/>
      <c r="H78" s="193"/>
      <c r="I78" s="193"/>
      <c r="J78" s="194">
        <f>J344</f>
        <v>0</v>
      </c>
      <c r="K78" s="191"/>
      <c r="L78" s="195"/>
    </row>
    <row r="79" spans="2:12" s="12" customFormat="1" ht="14.85" customHeight="1">
      <c r="B79" s="190"/>
      <c r="C79" s="191"/>
      <c r="D79" s="192" t="s">
        <v>1999</v>
      </c>
      <c r="E79" s="193"/>
      <c r="F79" s="193"/>
      <c r="G79" s="193"/>
      <c r="H79" s="193"/>
      <c r="I79" s="193"/>
      <c r="J79" s="194">
        <f>J365</f>
        <v>0</v>
      </c>
      <c r="K79" s="191"/>
      <c r="L79" s="195"/>
    </row>
    <row r="80" spans="2:12" s="12" customFormat="1" ht="14.85" customHeight="1">
      <c r="B80" s="190"/>
      <c r="C80" s="191"/>
      <c r="D80" s="192" t="s">
        <v>1993</v>
      </c>
      <c r="E80" s="193"/>
      <c r="F80" s="193"/>
      <c r="G80" s="193"/>
      <c r="H80" s="193"/>
      <c r="I80" s="193"/>
      <c r="J80" s="194">
        <f>J388</f>
        <v>0</v>
      </c>
      <c r="K80" s="191"/>
      <c r="L80" s="195"/>
    </row>
    <row r="81" spans="1:31" s="9" customFormat="1" ht="24.95" customHeight="1">
      <c r="B81" s="136"/>
      <c r="C81" s="137"/>
      <c r="D81" s="138" t="s">
        <v>2000</v>
      </c>
      <c r="E81" s="139"/>
      <c r="F81" s="139"/>
      <c r="G81" s="139"/>
      <c r="H81" s="139"/>
      <c r="I81" s="139"/>
      <c r="J81" s="140">
        <f>J393</f>
        <v>0</v>
      </c>
      <c r="K81" s="137"/>
      <c r="L81" s="141"/>
    </row>
    <row r="82" spans="1:31" s="12" customFormat="1" ht="19.899999999999999" customHeight="1">
      <c r="B82" s="190"/>
      <c r="C82" s="191"/>
      <c r="D82" s="192" t="s">
        <v>2001</v>
      </c>
      <c r="E82" s="193"/>
      <c r="F82" s="193"/>
      <c r="G82" s="193"/>
      <c r="H82" s="193"/>
      <c r="I82" s="193"/>
      <c r="J82" s="194">
        <f>J394</f>
        <v>0</v>
      </c>
      <c r="K82" s="191"/>
      <c r="L82" s="195"/>
    </row>
    <row r="83" spans="1:31" s="12" customFormat="1" ht="19.899999999999999" customHeight="1">
      <c r="B83" s="190"/>
      <c r="C83" s="191"/>
      <c r="D83" s="192" t="s">
        <v>2001</v>
      </c>
      <c r="E83" s="193"/>
      <c r="F83" s="193"/>
      <c r="G83" s="193"/>
      <c r="H83" s="193"/>
      <c r="I83" s="193"/>
      <c r="J83" s="194">
        <f>J397</f>
        <v>0</v>
      </c>
      <c r="K83" s="191"/>
      <c r="L83" s="195"/>
    </row>
    <row r="84" spans="1:31" s="12" customFormat="1" ht="19.899999999999999" customHeight="1">
      <c r="B84" s="190"/>
      <c r="C84" s="191"/>
      <c r="D84" s="192" t="s">
        <v>2002</v>
      </c>
      <c r="E84" s="193"/>
      <c r="F84" s="193"/>
      <c r="G84" s="193"/>
      <c r="H84" s="193"/>
      <c r="I84" s="193"/>
      <c r="J84" s="194">
        <f>J400</f>
        <v>0</v>
      </c>
      <c r="K84" s="191"/>
      <c r="L84" s="195"/>
    </row>
    <row r="85" spans="1:31" s="12" customFormat="1" ht="19.899999999999999" customHeight="1">
      <c r="B85" s="190"/>
      <c r="C85" s="191"/>
      <c r="D85" s="192" t="s">
        <v>2002</v>
      </c>
      <c r="E85" s="193"/>
      <c r="F85" s="193"/>
      <c r="G85" s="193"/>
      <c r="H85" s="193"/>
      <c r="I85" s="193"/>
      <c r="J85" s="194">
        <f>J415</f>
        <v>0</v>
      </c>
      <c r="K85" s="191"/>
      <c r="L85" s="195"/>
    </row>
    <row r="86" spans="1:31" s="12" customFormat="1" ht="19.899999999999999" customHeight="1">
      <c r="B86" s="190"/>
      <c r="C86" s="191"/>
      <c r="D86" s="192" t="s">
        <v>2003</v>
      </c>
      <c r="E86" s="193"/>
      <c r="F86" s="193"/>
      <c r="G86" s="193"/>
      <c r="H86" s="193"/>
      <c r="I86" s="193"/>
      <c r="J86" s="194">
        <f>J430</f>
        <v>0</v>
      </c>
      <c r="K86" s="191"/>
      <c r="L86" s="195"/>
    </row>
    <row r="87" spans="1:31" s="12" customFormat="1" ht="19.899999999999999" customHeight="1">
      <c r="B87" s="190"/>
      <c r="C87" s="191"/>
      <c r="D87" s="192" t="s">
        <v>2003</v>
      </c>
      <c r="E87" s="193"/>
      <c r="F87" s="193"/>
      <c r="G87" s="193"/>
      <c r="H87" s="193"/>
      <c r="I87" s="193"/>
      <c r="J87" s="194">
        <f>J447</f>
        <v>0</v>
      </c>
      <c r="K87" s="191"/>
      <c r="L87" s="195"/>
    </row>
    <row r="88" spans="1:31" s="2" customFormat="1" ht="21.7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6.95" customHeight="1">
      <c r="A89" s="36"/>
      <c r="B89" s="49"/>
      <c r="C89" s="50"/>
      <c r="D89" s="50"/>
      <c r="E89" s="50"/>
      <c r="F89" s="50"/>
      <c r="G89" s="50"/>
      <c r="H89" s="50"/>
      <c r="I89" s="50"/>
      <c r="J89" s="50"/>
      <c r="K89" s="50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3" spans="1:31" s="2" customFormat="1" ht="6.95" customHeight="1">
      <c r="A93" s="36"/>
      <c r="B93" s="51"/>
      <c r="C93" s="52"/>
      <c r="D93" s="52"/>
      <c r="E93" s="52"/>
      <c r="F93" s="52"/>
      <c r="G93" s="52"/>
      <c r="H93" s="52"/>
      <c r="I93" s="52"/>
      <c r="J93" s="52"/>
      <c r="K93" s="52"/>
      <c r="L93" s="10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24.95" customHeight="1">
      <c r="A94" s="36"/>
      <c r="B94" s="37"/>
      <c r="C94" s="24" t="s">
        <v>127</v>
      </c>
      <c r="D94" s="38"/>
      <c r="E94" s="38"/>
      <c r="F94" s="38"/>
      <c r="G94" s="38"/>
      <c r="H94" s="38"/>
      <c r="I94" s="38"/>
      <c r="J94" s="38"/>
      <c r="K94" s="38"/>
      <c r="L94" s="10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6.9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10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2" customHeight="1">
      <c r="A96" s="36"/>
      <c r="B96" s="37"/>
      <c r="C96" s="30" t="s">
        <v>16</v>
      </c>
      <c r="D96" s="38"/>
      <c r="E96" s="38"/>
      <c r="F96" s="38"/>
      <c r="G96" s="38"/>
      <c r="H96" s="38"/>
      <c r="I96" s="38"/>
      <c r="J96" s="38"/>
      <c r="K96" s="38"/>
      <c r="L96" s="10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6.5" customHeight="1">
      <c r="A97" s="36"/>
      <c r="B97" s="37"/>
      <c r="C97" s="38"/>
      <c r="D97" s="38"/>
      <c r="E97" s="388" t="str">
        <f>E7</f>
        <v>Objekt zázemí a šaten sport. organizace</v>
      </c>
      <c r="F97" s="389"/>
      <c r="G97" s="389"/>
      <c r="H97" s="389"/>
      <c r="I97" s="38"/>
      <c r="J97" s="38"/>
      <c r="K97" s="38"/>
      <c r="L97" s="10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12" customHeight="1">
      <c r="A98" s="36"/>
      <c r="B98" s="37"/>
      <c r="C98" s="30" t="s">
        <v>120</v>
      </c>
      <c r="D98" s="38"/>
      <c r="E98" s="38"/>
      <c r="F98" s="38"/>
      <c r="G98" s="38"/>
      <c r="H98" s="38"/>
      <c r="I98" s="38"/>
      <c r="J98" s="38"/>
      <c r="K98" s="38"/>
      <c r="L98" s="10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6.5" customHeight="1">
      <c r="A99" s="36"/>
      <c r="B99" s="37"/>
      <c r="C99" s="38"/>
      <c r="D99" s="38"/>
      <c r="E99" s="345" t="str">
        <f>E9</f>
        <v>EI_vn - Elektroinstalace - vnitřní rozvody nn</v>
      </c>
      <c r="F99" s="390"/>
      <c r="G99" s="390"/>
      <c r="H99" s="390"/>
      <c r="I99" s="38"/>
      <c r="J99" s="38"/>
      <c r="K99" s="38"/>
      <c r="L99" s="108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6.95" customHeight="1">
      <c r="A100" s="36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108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2" customFormat="1" ht="12" customHeight="1">
      <c r="A101" s="36"/>
      <c r="B101" s="37"/>
      <c r="C101" s="30" t="s">
        <v>22</v>
      </c>
      <c r="D101" s="38"/>
      <c r="E101" s="38"/>
      <c r="F101" s="28" t="str">
        <f>F12</f>
        <v xml:space="preserve">Štěnovický Borek </v>
      </c>
      <c r="G101" s="38"/>
      <c r="H101" s="38"/>
      <c r="I101" s="30" t="s">
        <v>24</v>
      </c>
      <c r="J101" s="61" t="str">
        <f>IF(J12="","",J12)</f>
        <v>9. 5. 2022</v>
      </c>
      <c r="K101" s="38"/>
      <c r="L101" s="108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65" s="2" customFormat="1" ht="6.95" customHeight="1">
      <c r="A102" s="36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108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1:65" s="2" customFormat="1" ht="40.15" customHeight="1">
      <c r="A103" s="36"/>
      <c r="B103" s="37"/>
      <c r="C103" s="30" t="s">
        <v>30</v>
      </c>
      <c r="D103" s="38"/>
      <c r="E103" s="38"/>
      <c r="F103" s="28" t="str">
        <f>E15</f>
        <v>Obec Štěnovický Borek, Štěnovický Borek 28, 33209</v>
      </c>
      <c r="G103" s="38"/>
      <c r="H103" s="38"/>
      <c r="I103" s="30" t="s">
        <v>37</v>
      </c>
      <c r="J103" s="34" t="str">
        <f>E21</f>
        <v>Dipl. tech. Josef Špeta, autorizovaný stavitel</v>
      </c>
      <c r="K103" s="38"/>
      <c r="L103" s="108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pans="1:65" s="2" customFormat="1" ht="15.2" customHeight="1">
      <c r="A104" s="36"/>
      <c r="B104" s="37"/>
      <c r="C104" s="30" t="s">
        <v>35</v>
      </c>
      <c r="D104" s="38"/>
      <c r="E104" s="38"/>
      <c r="F104" s="28" t="str">
        <f>IF(E18="","",E18)</f>
        <v>Vyplň údaj</v>
      </c>
      <c r="G104" s="38"/>
      <c r="H104" s="38"/>
      <c r="I104" s="30" t="s">
        <v>40</v>
      </c>
      <c r="J104" s="34" t="str">
        <f>E24</f>
        <v>Jakub Vilingr</v>
      </c>
      <c r="K104" s="38"/>
      <c r="L104" s="108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pans="1:65" s="2" customFormat="1" ht="10.35" customHeight="1">
      <c r="A105" s="36"/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108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pans="1:65" s="10" customFormat="1" ht="29.25" customHeight="1">
      <c r="A106" s="142"/>
      <c r="B106" s="143"/>
      <c r="C106" s="144" t="s">
        <v>128</v>
      </c>
      <c r="D106" s="145" t="s">
        <v>63</v>
      </c>
      <c r="E106" s="145" t="s">
        <v>59</v>
      </c>
      <c r="F106" s="145" t="s">
        <v>60</v>
      </c>
      <c r="G106" s="145" t="s">
        <v>129</v>
      </c>
      <c r="H106" s="145" t="s">
        <v>130</v>
      </c>
      <c r="I106" s="145" t="s">
        <v>131</v>
      </c>
      <c r="J106" s="145" t="s">
        <v>124</v>
      </c>
      <c r="K106" s="146" t="s">
        <v>132</v>
      </c>
      <c r="L106" s="147"/>
      <c r="M106" s="70" t="s">
        <v>32</v>
      </c>
      <c r="N106" s="71" t="s">
        <v>48</v>
      </c>
      <c r="O106" s="71" t="s">
        <v>133</v>
      </c>
      <c r="P106" s="71" t="s">
        <v>134</v>
      </c>
      <c r="Q106" s="71" t="s">
        <v>135</v>
      </c>
      <c r="R106" s="71" t="s">
        <v>136</v>
      </c>
      <c r="S106" s="71" t="s">
        <v>137</v>
      </c>
      <c r="T106" s="72" t="s">
        <v>138</v>
      </c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</row>
    <row r="107" spans="1:65" s="2" customFormat="1" ht="22.9" customHeight="1">
      <c r="A107" s="36"/>
      <c r="B107" s="37"/>
      <c r="C107" s="77" t="s">
        <v>139</v>
      </c>
      <c r="D107" s="38"/>
      <c r="E107" s="38"/>
      <c r="F107" s="38"/>
      <c r="G107" s="38"/>
      <c r="H107" s="38"/>
      <c r="I107" s="38"/>
      <c r="J107" s="148">
        <f>BK107</f>
        <v>0</v>
      </c>
      <c r="K107" s="38"/>
      <c r="L107" s="41"/>
      <c r="M107" s="73"/>
      <c r="N107" s="149"/>
      <c r="O107" s="74"/>
      <c r="P107" s="150">
        <f>P108+P393</f>
        <v>0</v>
      </c>
      <c r="Q107" s="74"/>
      <c r="R107" s="150">
        <f>R108+R393</f>
        <v>0</v>
      </c>
      <c r="S107" s="74"/>
      <c r="T107" s="151">
        <f>T108+T393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8" t="s">
        <v>77</v>
      </c>
      <c r="AU107" s="18" t="s">
        <v>125</v>
      </c>
      <c r="BK107" s="152">
        <f>BK108+BK393</f>
        <v>0</v>
      </c>
    </row>
    <row r="108" spans="1:65" s="11" customFormat="1" ht="25.9" customHeight="1">
      <c r="B108" s="153"/>
      <c r="C108" s="154"/>
      <c r="D108" s="155" t="s">
        <v>77</v>
      </c>
      <c r="E108" s="156" t="s">
        <v>1119</v>
      </c>
      <c r="F108" s="156" t="s">
        <v>1836</v>
      </c>
      <c r="G108" s="154"/>
      <c r="H108" s="154"/>
      <c r="I108" s="157"/>
      <c r="J108" s="158">
        <f>BK108</f>
        <v>0</v>
      </c>
      <c r="K108" s="154"/>
      <c r="L108" s="159"/>
      <c r="M108" s="160"/>
      <c r="N108" s="161"/>
      <c r="O108" s="161"/>
      <c r="P108" s="162">
        <f>P109+P233</f>
        <v>0</v>
      </c>
      <c r="Q108" s="161"/>
      <c r="R108" s="162">
        <f>R109+R233</f>
        <v>0</v>
      </c>
      <c r="S108" s="161"/>
      <c r="T108" s="163">
        <f>T109+T233</f>
        <v>0</v>
      </c>
      <c r="AR108" s="164" t="s">
        <v>88</v>
      </c>
      <c r="AT108" s="165" t="s">
        <v>77</v>
      </c>
      <c r="AU108" s="165" t="s">
        <v>78</v>
      </c>
      <c r="AY108" s="164" t="s">
        <v>143</v>
      </c>
      <c r="BK108" s="166">
        <f>BK109+BK233</f>
        <v>0</v>
      </c>
    </row>
    <row r="109" spans="1:65" s="11" customFormat="1" ht="22.9" customHeight="1">
      <c r="B109" s="153"/>
      <c r="C109" s="154"/>
      <c r="D109" s="155" t="s">
        <v>77</v>
      </c>
      <c r="E109" s="196" t="s">
        <v>1837</v>
      </c>
      <c r="F109" s="196" t="s">
        <v>1838</v>
      </c>
      <c r="G109" s="154"/>
      <c r="H109" s="154"/>
      <c r="I109" s="157"/>
      <c r="J109" s="197">
        <f>BK109</f>
        <v>0</v>
      </c>
      <c r="K109" s="154"/>
      <c r="L109" s="159"/>
      <c r="M109" s="160"/>
      <c r="N109" s="161"/>
      <c r="O109" s="161"/>
      <c r="P109" s="162">
        <f>P110+P115+P126+P147+P154+P177+P188+P193+P212</f>
        <v>0</v>
      </c>
      <c r="Q109" s="161"/>
      <c r="R109" s="162">
        <f>R110+R115+R126+R147+R154+R177+R188+R193+R212</f>
        <v>0</v>
      </c>
      <c r="S109" s="161"/>
      <c r="T109" s="163">
        <f>T110+T115+T126+T147+T154+T177+T188+T193+T212</f>
        <v>0</v>
      </c>
      <c r="AR109" s="164" t="s">
        <v>86</v>
      </c>
      <c r="AT109" s="165" t="s">
        <v>77</v>
      </c>
      <c r="AU109" s="165" t="s">
        <v>86</v>
      </c>
      <c r="AY109" s="164" t="s">
        <v>143</v>
      </c>
      <c r="BK109" s="166">
        <f>BK110+BK115+BK126+BK147+BK154+BK177+BK188+BK193+BK212</f>
        <v>0</v>
      </c>
    </row>
    <row r="110" spans="1:65" s="11" customFormat="1" ht="20.85" customHeight="1">
      <c r="B110" s="153"/>
      <c r="C110" s="154"/>
      <c r="D110" s="155" t="s">
        <v>77</v>
      </c>
      <c r="E110" s="196" t="s">
        <v>1839</v>
      </c>
      <c r="F110" s="196" t="s">
        <v>1840</v>
      </c>
      <c r="G110" s="154"/>
      <c r="H110" s="154"/>
      <c r="I110" s="157"/>
      <c r="J110" s="197">
        <f>BK110</f>
        <v>0</v>
      </c>
      <c r="K110" s="154"/>
      <c r="L110" s="159"/>
      <c r="M110" s="160"/>
      <c r="N110" s="161"/>
      <c r="O110" s="161"/>
      <c r="P110" s="162">
        <f>SUM(P111:P114)</f>
        <v>0</v>
      </c>
      <c r="Q110" s="161"/>
      <c r="R110" s="162">
        <f>SUM(R111:R114)</f>
        <v>0</v>
      </c>
      <c r="S110" s="161"/>
      <c r="T110" s="163">
        <f>SUM(T111:T114)</f>
        <v>0</v>
      </c>
      <c r="AR110" s="164" t="s">
        <v>86</v>
      </c>
      <c r="AT110" s="165" t="s">
        <v>77</v>
      </c>
      <c r="AU110" s="165" t="s">
        <v>88</v>
      </c>
      <c r="AY110" s="164" t="s">
        <v>143</v>
      </c>
      <c r="BK110" s="166">
        <f>SUM(BK111:BK114)</f>
        <v>0</v>
      </c>
    </row>
    <row r="111" spans="1:65" s="2" customFormat="1" ht="33" customHeight="1">
      <c r="A111" s="36"/>
      <c r="B111" s="37"/>
      <c r="C111" s="167" t="s">
        <v>86</v>
      </c>
      <c r="D111" s="167" t="s">
        <v>144</v>
      </c>
      <c r="E111" s="168" t="s">
        <v>1841</v>
      </c>
      <c r="F111" s="169" t="s">
        <v>1842</v>
      </c>
      <c r="G111" s="170" t="s">
        <v>470</v>
      </c>
      <c r="H111" s="171">
        <v>1</v>
      </c>
      <c r="I111" s="172"/>
      <c r="J111" s="173">
        <f>ROUND(I111*H111,2)</f>
        <v>0</v>
      </c>
      <c r="K111" s="169" t="s">
        <v>32</v>
      </c>
      <c r="L111" s="41"/>
      <c r="M111" s="174" t="s">
        <v>32</v>
      </c>
      <c r="N111" s="175" t="s">
        <v>49</v>
      </c>
      <c r="O111" s="66"/>
      <c r="P111" s="176">
        <f>O111*H111</f>
        <v>0</v>
      </c>
      <c r="Q111" s="176">
        <v>0</v>
      </c>
      <c r="R111" s="176">
        <f>Q111*H111</f>
        <v>0</v>
      </c>
      <c r="S111" s="176">
        <v>0</v>
      </c>
      <c r="T111" s="177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78" t="s">
        <v>452</v>
      </c>
      <c r="AT111" s="178" t="s">
        <v>144</v>
      </c>
      <c r="AU111" s="178" t="s">
        <v>153</v>
      </c>
      <c r="AY111" s="18" t="s">
        <v>143</v>
      </c>
      <c r="BE111" s="179">
        <f>IF(N111="základní",J111,0)</f>
        <v>0</v>
      </c>
      <c r="BF111" s="179">
        <f>IF(N111="snížená",J111,0)</f>
        <v>0</v>
      </c>
      <c r="BG111" s="179">
        <f>IF(N111="zákl. přenesená",J111,0)</f>
        <v>0</v>
      </c>
      <c r="BH111" s="179">
        <f>IF(N111="sníž. přenesená",J111,0)</f>
        <v>0</v>
      </c>
      <c r="BI111" s="179">
        <f>IF(N111="nulová",J111,0)</f>
        <v>0</v>
      </c>
      <c r="BJ111" s="18" t="s">
        <v>86</v>
      </c>
      <c r="BK111" s="179">
        <f>ROUND(I111*H111,2)</f>
        <v>0</v>
      </c>
      <c r="BL111" s="18" t="s">
        <v>452</v>
      </c>
      <c r="BM111" s="178" t="s">
        <v>88</v>
      </c>
    </row>
    <row r="112" spans="1:65" s="2" customFormat="1" ht="19.5">
      <c r="A112" s="36"/>
      <c r="B112" s="37"/>
      <c r="C112" s="38"/>
      <c r="D112" s="180" t="s">
        <v>149</v>
      </c>
      <c r="E112" s="38"/>
      <c r="F112" s="181" t="s">
        <v>1842</v>
      </c>
      <c r="G112" s="38"/>
      <c r="H112" s="38"/>
      <c r="I112" s="182"/>
      <c r="J112" s="38"/>
      <c r="K112" s="38"/>
      <c r="L112" s="41"/>
      <c r="M112" s="183"/>
      <c r="N112" s="184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8" t="s">
        <v>149</v>
      </c>
      <c r="AU112" s="18" t="s">
        <v>153</v>
      </c>
    </row>
    <row r="113" spans="1:65" s="2" customFormat="1" ht="16.5" customHeight="1">
      <c r="A113" s="36"/>
      <c r="B113" s="37"/>
      <c r="C113" s="167" t="s">
        <v>88</v>
      </c>
      <c r="D113" s="167" t="s">
        <v>144</v>
      </c>
      <c r="E113" s="168" t="s">
        <v>1845</v>
      </c>
      <c r="F113" s="169" t="s">
        <v>2004</v>
      </c>
      <c r="G113" s="170" t="s">
        <v>1815</v>
      </c>
      <c r="H113" s="171">
        <v>1.5</v>
      </c>
      <c r="I113" s="172"/>
      <c r="J113" s="173">
        <f>ROUND(I113*H113,2)</f>
        <v>0</v>
      </c>
      <c r="K113" s="169" t="s">
        <v>32</v>
      </c>
      <c r="L113" s="41"/>
      <c r="M113" s="174" t="s">
        <v>32</v>
      </c>
      <c r="N113" s="175" t="s">
        <v>49</v>
      </c>
      <c r="O113" s="66"/>
      <c r="P113" s="176">
        <f>O113*H113</f>
        <v>0</v>
      </c>
      <c r="Q113" s="176">
        <v>0</v>
      </c>
      <c r="R113" s="176">
        <f>Q113*H113</f>
        <v>0</v>
      </c>
      <c r="S113" s="176">
        <v>0</v>
      </c>
      <c r="T113" s="177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78" t="s">
        <v>452</v>
      </c>
      <c r="AT113" s="178" t="s">
        <v>144</v>
      </c>
      <c r="AU113" s="178" t="s">
        <v>153</v>
      </c>
      <c r="AY113" s="18" t="s">
        <v>143</v>
      </c>
      <c r="BE113" s="179">
        <f>IF(N113="základní",J113,0)</f>
        <v>0</v>
      </c>
      <c r="BF113" s="179">
        <f>IF(N113="snížená",J113,0)</f>
        <v>0</v>
      </c>
      <c r="BG113" s="179">
        <f>IF(N113="zákl. přenesená",J113,0)</f>
        <v>0</v>
      </c>
      <c r="BH113" s="179">
        <f>IF(N113="sníž. přenesená",J113,0)</f>
        <v>0</v>
      </c>
      <c r="BI113" s="179">
        <f>IF(N113="nulová",J113,0)</f>
        <v>0</v>
      </c>
      <c r="BJ113" s="18" t="s">
        <v>86</v>
      </c>
      <c r="BK113" s="179">
        <f>ROUND(I113*H113,2)</f>
        <v>0</v>
      </c>
      <c r="BL113" s="18" t="s">
        <v>452</v>
      </c>
      <c r="BM113" s="178" t="s">
        <v>142</v>
      </c>
    </row>
    <row r="114" spans="1:65" s="2" customFormat="1" ht="11.25">
      <c r="A114" s="36"/>
      <c r="B114" s="37"/>
      <c r="C114" s="38"/>
      <c r="D114" s="180" t="s">
        <v>149</v>
      </c>
      <c r="E114" s="38"/>
      <c r="F114" s="181" t="s">
        <v>2004</v>
      </c>
      <c r="G114" s="38"/>
      <c r="H114" s="38"/>
      <c r="I114" s="182"/>
      <c r="J114" s="38"/>
      <c r="K114" s="38"/>
      <c r="L114" s="41"/>
      <c r="M114" s="183"/>
      <c r="N114" s="184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8" t="s">
        <v>149</v>
      </c>
      <c r="AU114" s="18" t="s">
        <v>153</v>
      </c>
    </row>
    <row r="115" spans="1:65" s="11" customFormat="1" ht="20.85" customHeight="1">
      <c r="B115" s="153"/>
      <c r="C115" s="154"/>
      <c r="D115" s="155" t="s">
        <v>77</v>
      </c>
      <c r="E115" s="196" t="s">
        <v>1851</v>
      </c>
      <c r="F115" s="196" t="s">
        <v>1852</v>
      </c>
      <c r="G115" s="154"/>
      <c r="H115" s="154"/>
      <c r="I115" s="157"/>
      <c r="J115" s="197">
        <f>BK115</f>
        <v>0</v>
      </c>
      <c r="K115" s="154"/>
      <c r="L115" s="159"/>
      <c r="M115" s="160"/>
      <c r="N115" s="161"/>
      <c r="O115" s="161"/>
      <c r="P115" s="162">
        <f>SUM(P116:P125)</f>
        <v>0</v>
      </c>
      <c r="Q115" s="161"/>
      <c r="R115" s="162">
        <f>SUM(R116:R125)</f>
        <v>0</v>
      </c>
      <c r="S115" s="161"/>
      <c r="T115" s="163">
        <f>SUM(T116:T125)</f>
        <v>0</v>
      </c>
      <c r="AR115" s="164" t="s">
        <v>86</v>
      </c>
      <c r="AT115" s="165" t="s">
        <v>77</v>
      </c>
      <c r="AU115" s="165" t="s">
        <v>88</v>
      </c>
      <c r="AY115" s="164" t="s">
        <v>143</v>
      </c>
      <c r="BK115" s="166">
        <f>SUM(BK116:BK125)</f>
        <v>0</v>
      </c>
    </row>
    <row r="116" spans="1:65" s="2" customFormat="1" ht="44.25" customHeight="1">
      <c r="A116" s="36"/>
      <c r="B116" s="37"/>
      <c r="C116" s="167" t="s">
        <v>153</v>
      </c>
      <c r="D116" s="167" t="s">
        <v>144</v>
      </c>
      <c r="E116" s="168" t="s">
        <v>2005</v>
      </c>
      <c r="F116" s="169" t="s">
        <v>2006</v>
      </c>
      <c r="G116" s="170" t="s">
        <v>462</v>
      </c>
      <c r="H116" s="171">
        <v>252</v>
      </c>
      <c r="I116" s="172"/>
      <c r="J116" s="173">
        <f>ROUND(I116*H116,2)</f>
        <v>0</v>
      </c>
      <c r="K116" s="169" t="s">
        <v>32</v>
      </c>
      <c r="L116" s="41"/>
      <c r="M116" s="174" t="s">
        <v>32</v>
      </c>
      <c r="N116" s="175" t="s">
        <v>49</v>
      </c>
      <c r="O116" s="66"/>
      <c r="P116" s="176">
        <f>O116*H116</f>
        <v>0</v>
      </c>
      <c r="Q116" s="176">
        <v>0</v>
      </c>
      <c r="R116" s="176">
        <f>Q116*H116</f>
        <v>0</v>
      </c>
      <c r="S116" s="176">
        <v>0</v>
      </c>
      <c r="T116" s="177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78" t="s">
        <v>452</v>
      </c>
      <c r="AT116" s="178" t="s">
        <v>144</v>
      </c>
      <c r="AU116" s="178" t="s">
        <v>153</v>
      </c>
      <c r="AY116" s="18" t="s">
        <v>143</v>
      </c>
      <c r="BE116" s="179">
        <f>IF(N116="základní",J116,0)</f>
        <v>0</v>
      </c>
      <c r="BF116" s="179">
        <f>IF(N116="snížená",J116,0)</f>
        <v>0</v>
      </c>
      <c r="BG116" s="179">
        <f>IF(N116="zákl. přenesená",J116,0)</f>
        <v>0</v>
      </c>
      <c r="BH116" s="179">
        <f>IF(N116="sníž. přenesená",J116,0)</f>
        <v>0</v>
      </c>
      <c r="BI116" s="179">
        <f>IF(N116="nulová",J116,0)</f>
        <v>0</v>
      </c>
      <c r="BJ116" s="18" t="s">
        <v>86</v>
      </c>
      <c r="BK116" s="179">
        <f>ROUND(I116*H116,2)</f>
        <v>0</v>
      </c>
      <c r="BL116" s="18" t="s">
        <v>452</v>
      </c>
      <c r="BM116" s="178" t="s">
        <v>168</v>
      </c>
    </row>
    <row r="117" spans="1:65" s="2" customFormat="1" ht="29.25">
      <c r="A117" s="36"/>
      <c r="B117" s="37"/>
      <c r="C117" s="38"/>
      <c r="D117" s="180" t="s">
        <v>149</v>
      </c>
      <c r="E117" s="38"/>
      <c r="F117" s="181" t="s">
        <v>2006</v>
      </c>
      <c r="G117" s="38"/>
      <c r="H117" s="38"/>
      <c r="I117" s="182"/>
      <c r="J117" s="38"/>
      <c r="K117" s="38"/>
      <c r="L117" s="41"/>
      <c r="M117" s="183"/>
      <c r="N117" s="184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8" t="s">
        <v>149</v>
      </c>
      <c r="AU117" s="18" t="s">
        <v>153</v>
      </c>
    </row>
    <row r="118" spans="1:65" s="2" customFormat="1" ht="44.25" customHeight="1">
      <c r="A118" s="36"/>
      <c r="B118" s="37"/>
      <c r="C118" s="167" t="s">
        <v>142</v>
      </c>
      <c r="D118" s="167" t="s">
        <v>144</v>
      </c>
      <c r="E118" s="168" t="s">
        <v>2007</v>
      </c>
      <c r="F118" s="169" t="s">
        <v>2008</v>
      </c>
      <c r="G118" s="170" t="s">
        <v>462</v>
      </c>
      <c r="H118" s="171">
        <v>1460</v>
      </c>
      <c r="I118" s="172"/>
      <c r="J118" s="173">
        <f>ROUND(I118*H118,2)</f>
        <v>0</v>
      </c>
      <c r="K118" s="169" t="s">
        <v>32</v>
      </c>
      <c r="L118" s="41"/>
      <c r="M118" s="174" t="s">
        <v>32</v>
      </c>
      <c r="N118" s="175" t="s">
        <v>49</v>
      </c>
      <c r="O118" s="66"/>
      <c r="P118" s="176">
        <f>O118*H118</f>
        <v>0</v>
      </c>
      <c r="Q118" s="176">
        <v>0</v>
      </c>
      <c r="R118" s="176">
        <f>Q118*H118</f>
        <v>0</v>
      </c>
      <c r="S118" s="176">
        <v>0</v>
      </c>
      <c r="T118" s="177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78" t="s">
        <v>452</v>
      </c>
      <c r="AT118" s="178" t="s">
        <v>144</v>
      </c>
      <c r="AU118" s="178" t="s">
        <v>153</v>
      </c>
      <c r="AY118" s="18" t="s">
        <v>143</v>
      </c>
      <c r="BE118" s="179">
        <f>IF(N118="základní",J118,0)</f>
        <v>0</v>
      </c>
      <c r="BF118" s="179">
        <f>IF(N118="snížená",J118,0)</f>
        <v>0</v>
      </c>
      <c r="BG118" s="179">
        <f>IF(N118="zákl. přenesená",J118,0)</f>
        <v>0</v>
      </c>
      <c r="BH118" s="179">
        <f>IF(N118="sníž. přenesená",J118,0)</f>
        <v>0</v>
      </c>
      <c r="BI118" s="179">
        <f>IF(N118="nulová",J118,0)</f>
        <v>0</v>
      </c>
      <c r="BJ118" s="18" t="s">
        <v>86</v>
      </c>
      <c r="BK118" s="179">
        <f>ROUND(I118*H118,2)</f>
        <v>0</v>
      </c>
      <c r="BL118" s="18" t="s">
        <v>452</v>
      </c>
      <c r="BM118" s="178" t="s">
        <v>176</v>
      </c>
    </row>
    <row r="119" spans="1:65" s="2" customFormat="1" ht="29.25">
      <c r="A119" s="36"/>
      <c r="B119" s="37"/>
      <c r="C119" s="38"/>
      <c r="D119" s="180" t="s">
        <v>149</v>
      </c>
      <c r="E119" s="38"/>
      <c r="F119" s="181" t="s">
        <v>2008</v>
      </c>
      <c r="G119" s="38"/>
      <c r="H119" s="38"/>
      <c r="I119" s="182"/>
      <c r="J119" s="38"/>
      <c r="K119" s="38"/>
      <c r="L119" s="41"/>
      <c r="M119" s="183"/>
      <c r="N119" s="184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8" t="s">
        <v>149</v>
      </c>
      <c r="AU119" s="18" t="s">
        <v>153</v>
      </c>
    </row>
    <row r="120" spans="1:65" s="2" customFormat="1" ht="44.25" customHeight="1">
      <c r="A120" s="36"/>
      <c r="B120" s="37"/>
      <c r="C120" s="167" t="s">
        <v>163</v>
      </c>
      <c r="D120" s="167" t="s">
        <v>144</v>
      </c>
      <c r="E120" s="168" t="s">
        <v>2009</v>
      </c>
      <c r="F120" s="169" t="s">
        <v>2010</v>
      </c>
      <c r="G120" s="170" t="s">
        <v>462</v>
      </c>
      <c r="H120" s="171">
        <v>1250</v>
      </c>
      <c r="I120" s="172"/>
      <c r="J120" s="173">
        <f>ROUND(I120*H120,2)</f>
        <v>0</v>
      </c>
      <c r="K120" s="169" t="s">
        <v>32</v>
      </c>
      <c r="L120" s="41"/>
      <c r="M120" s="174" t="s">
        <v>32</v>
      </c>
      <c r="N120" s="175" t="s">
        <v>49</v>
      </c>
      <c r="O120" s="66"/>
      <c r="P120" s="176">
        <f>O120*H120</f>
        <v>0</v>
      </c>
      <c r="Q120" s="176">
        <v>0</v>
      </c>
      <c r="R120" s="176">
        <f>Q120*H120</f>
        <v>0</v>
      </c>
      <c r="S120" s="176">
        <v>0</v>
      </c>
      <c r="T120" s="177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78" t="s">
        <v>452</v>
      </c>
      <c r="AT120" s="178" t="s">
        <v>144</v>
      </c>
      <c r="AU120" s="178" t="s">
        <v>153</v>
      </c>
      <c r="AY120" s="18" t="s">
        <v>143</v>
      </c>
      <c r="BE120" s="179">
        <f>IF(N120="základní",J120,0)</f>
        <v>0</v>
      </c>
      <c r="BF120" s="179">
        <f>IF(N120="snížená",J120,0)</f>
        <v>0</v>
      </c>
      <c r="BG120" s="179">
        <f>IF(N120="zákl. přenesená",J120,0)</f>
        <v>0</v>
      </c>
      <c r="BH120" s="179">
        <f>IF(N120="sníž. přenesená",J120,0)</f>
        <v>0</v>
      </c>
      <c r="BI120" s="179">
        <f>IF(N120="nulová",J120,0)</f>
        <v>0</v>
      </c>
      <c r="BJ120" s="18" t="s">
        <v>86</v>
      </c>
      <c r="BK120" s="179">
        <f>ROUND(I120*H120,2)</f>
        <v>0</v>
      </c>
      <c r="BL120" s="18" t="s">
        <v>452</v>
      </c>
      <c r="BM120" s="178" t="s">
        <v>368</v>
      </c>
    </row>
    <row r="121" spans="1:65" s="2" customFormat="1" ht="29.25">
      <c r="A121" s="36"/>
      <c r="B121" s="37"/>
      <c r="C121" s="38"/>
      <c r="D121" s="180" t="s">
        <v>149</v>
      </c>
      <c r="E121" s="38"/>
      <c r="F121" s="181" t="s">
        <v>2010</v>
      </c>
      <c r="G121" s="38"/>
      <c r="H121" s="38"/>
      <c r="I121" s="182"/>
      <c r="J121" s="38"/>
      <c r="K121" s="38"/>
      <c r="L121" s="41"/>
      <c r="M121" s="183"/>
      <c r="N121" s="184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8" t="s">
        <v>149</v>
      </c>
      <c r="AU121" s="18" t="s">
        <v>153</v>
      </c>
    </row>
    <row r="122" spans="1:65" s="2" customFormat="1" ht="33" customHeight="1">
      <c r="A122" s="36"/>
      <c r="B122" s="37"/>
      <c r="C122" s="167" t="s">
        <v>168</v>
      </c>
      <c r="D122" s="167" t="s">
        <v>144</v>
      </c>
      <c r="E122" s="168" t="s">
        <v>2011</v>
      </c>
      <c r="F122" s="169" t="s">
        <v>2012</v>
      </c>
      <c r="G122" s="170" t="s">
        <v>462</v>
      </c>
      <c r="H122" s="171">
        <v>105</v>
      </c>
      <c r="I122" s="172"/>
      <c r="J122" s="173">
        <f>ROUND(I122*H122,2)</f>
        <v>0</v>
      </c>
      <c r="K122" s="169" t="s">
        <v>32</v>
      </c>
      <c r="L122" s="41"/>
      <c r="M122" s="174" t="s">
        <v>32</v>
      </c>
      <c r="N122" s="175" t="s">
        <v>49</v>
      </c>
      <c r="O122" s="66"/>
      <c r="P122" s="176">
        <f>O122*H122</f>
        <v>0</v>
      </c>
      <c r="Q122" s="176">
        <v>0</v>
      </c>
      <c r="R122" s="176">
        <f>Q122*H122</f>
        <v>0</v>
      </c>
      <c r="S122" s="176">
        <v>0</v>
      </c>
      <c r="T122" s="177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78" t="s">
        <v>452</v>
      </c>
      <c r="AT122" s="178" t="s">
        <v>144</v>
      </c>
      <c r="AU122" s="178" t="s">
        <v>153</v>
      </c>
      <c r="AY122" s="18" t="s">
        <v>143</v>
      </c>
      <c r="BE122" s="179">
        <f>IF(N122="základní",J122,0)</f>
        <v>0</v>
      </c>
      <c r="BF122" s="179">
        <f>IF(N122="snížená",J122,0)</f>
        <v>0</v>
      </c>
      <c r="BG122" s="179">
        <f>IF(N122="zákl. přenesená",J122,0)</f>
        <v>0</v>
      </c>
      <c r="BH122" s="179">
        <f>IF(N122="sníž. přenesená",J122,0)</f>
        <v>0</v>
      </c>
      <c r="BI122" s="179">
        <f>IF(N122="nulová",J122,0)</f>
        <v>0</v>
      </c>
      <c r="BJ122" s="18" t="s">
        <v>86</v>
      </c>
      <c r="BK122" s="179">
        <f>ROUND(I122*H122,2)</f>
        <v>0</v>
      </c>
      <c r="BL122" s="18" t="s">
        <v>452</v>
      </c>
      <c r="BM122" s="178" t="s">
        <v>403</v>
      </c>
    </row>
    <row r="123" spans="1:65" s="2" customFormat="1" ht="19.5">
      <c r="A123" s="36"/>
      <c r="B123" s="37"/>
      <c r="C123" s="38"/>
      <c r="D123" s="180" t="s">
        <v>149</v>
      </c>
      <c r="E123" s="38"/>
      <c r="F123" s="181" t="s">
        <v>2012</v>
      </c>
      <c r="G123" s="38"/>
      <c r="H123" s="38"/>
      <c r="I123" s="182"/>
      <c r="J123" s="38"/>
      <c r="K123" s="38"/>
      <c r="L123" s="41"/>
      <c r="M123" s="183"/>
      <c r="N123" s="184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8" t="s">
        <v>149</v>
      </c>
      <c r="AU123" s="18" t="s">
        <v>153</v>
      </c>
    </row>
    <row r="124" spans="1:65" s="2" customFormat="1" ht="44.25" customHeight="1">
      <c r="A124" s="36"/>
      <c r="B124" s="37"/>
      <c r="C124" s="167" t="s">
        <v>172</v>
      </c>
      <c r="D124" s="167" t="s">
        <v>144</v>
      </c>
      <c r="E124" s="168" t="s">
        <v>2013</v>
      </c>
      <c r="F124" s="169" t="s">
        <v>2014</v>
      </c>
      <c r="G124" s="170" t="s">
        <v>462</v>
      </c>
      <c r="H124" s="171">
        <v>15</v>
      </c>
      <c r="I124" s="172"/>
      <c r="J124" s="173">
        <f>ROUND(I124*H124,2)</f>
        <v>0</v>
      </c>
      <c r="K124" s="169" t="s">
        <v>32</v>
      </c>
      <c r="L124" s="41"/>
      <c r="M124" s="174" t="s">
        <v>32</v>
      </c>
      <c r="N124" s="175" t="s">
        <v>49</v>
      </c>
      <c r="O124" s="66"/>
      <c r="P124" s="176">
        <f>O124*H124</f>
        <v>0</v>
      </c>
      <c r="Q124" s="176">
        <v>0</v>
      </c>
      <c r="R124" s="176">
        <f>Q124*H124</f>
        <v>0</v>
      </c>
      <c r="S124" s="176">
        <v>0</v>
      </c>
      <c r="T124" s="177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78" t="s">
        <v>452</v>
      </c>
      <c r="AT124" s="178" t="s">
        <v>144</v>
      </c>
      <c r="AU124" s="178" t="s">
        <v>153</v>
      </c>
      <c r="AY124" s="18" t="s">
        <v>143</v>
      </c>
      <c r="BE124" s="179">
        <f>IF(N124="základní",J124,0)</f>
        <v>0</v>
      </c>
      <c r="BF124" s="179">
        <f>IF(N124="snížená",J124,0)</f>
        <v>0</v>
      </c>
      <c r="BG124" s="179">
        <f>IF(N124="zákl. přenesená",J124,0)</f>
        <v>0</v>
      </c>
      <c r="BH124" s="179">
        <f>IF(N124="sníž. přenesená",J124,0)</f>
        <v>0</v>
      </c>
      <c r="BI124" s="179">
        <f>IF(N124="nulová",J124,0)</f>
        <v>0</v>
      </c>
      <c r="BJ124" s="18" t="s">
        <v>86</v>
      </c>
      <c r="BK124" s="179">
        <f>ROUND(I124*H124,2)</f>
        <v>0</v>
      </c>
      <c r="BL124" s="18" t="s">
        <v>452</v>
      </c>
      <c r="BM124" s="178" t="s">
        <v>420</v>
      </c>
    </row>
    <row r="125" spans="1:65" s="2" customFormat="1" ht="29.25">
      <c r="A125" s="36"/>
      <c r="B125" s="37"/>
      <c r="C125" s="38"/>
      <c r="D125" s="180" t="s">
        <v>149</v>
      </c>
      <c r="E125" s="38"/>
      <c r="F125" s="181" t="s">
        <v>2014</v>
      </c>
      <c r="G125" s="38"/>
      <c r="H125" s="38"/>
      <c r="I125" s="182"/>
      <c r="J125" s="38"/>
      <c r="K125" s="38"/>
      <c r="L125" s="41"/>
      <c r="M125" s="183"/>
      <c r="N125" s="184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8" t="s">
        <v>149</v>
      </c>
      <c r="AU125" s="18" t="s">
        <v>153</v>
      </c>
    </row>
    <row r="126" spans="1:65" s="11" customFormat="1" ht="20.85" customHeight="1">
      <c r="B126" s="153"/>
      <c r="C126" s="154"/>
      <c r="D126" s="155" t="s">
        <v>77</v>
      </c>
      <c r="E126" s="196" t="s">
        <v>1861</v>
      </c>
      <c r="F126" s="196" t="s">
        <v>2015</v>
      </c>
      <c r="G126" s="154"/>
      <c r="H126" s="154"/>
      <c r="I126" s="157"/>
      <c r="J126" s="197">
        <f>BK126</f>
        <v>0</v>
      </c>
      <c r="K126" s="154"/>
      <c r="L126" s="159"/>
      <c r="M126" s="160"/>
      <c r="N126" s="161"/>
      <c r="O126" s="161"/>
      <c r="P126" s="162">
        <f>SUM(P127:P146)</f>
        <v>0</v>
      </c>
      <c r="Q126" s="161"/>
      <c r="R126" s="162">
        <f>SUM(R127:R146)</f>
        <v>0</v>
      </c>
      <c r="S126" s="161"/>
      <c r="T126" s="163">
        <f>SUM(T127:T146)</f>
        <v>0</v>
      </c>
      <c r="AR126" s="164" t="s">
        <v>86</v>
      </c>
      <c r="AT126" s="165" t="s">
        <v>77</v>
      </c>
      <c r="AU126" s="165" t="s">
        <v>88</v>
      </c>
      <c r="AY126" s="164" t="s">
        <v>143</v>
      </c>
      <c r="BK126" s="166">
        <f>SUM(BK127:BK146)</f>
        <v>0</v>
      </c>
    </row>
    <row r="127" spans="1:65" s="2" customFormat="1" ht="37.9" customHeight="1">
      <c r="A127" s="36"/>
      <c r="B127" s="37"/>
      <c r="C127" s="167" t="s">
        <v>176</v>
      </c>
      <c r="D127" s="167" t="s">
        <v>144</v>
      </c>
      <c r="E127" s="168" t="s">
        <v>2016</v>
      </c>
      <c r="F127" s="169" t="s">
        <v>2017</v>
      </c>
      <c r="G127" s="170" t="s">
        <v>470</v>
      </c>
      <c r="H127" s="171">
        <v>13</v>
      </c>
      <c r="I127" s="172"/>
      <c r="J127" s="173">
        <f>ROUND(I127*H127,2)</f>
        <v>0</v>
      </c>
      <c r="K127" s="169" t="s">
        <v>32</v>
      </c>
      <c r="L127" s="41"/>
      <c r="M127" s="174" t="s">
        <v>32</v>
      </c>
      <c r="N127" s="175" t="s">
        <v>49</v>
      </c>
      <c r="O127" s="66"/>
      <c r="P127" s="176">
        <f>O127*H127</f>
        <v>0</v>
      </c>
      <c r="Q127" s="176">
        <v>0</v>
      </c>
      <c r="R127" s="176">
        <f>Q127*H127</f>
        <v>0</v>
      </c>
      <c r="S127" s="176">
        <v>0</v>
      </c>
      <c r="T127" s="177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78" t="s">
        <v>452</v>
      </c>
      <c r="AT127" s="178" t="s">
        <v>144</v>
      </c>
      <c r="AU127" s="178" t="s">
        <v>153</v>
      </c>
      <c r="AY127" s="18" t="s">
        <v>143</v>
      </c>
      <c r="BE127" s="179">
        <f>IF(N127="základní",J127,0)</f>
        <v>0</v>
      </c>
      <c r="BF127" s="179">
        <f>IF(N127="snížená",J127,0)</f>
        <v>0</v>
      </c>
      <c r="BG127" s="179">
        <f>IF(N127="zákl. přenesená",J127,0)</f>
        <v>0</v>
      </c>
      <c r="BH127" s="179">
        <f>IF(N127="sníž. přenesená",J127,0)</f>
        <v>0</v>
      </c>
      <c r="BI127" s="179">
        <f>IF(N127="nulová",J127,0)</f>
        <v>0</v>
      </c>
      <c r="BJ127" s="18" t="s">
        <v>86</v>
      </c>
      <c r="BK127" s="179">
        <f>ROUND(I127*H127,2)</f>
        <v>0</v>
      </c>
      <c r="BL127" s="18" t="s">
        <v>452</v>
      </c>
      <c r="BM127" s="178" t="s">
        <v>452</v>
      </c>
    </row>
    <row r="128" spans="1:65" s="2" customFormat="1" ht="19.5">
      <c r="A128" s="36"/>
      <c r="B128" s="37"/>
      <c r="C128" s="38"/>
      <c r="D128" s="180" t="s">
        <v>149</v>
      </c>
      <c r="E128" s="38"/>
      <c r="F128" s="181" t="s">
        <v>2018</v>
      </c>
      <c r="G128" s="38"/>
      <c r="H128" s="38"/>
      <c r="I128" s="182"/>
      <c r="J128" s="38"/>
      <c r="K128" s="38"/>
      <c r="L128" s="41"/>
      <c r="M128" s="183"/>
      <c r="N128" s="184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8" t="s">
        <v>149</v>
      </c>
      <c r="AU128" s="18" t="s">
        <v>153</v>
      </c>
    </row>
    <row r="129" spans="1:65" s="2" customFormat="1" ht="44.25" customHeight="1">
      <c r="A129" s="36"/>
      <c r="B129" s="37"/>
      <c r="C129" s="167" t="s">
        <v>361</v>
      </c>
      <c r="D129" s="167" t="s">
        <v>144</v>
      </c>
      <c r="E129" s="168" t="s">
        <v>2019</v>
      </c>
      <c r="F129" s="169" t="s">
        <v>2020</v>
      </c>
      <c r="G129" s="170" t="s">
        <v>470</v>
      </c>
      <c r="H129" s="171">
        <v>15</v>
      </c>
      <c r="I129" s="172"/>
      <c r="J129" s="173">
        <f>ROUND(I129*H129,2)</f>
        <v>0</v>
      </c>
      <c r="K129" s="169" t="s">
        <v>32</v>
      </c>
      <c r="L129" s="41"/>
      <c r="M129" s="174" t="s">
        <v>32</v>
      </c>
      <c r="N129" s="175" t="s">
        <v>49</v>
      </c>
      <c r="O129" s="66"/>
      <c r="P129" s="176">
        <f>O129*H129</f>
        <v>0</v>
      </c>
      <c r="Q129" s="176">
        <v>0</v>
      </c>
      <c r="R129" s="176">
        <f>Q129*H129</f>
        <v>0</v>
      </c>
      <c r="S129" s="176">
        <v>0</v>
      </c>
      <c r="T129" s="177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78" t="s">
        <v>452</v>
      </c>
      <c r="AT129" s="178" t="s">
        <v>144</v>
      </c>
      <c r="AU129" s="178" t="s">
        <v>153</v>
      </c>
      <c r="AY129" s="18" t="s">
        <v>143</v>
      </c>
      <c r="BE129" s="179">
        <f>IF(N129="základní",J129,0)</f>
        <v>0</v>
      </c>
      <c r="BF129" s="179">
        <f>IF(N129="snížená",J129,0)</f>
        <v>0</v>
      </c>
      <c r="BG129" s="179">
        <f>IF(N129="zákl. přenesená",J129,0)</f>
        <v>0</v>
      </c>
      <c r="BH129" s="179">
        <f>IF(N129="sníž. přenesená",J129,0)</f>
        <v>0</v>
      </c>
      <c r="BI129" s="179">
        <f>IF(N129="nulová",J129,0)</f>
        <v>0</v>
      </c>
      <c r="BJ129" s="18" t="s">
        <v>86</v>
      </c>
      <c r="BK129" s="179">
        <f>ROUND(I129*H129,2)</f>
        <v>0</v>
      </c>
      <c r="BL129" s="18" t="s">
        <v>452</v>
      </c>
      <c r="BM129" s="178" t="s">
        <v>467</v>
      </c>
    </row>
    <row r="130" spans="1:65" s="2" customFormat="1" ht="29.25">
      <c r="A130" s="36"/>
      <c r="B130" s="37"/>
      <c r="C130" s="38"/>
      <c r="D130" s="180" t="s">
        <v>149</v>
      </c>
      <c r="E130" s="38"/>
      <c r="F130" s="181" t="s">
        <v>2021</v>
      </c>
      <c r="G130" s="38"/>
      <c r="H130" s="38"/>
      <c r="I130" s="182"/>
      <c r="J130" s="38"/>
      <c r="K130" s="38"/>
      <c r="L130" s="41"/>
      <c r="M130" s="183"/>
      <c r="N130" s="184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8" t="s">
        <v>149</v>
      </c>
      <c r="AU130" s="18" t="s">
        <v>153</v>
      </c>
    </row>
    <row r="131" spans="1:65" s="2" customFormat="1" ht="37.9" customHeight="1">
      <c r="A131" s="36"/>
      <c r="B131" s="37"/>
      <c r="C131" s="167" t="s">
        <v>368</v>
      </c>
      <c r="D131" s="167" t="s">
        <v>144</v>
      </c>
      <c r="E131" s="168" t="s">
        <v>2022</v>
      </c>
      <c r="F131" s="169" t="s">
        <v>2023</v>
      </c>
      <c r="G131" s="170" t="s">
        <v>470</v>
      </c>
      <c r="H131" s="171">
        <v>7</v>
      </c>
      <c r="I131" s="172"/>
      <c r="J131" s="173">
        <f>ROUND(I131*H131,2)</f>
        <v>0</v>
      </c>
      <c r="K131" s="169" t="s">
        <v>32</v>
      </c>
      <c r="L131" s="41"/>
      <c r="M131" s="174" t="s">
        <v>32</v>
      </c>
      <c r="N131" s="175" t="s">
        <v>49</v>
      </c>
      <c r="O131" s="66"/>
      <c r="P131" s="176">
        <f>O131*H131</f>
        <v>0</v>
      </c>
      <c r="Q131" s="176">
        <v>0</v>
      </c>
      <c r="R131" s="176">
        <f>Q131*H131</f>
        <v>0</v>
      </c>
      <c r="S131" s="176">
        <v>0</v>
      </c>
      <c r="T131" s="177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78" t="s">
        <v>452</v>
      </c>
      <c r="AT131" s="178" t="s">
        <v>144</v>
      </c>
      <c r="AU131" s="178" t="s">
        <v>153</v>
      </c>
      <c r="AY131" s="18" t="s">
        <v>143</v>
      </c>
      <c r="BE131" s="179">
        <f>IF(N131="základní",J131,0)</f>
        <v>0</v>
      </c>
      <c r="BF131" s="179">
        <f>IF(N131="snížená",J131,0)</f>
        <v>0</v>
      </c>
      <c r="BG131" s="179">
        <f>IF(N131="zákl. přenesená",J131,0)</f>
        <v>0</v>
      </c>
      <c r="BH131" s="179">
        <f>IF(N131="sníž. přenesená",J131,0)</f>
        <v>0</v>
      </c>
      <c r="BI131" s="179">
        <f>IF(N131="nulová",J131,0)</f>
        <v>0</v>
      </c>
      <c r="BJ131" s="18" t="s">
        <v>86</v>
      </c>
      <c r="BK131" s="179">
        <f>ROUND(I131*H131,2)</f>
        <v>0</v>
      </c>
      <c r="BL131" s="18" t="s">
        <v>452</v>
      </c>
      <c r="BM131" s="178" t="s">
        <v>480</v>
      </c>
    </row>
    <row r="132" spans="1:65" s="2" customFormat="1" ht="19.5">
      <c r="A132" s="36"/>
      <c r="B132" s="37"/>
      <c r="C132" s="38"/>
      <c r="D132" s="180" t="s">
        <v>149</v>
      </c>
      <c r="E132" s="38"/>
      <c r="F132" s="181" t="s">
        <v>2023</v>
      </c>
      <c r="G132" s="38"/>
      <c r="H132" s="38"/>
      <c r="I132" s="182"/>
      <c r="J132" s="38"/>
      <c r="K132" s="38"/>
      <c r="L132" s="41"/>
      <c r="M132" s="183"/>
      <c r="N132" s="184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8" t="s">
        <v>149</v>
      </c>
      <c r="AU132" s="18" t="s">
        <v>153</v>
      </c>
    </row>
    <row r="133" spans="1:65" s="2" customFormat="1" ht="37.9" customHeight="1">
      <c r="A133" s="36"/>
      <c r="B133" s="37"/>
      <c r="C133" s="167" t="s">
        <v>396</v>
      </c>
      <c r="D133" s="167" t="s">
        <v>144</v>
      </c>
      <c r="E133" s="168" t="s">
        <v>2024</v>
      </c>
      <c r="F133" s="169" t="s">
        <v>2025</v>
      </c>
      <c r="G133" s="170" t="s">
        <v>470</v>
      </c>
      <c r="H133" s="171">
        <v>10</v>
      </c>
      <c r="I133" s="172"/>
      <c r="J133" s="173">
        <f>ROUND(I133*H133,2)</f>
        <v>0</v>
      </c>
      <c r="K133" s="169" t="s">
        <v>32</v>
      </c>
      <c r="L133" s="41"/>
      <c r="M133" s="174" t="s">
        <v>32</v>
      </c>
      <c r="N133" s="175" t="s">
        <v>49</v>
      </c>
      <c r="O133" s="66"/>
      <c r="P133" s="176">
        <f>O133*H133</f>
        <v>0</v>
      </c>
      <c r="Q133" s="176">
        <v>0</v>
      </c>
      <c r="R133" s="176">
        <f>Q133*H133</f>
        <v>0</v>
      </c>
      <c r="S133" s="176">
        <v>0</v>
      </c>
      <c r="T133" s="177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78" t="s">
        <v>452</v>
      </c>
      <c r="AT133" s="178" t="s">
        <v>144</v>
      </c>
      <c r="AU133" s="178" t="s">
        <v>153</v>
      </c>
      <c r="AY133" s="18" t="s">
        <v>143</v>
      </c>
      <c r="BE133" s="179">
        <f>IF(N133="základní",J133,0)</f>
        <v>0</v>
      </c>
      <c r="BF133" s="179">
        <f>IF(N133="snížená",J133,0)</f>
        <v>0</v>
      </c>
      <c r="BG133" s="179">
        <f>IF(N133="zákl. přenesená",J133,0)</f>
        <v>0</v>
      </c>
      <c r="BH133" s="179">
        <f>IF(N133="sníž. přenesená",J133,0)</f>
        <v>0</v>
      </c>
      <c r="BI133" s="179">
        <f>IF(N133="nulová",J133,0)</f>
        <v>0</v>
      </c>
      <c r="BJ133" s="18" t="s">
        <v>86</v>
      </c>
      <c r="BK133" s="179">
        <f>ROUND(I133*H133,2)</f>
        <v>0</v>
      </c>
      <c r="BL133" s="18" t="s">
        <v>452</v>
      </c>
      <c r="BM133" s="178" t="s">
        <v>495</v>
      </c>
    </row>
    <row r="134" spans="1:65" s="2" customFormat="1" ht="19.5">
      <c r="A134" s="36"/>
      <c r="B134" s="37"/>
      <c r="C134" s="38"/>
      <c r="D134" s="180" t="s">
        <v>149</v>
      </c>
      <c r="E134" s="38"/>
      <c r="F134" s="181" t="s">
        <v>2025</v>
      </c>
      <c r="G134" s="38"/>
      <c r="H134" s="38"/>
      <c r="I134" s="182"/>
      <c r="J134" s="38"/>
      <c r="K134" s="38"/>
      <c r="L134" s="41"/>
      <c r="M134" s="183"/>
      <c r="N134" s="184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8" t="s">
        <v>149</v>
      </c>
      <c r="AU134" s="18" t="s">
        <v>153</v>
      </c>
    </row>
    <row r="135" spans="1:65" s="2" customFormat="1" ht="49.15" customHeight="1">
      <c r="A135" s="36"/>
      <c r="B135" s="37"/>
      <c r="C135" s="167" t="s">
        <v>403</v>
      </c>
      <c r="D135" s="167" t="s">
        <v>144</v>
      </c>
      <c r="E135" s="168" t="s">
        <v>2026</v>
      </c>
      <c r="F135" s="169" t="s">
        <v>2027</v>
      </c>
      <c r="G135" s="170" t="s">
        <v>470</v>
      </c>
      <c r="H135" s="171">
        <v>2</v>
      </c>
      <c r="I135" s="172"/>
      <c r="J135" s="173">
        <f>ROUND(I135*H135,2)</f>
        <v>0</v>
      </c>
      <c r="K135" s="169" t="s">
        <v>32</v>
      </c>
      <c r="L135" s="41"/>
      <c r="M135" s="174" t="s">
        <v>32</v>
      </c>
      <c r="N135" s="175" t="s">
        <v>49</v>
      </c>
      <c r="O135" s="66"/>
      <c r="P135" s="176">
        <f>O135*H135</f>
        <v>0</v>
      </c>
      <c r="Q135" s="176">
        <v>0</v>
      </c>
      <c r="R135" s="176">
        <f>Q135*H135</f>
        <v>0</v>
      </c>
      <c r="S135" s="176">
        <v>0</v>
      </c>
      <c r="T135" s="177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78" t="s">
        <v>452</v>
      </c>
      <c r="AT135" s="178" t="s">
        <v>144</v>
      </c>
      <c r="AU135" s="178" t="s">
        <v>153</v>
      </c>
      <c r="AY135" s="18" t="s">
        <v>143</v>
      </c>
      <c r="BE135" s="179">
        <f>IF(N135="základní",J135,0)</f>
        <v>0</v>
      </c>
      <c r="BF135" s="179">
        <f>IF(N135="snížená",J135,0)</f>
        <v>0</v>
      </c>
      <c r="BG135" s="179">
        <f>IF(N135="zákl. přenesená",J135,0)</f>
        <v>0</v>
      </c>
      <c r="BH135" s="179">
        <f>IF(N135="sníž. přenesená",J135,0)</f>
        <v>0</v>
      </c>
      <c r="BI135" s="179">
        <f>IF(N135="nulová",J135,0)</f>
        <v>0</v>
      </c>
      <c r="BJ135" s="18" t="s">
        <v>86</v>
      </c>
      <c r="BK135" s="179">
        <f>ROUND(I135*H135,2)</f>
        <v>0</v>
      </c>
      <c r="BL135" s="18" t="s">
        <v>452</v>
      </c>
      <c r="BM135" s="178" t="s">
        <v>509</v>
      </c>
    </row>
    <row r="136" spans="1:65" s="2" customFormat="1" ht="29.25">
      <c r="A136" s="36"/>
      <c r="B136" s="37"/>
      <c r="C136" s="38"/>
      <c r="D136" s="180" t="s">
        <v>149</v>
      </c>
      <c r="E136" s="38"/>
      <c r="F136" s="181" t="s">
        <v>2028</v>
      </c>
      <c r="G136" s="38"/>
      <c r="H136" s="38"/>
      <c r="I136" s="182"/>
      <c r="J136" s="38"/>
      <c r="K136" s="38"/>
      <c r="L136" s="41"/>
      <c r="M136" s="183"/>
      <c r="N136" s="184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8" t="s">
        <v>149</v>
      </c>
      <c r="AU136" s="18" t="s">
        <v>153</v>
      </c>
    </row>
    <row r="137" spans="1:65" s="2" customFormat="1" ht="24.2" customHeight="1">
      <c r="A137" s="36"/>
      <c r="B137" s="37"/>
      <c r="C137" s="167" t="s">
        <v>410</v>
      </c>
      <c r="D137" s="167" t="s">
        <v>144</v>
      </c>
      <c r="E137" s="168" t="s">
        <v>2029</v>
      </c>
      <c r="F137" s="169" t="s">
        <v>2030</v>
      </c>
      <c r="G137" s="170" t="s">
        <v>470</v>
      </c>
      <c r="H137" s="171">
        <v>5</v>
      </c>
      <c r="I137" s="172"/>
      <c r="J137" s="173">
        <f>ROUND(I137*H137,2)</f>
        <v>0</v>
      </c>
      <c r="K137" s="169" t="s">
        <v>32</v>
      </c>
      <c r="L137" s="41"/>
      <c r="M137" s="174" t="s">
        <v>32</v>
      </c>
      <c r="N137" s="175" t="s">
        <v>49</v>
      </c>
      <c r="O137" s="66"/>
      <c r="P137" s="176">
        <f>O137*H137</f>
        <v>0</v>
      </c>
      <c r="Q137" s="176">
        <v>0</v>
      </c>
      <c r="R137" s="176">
        <f>Q137*H137</f>
        <v>0</v>
      </c>
      <c r="S137" s="176">
        <v>0</v>
      </c>
      <c r="T137" s="177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78" t="s">
        <v>452</v>
      </c>
      <c r="AT137" s="178" t="s">
        <v>144</v>
      </c>
      <c r="AU137" s="178" t="s">
        <v>153</v>
      </c>
      <c r="AY137" s="18" t="s">
        <v>143</v>
      </c>
      <c r="BE137" s="179">
        <f>IF(N137="základní",J137,0)</f>
        <v>0</v>
      </c>
      <c r="BF137" s="179">
        <f>IF(N137="snížená",J137,0)</f>
        <v>0</v>
      </c>
      <c r="BG137" s="179">
        <f>IF(N137="zákl. přenesená",J137,0)</f>
        <v>0</v>
      </c>
      <c r="BH137" s="179">
        <f>IF(N137="sníž. přenesená",J137,0)</f>
        <v>0</v>
      </c>
      <c r="BI137" s="179">
        <f>IF(N137="nulová",J137,0)</f>
        <v>0</v>
      </c>
      <c r="BJ137" s="18" t="s">
        <v>86</v>
      </c>
      <c r="BK137" s="179">
        <f>ROUND(I137*H137,2)</f>
        <v>0</v>
      </c>
      <c r="BL137" s="18" t="s">
        <v>452</v>
      </c>
      <c r="BM137" s="178" t="s">
        <v>524</v>
      </c>
    </row>
    <row r="138" spans="1:65" s="2" customFormat="1" ht="19.5">
      <c r="A138" s="36"/>
      <c r="B138" s="37"/>
      <c r="C138" s="38"/>
      <c r="D138" s="180" t="s">
        <v>149</v>
      </c>
      <c r="E138" s="38"/>
      <c r="F138" s="181" t="s">
        <v>2030</v>
      </c>
      <c r="G138" s="38"/>
      <c r="H138" s="38"/>
      <c r="I138" s="182"/>
      <c r="J138" s="38"/>
      <c r="K138" s="38"/>
      <c r="L138" s="41"/>
      <c r="M138" s="183"/>
      <c r="N138" s="184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8" t="s">
        <v>149</v>
      </c>
      <c r="AU138" s="18" t="s">
        <v>153</v>
      </c>
    </row>
    <row r="139" spans="1:65" s="2" customFormat="1" ht="16.5" customHeight="1">
      <c r="A139" s="36"/>
      <c r="B139" s="37"/>
      <c r="C139" s="167" t="s">
        <v>420</v>
      </c>
      <c r="D139" s="167" t="s">
        <v>144</v>
      </c>
      <c r="E139" s="168" t="s">
        <v>1848</v>
      </c>
      <c r="F139" s="169" t="s">
        <v>2031</v>
      </c>
      <c r="G139" s="170" t="s">
        <v>1815</v>
      </c>
      <c r="H139" s="171">
        <v>0.5</v>
      </c>
      <c r="I139" s="172"/>
      <c r="J139" s="173">
        <f>ROUND(I139*H139,2)</f>
        <v>0</v>
      </c>
      <c r="K139" s="169" t="s">
        <v>32</v>
      </c>
      <c r="L139" s="41"/>
      <c r="M139" s="174" t="s">
        <v>32</v>
      </c>
      <c r="N139" s="175" t="s">
        <v>49</v>
      </c>
      <c r="O139" s="66"/>
      <c r="P139" s="176">
        <f>O139*H139</f>
        <v>0</v>
      </c>
      <c r="Q139" s="176">
        <v>0</v>
      </c>
      <c r="R139" s="176">
        <f>Q139*H139</f>
        <v>0</v>
      </c>
      <c r="S139" s="176">
        <v>0</v>
      </c>
      <c r="T139" s="177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78" t="s">
        <v>452</v>
      </c>
      <c r="AT139" s="178" t="s">
        <v>144</v>
      </c>
      <c r="AU139" s="178" t="s">
        <v>153</v>
      </c>
      <c r="AY139" s="18" t="s">
        <v>143</v>
      </c>
      <c r="BE139" s="179">
        <f>IF(N139="základní",J139,0)</f>
        <v>0</v>
      </c>
      <c r="BF139" s="179">
        <f>IF(N139="snížená",J139,0)</f>
        <v>0</v>
      </c>
      <c r="BG139" s="179">
        <f>IF(N139="zákl. přenesená",J139,0)</f>
        <v>0</v>
      </c>
      <c r="BH139" s="179">
        <f>IF(N139="sníž. přenesená",J139,0)</f>
        <v>0</v>
      </c>
      <c r="BI139" s="179">
        <f>IF(N139="nulová",J139,0)</f>
        <v>0</v>
      </c>
      <c r="BJ139" s="18" t="s">
        <v>86</v>
      </c>
      <c r="BK139" s="179">
        <f>ROUND(I139*H139,2)</f>
        <v>0</v>
      </c>
      <c r="BL139" s="18" t="s">
        <v>452</v>
      </c>
      <c r="BM139" s="178" t="s">
        <v>538</v>
      </c>
    </row>
    <row r="140" spans="1:65" s="2" customFormat="1" ht="11.25">
      <c r="A140" s="36"/>
      <c r="B140" s="37"/>
      <c r="C140" s="38"/>
      <c r="D140" s="180" t="s">
        <v>149</v>
      </c>
      <c r="E140" s="38"/>
      <c r="F140" s="181" t="s">
        <v>2032</v>
      </c>
      <c r="G140" s="38"/>
      <c r="H140" s="38"/>
      <c r="I140" s="182"/>
      <c r="J140" s="38"/>
      <c r="K140" s="38"/>
      <c r="L140" s="41"/>
      <c r="M140" s="183"/>
      <c r="N140" s="184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8" t="s">
        <v>149</v>
      </c>
      <c r="AU140" s="18" t="s">
        <v>153</v>
      </c>
    </row>
    <row r="141" spans="1:65" s="2" customFormat="1" ht="16.5" customHeight="1">
      <c r="A141" s="36"/>
      <c r="B141" s="37"/>
      <c r="C141" s="167" t="s">
        <v>8</v>
      </c>
      <c r="D141" s="167" t="s">
        <v>144</v>
      </c>
      <c r="E141" s="168" t="s">
        <v>1888</v>
      </c>
      <c r="F141" s="169" t="s">
        <v>2033</v>
      </c>
      <c r="G141" s="170" t="s">
        <v>1815</v>
      </c>
      <c r="H141" s="171">
        <v>0.6</v>
      </c>
      <c r="I141" s="172"/>
      <c r="J141" s="173">
        <f>ROUND(I141*H141,2)</f>
        <v>0</v>
      </c>
      <c r="K141" s="169" t="s">
        <v>32</v>
      </c>
      <c r="L141" s="41"/>
      <c r="M141" s="174" t="s">
        <v>32</v>
      </c>
      <c r="N141" s="175" t="s">
        <v>49</v>
      </c>
      <c r="O141" s="66"/>
      <c r="P141" s="176">
        <f>O141*H141</f>
        <v>0</v>
      </c>
      <c r="Q141" s="176">
        <v>0</v>
      </c>
      <c r="R141" s="176">
        <f>Q141*H141</f>
        <v>0</v>
      </c>
      <c r="S141" s="176">
        <v>0</v>
      </c>
      <c r="T141" s="177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78" t="s">
        <v>452</v>
      </c>
      <c r="AT141" s="178" t="s">
        <v>144</v>
      </c>
      <c r="AU141" s="178" t="s">
        <v>153</v>
      </c>
      <c r="AY141" s="18" t="s">
        <v>143</v>
      </c>
      <c r="BE141" s="179">
        <f>IF(N141="základní",J141,0)</f>
        <v>0</v>
      </c>
      <c r="BF141" s="179">
        <f>IF(N141="snížená",J141,0)</f>
        <v>0</v>
      </c>
      <c r="BG141" s="179">
        <f>IF(N141="zákl. přenesená",J141,0)</f>
        <v>0</v>
      </c>
      <c r="BH141" s="179">
        <f>IF(N141="sníž. přenesená",J141,0)</f>
        <v>0</v>
      </c>
      <c r="BI141" s="179">
        <f>IF(N141="nulová",J141,0)</f>
        <v>0</v>
      </c>
      <c r="BJ141" s="18" t="s">
        <v>86</v>
      </c>
      <c r="BK141" s="179">
        <f>ROUND(I141*H141,2)</f>
        <v>0</v>
      </c>
      <c r="BL141" s="18" t="s">
        <v>452</v>
      </c>
      <c r="BM141" s="178" t="s">
        <v>566</v>
      </c>
    </row>
    <row r="142" spans="1:65" s="2" customFormat="1" ht="11.25">
      <c r="A142" s="36"/>
      <c r="B142" s="37"/>
      <c r="C142" s="38"/>
      <c r="D142" s="180" t="s">
        <v>149</v>
      </c>
      <c r="E142" s="38"/>
      <c r="F142" s="181" t="s">
        <v>2034</v>
      </c>
      <c r="G142" s="38"/>
      <c r="H142" s="38"/>
      <c r="I142" s="182"/>
      <c r="J142" s="38"/>
      <c r="K142" s="38"/>
      <c r="L142" s="41"/>
      <c r="M142" s="183"/>
      <c r="N142" s="184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8" t="s">
        <v>149</v>
      </c>
      <c r="AU142" s="18" t="s">
        <v>153</v>
      </c>
    </row>
    <row r="143" spans="1:65" s="2" customFormat="1" ht="16.5" customHeight="1">
      <c r="A143" s="36"/>
      <c r="B143" s="37"/>
      <c r="C143" s="167" t="s">
        <v>452</v>
      </c>
      <c r="D143" s="167" t="s">
        <v>144</v>
      </c>
      <c r="E143" s="168" t="s">
        <v>1896</v>
      </c>
      <c r="F143" s="169" t="s">
        <v>2035</v>
      </c>
      <c r="G143" s="170" t="s">
        <v>1815</v>
      </c>
      <c r="H143" s="171">
        <v>0.8</v>
      </c>
      <c r="I143" s="172"/>
      <c r="J143" s="173">
        <f>ROUND(I143*H143,2)</f>
        <v>0</v>
      </c>
      <c r="K143" s="169" t="s">
        <v>32</v>
      </c>
      <c r="L143" s="41"/>
      <c r="M143" s="174" t="s">
        <v>32</v>
      </c>
      <c r="N143" s="175" t="s">
        <v>49</v>
      </c>
      <c r="O143" s="66"/>
      <c r="P143" s="176">
        <f>O143*H143</f>
        <v>0</v>
      </c>
      <c r="Q143" s="176">
        <v>0</v>
      </c>
      <c r="R143" s="176">
        <f>Q143*H143</f>
        <v>0</v>
      </c>
      <c r="S143" s="176">
        <v>0</v>
      </c>
      <c r="T143" s="177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78" t="s">
        <v>452</v>
      </c>
      <c r="AT143" s="178" t="s">
        <v>144</v>
      </c>
      <c r="AU143" s="178" t="s">
        <v>153</v>
      </c>
      <c r="AY143" s="18" t="s">
        <v>143</v>
      </c>
      <c r="BE143" s="179">
        <f>IF(N143="základní",J143,0)</f>
        <v>0</v>
      </c>
      <c r="BF143" s="179">
        <f>IF(N143="snížená",J143,0)</f>
        <v>0</v>
      </c>
      <c r="BG143" s="179">
        <f>IF(N143="zákl. přenesená",J143,0)</f>
        <v>0</v>
      </c>
      <c r="BH143" s="179">
        <f>IF(N143="sníž. přenesená",J143,0)</f>
        <v>0</v>
      </c>
      <c r="BI143" s="179">
        <f>IF(N143="nulová",J143,0)</f>
        <v>0</v>
      </c>
      <c r="BJ143" s="18" t="s">
        <v>86</v>
      </c>
      <c r="BK143" s="179">
        <f>ROUND(I143*H143,2)</f>
        <v>0</v>
      </c>
      <c r="BL143" s="18" t="s">
        <v>452</v>
      </c>
      <c r="BM143" s="178" t="s">
        <v>586</v>
      </c>
    </row>
    <row r="144" spans="1:65" s="2" customFormat="1" ht="11.25">
      <c r="A144" s="36"/>
      <c r="B144" s="37"/>
      <c r="C144" s="38"/>
      <c r="D144" s="180" t="s">
        <v>149</v>
      </c>
      <c r="E144" s="38"/>
      <c r="F144" s="181" t="s">
        <v>2036</v>
      </c>
      <c r="G144" s="38"/>
      <c r="H144" s="38"/>
      <c r="I144" s="182"/>
      <c r="J144" s="38"/>
      <c r="K144" s="38"/>
      <c r="L144" s="41"/>
      <c r="M144" s="183"/>
      <c r="N144" s="184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8" t="s">
        <v>149</v>
      </c>
      <c r="AU144" s="18" t="s">
        <v>153</v>
      </c>
    </row>
    <row r="145" spans="1:65" s="2" customFormat="1" ht="24.2" customHeight="1">
      <c r="A145" s="36"/>
      <c r="B145" s="37"/>
      <c r="C145" s="167" t="s">
        <v>459</v>
      </c>
      <c r="D145" s="167" t="s">
        <v>144</v>
      </c>
      <c r="E145" s="168" t="s">
        <v>2037</v>
      </c>
      <c r="F145" s="169" t="s">
        <v>2038</v>
      </c>
      <c r="G145" s="170" t="s">
        <v>470</v>
      </c>
      <c r="H145" s="171">
        <v>3</v>
      </c>
      <c r="I145" s="172"/>
      <c r="J145" s="173">
        <f>ROUND(I145*H145,2)</f>
        <v>0</v>
      </c>
      <c r="K145" s="169" t="s">
        <v>32</v>
      </c>
      <c r="L145" s="41"/>
      <c r="M145" s="174" t="s">
        <v>32</v>
      </c>
      <c r="N145" s="175" t="s">
        <v>49</v>
      </c>
      <c r="O145" s="66"/>
      <c r="P145" s="176">
        <f>O145*H145</f>
        <v>0</v>
      </c>
      <c r="Q145" s="176">
        <v>0</v>
      </c>
      <c r="R145" s="176">
        <f>Q145*H145</f>
        <v>0</v>
      </c>
      <c r="S145" s="176">
        <v>0</v>
      </c>
      <c r="T145" s="177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78" t="s">
        <v>452</v>
      </c>
      <c r="AT145" s="178" t="s">
        <v>144</v>
      </c>
      <c r="AU145" s="178" t="s">
        <v>153</v>
      </c>
      <c r="AY145" s="18" t="s">
        <v>143</v>
      </c>
      <c r="BE145" s="179">
        <f>IF(N145="základní",J145,0)</f>
        <v>0</v>
      </c>
      <c r="BF145" s="179">
        <f>IF(N145="snížená",J145,0)</f>
        <v>0</v>
      </c>
      <c r="BG145" s="179">
        <f>IF(N145="zákl. přenesená",J145,0)</f>
        <v>0</v>
      </c>
      <c r="BH145" s="179">
        <f>IF(N145="sníž. přenesená",J145,0)</f>
        <v>0</v>
      </c>
      <c r="BI145" s="179">
        <f>IF(N145="nulová",J145,0)</f>
        <v>0</v>
      </c>
      <c r="BJ145" s="18" t="s">
        <v>86</v>
      </c>
      <c r="BK145" s="179">
        <f>ROUND(I145*H145,2)</f>
        <v>0</v>
      </c>
      <c r="BL145" s="18" t="s">
        <v>452</v>
      </c>
      <c r="BM145" s="178" t="s">
        <v>619</v>
      </c>
    </row>
    <row r="146" spans="1:65" s="2" customFormat="1" ht="19.5">
      <c r="A146" s="36"/>
      <c r="B146" s="37"/>
      <c r="C146" s="38"/>
      <c r="D146" s="180" t="s">
        <v>149</v>
      </c>
      <c r="E146" s="38"/>
      <c r="F146" s="181" t="s">
        <v>2038</v>
      </c>
      <c r="G146" s="38"/>
      <c r="H146" s="38"/>
      <c r="I146" s="182"/>
      <c r="J146" s="38"/>
      <c r="K146" s="38"/>
      <c r="L146" s="41"/>
      <c r="M146" s="183"/>
      <c r="N146" s="184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8" t="s">
        <v>149</v>
      </c>
      <c r="AU146" s="18" t="s">
        <v>153</v>
      </c>
    </row>
    <row r="147" spans="1:65" s="11" customFormat="1" ht="20.85" customHeight="1">
      <c r="B147" s="153"/>
      <c r="C147" s="154"/>
      <c r="D147" s="155" t="s">
        <v>77</v>
      </c>
      <c r="E147" s="196" t="s">
        <v>1869</v>
      </c>
      <c r="F147" s="196" t="s">
        <v>2039</v>
      </c>
      <c r="G147" s="154"/>
      <c r="H147" s="154"/>
      <c r="I147" s="157"/>
      <c r="J147" s="197">
        <f>BK147</f>
        <v>0</v>
      </c>
      <c r="K147" s="154"/>
      <c r="L147" s="159"/>
      <c r="M147" s="160"/>
      <c r="N147" s="161"/>
      <c r="O147" s="161"/>
      <c r="P147" s="162">
        <f>SUM(P148:P153)</f>
        <v>0</v>
      </c>
      <c r="Q147" s="161"/>
      <c r="R147" s="162">
        <f>SUM(R148:R153)</f>
        <v>0</v>
      </c>
      <c r="S147" s="161"/>
      <c r="T147" s="163">
        <f>SUM(T148:T153)</f>
        <v>0</v>
      </c>
      <c r="AR147" s="164" t="s">
        <v>86</v>
      </c>
      <c r="AT147" s="165" t="s">
        <v>77</v>
      </c>
      <c r="AU147" s="165" t="s">
        <v>88</v>
      </c>
      <c r="AY147" s="164" t="s">
        <v>143</v>
      </c>
      <c r="BK147" s="166">
        <f>SUM(BK148:BK153)</f>
        <v>0</v>
      </c>
    </row>
    <row r="148" spans="1:65" s="2" customFormat="1" ht="44.25" customHeight="1">
      <c r="A148" s="36"/>
      <c r="B148" s="37"/>
      <c r="C148" s="167" t="s">
        <v>467</v>
      </c>
      <c r="D148" s="167" t="s">
        <v>144</v>
      </c>
      <c r="E148" s="168" t="s">
        <v>2040</v>
      </c>
      <c r="F148" s="169" t="s">
        <v>2041</v>
      </c>
      <c r="G148" s="170" t="s">
        <v>470</v>
      </c>
      <c r="H148" s="171">
        <v>98</v>
      </c>
      <c r="I148" s="172"/>
      <c r="J148" s="173">
        <f>ROUND(I148*H148,2)</f>
        <v>0</v>
      </c>
      <c r="K148" s="169" t="s">
        <v>32</v>
      </c>
      <c r="L148" s="41"/>
      <c r="M148" s="174" t="s">
        <v>32</v>
      </c>
      <c r="N148" s="175" t="s">
        <v>49</v>
      </c>
      <c r="O148" s="66"/>
      <c r="P148" s="176">
        <f>O148*H148</f>
        <v>0</v>
      </c>
      <c r="Q148" s="176">
        <v>0</v>
      </c>
      <c r="R148" s="176">
        <f>Q148*H148</f>
        <v>0</v>
      </c>
      <c r="S148" s="176">
        <v>0</v>
      </c>
      <c r="T148" s="177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78" t="s">
        <v>452</v>
      </c>
      <c r="AT148" s="178" t="s">
        <v>144</v>
      </c>
      <c r="AU148" s="178" t="s">
        <v>153</v>
      </c>
      <c r="AY148" s="18" t="s">
        <v>143</v>
      </c>
      <c r="BE148" s="179">
        <f>IF(N148="základní",J148,0)</f>
        <v>0</v>
      </c>
      <c r="BF148" s="179">
        <f>IF(N148="snížená",J148,0)</f>
        <v>0</v>
      </c>
      <c r="BG148" s="179">
        <f>IF(N148="zákl. přenesená",J148,0)</f>
        <v>0</v>
      </c>
      <c r="BH148" s="179">
        <f>IF(N148="sníž. přenesená",J148,0)</f>
        <v>0</v>
      </c>
      <c r="BI148" s="179">
        <f>IF(N148="nulová",J148,0)</f>
        <v>0</v>
      </c>
      <c r="BJ148" s="18" t="s">
        <v>86</v>
      </c>
      <c r="BK148" s="179">
        <f>ROUND(I148*H148,2)</f>
        <v>0</v>
      </c>
      <c r="BL148" s="18" t="s">
        <v>452</v>
      </c>
      <c r="BM148" s="178" t="s">
        <v>494</v>
      </c>
    </row>
    <row r="149" spans="1:65" s="2" customFormat="1" ht="29.25">
      <c r="A149" s="36"/>
      <c r="B149" s="37"/>
      <c r="C149" s="38"/>
      <c r="D149" s="180" t="s">
        <v>149</v>
      </c>
      <c r="E149" s="38"/>
      <c r="F149" s="181" t="s">
        <v>2041</v>
      </c>
      <c r="G149" s="38"/>
      <c r="H149" s="38"/>
      <c r="I149" s="182"/>
      <c r="J149" s="38"/>
      <c r="K149" s="38"/>
      <c r="L149" s="41"/>
      <c r="M149" s="183"/>
      <c r="N149" s="184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8" t="s">
        <v>149</v>
      </c>
      <c r="AU149" s="18" t="s">
        <v>153</v>
      </c>
    </row>
    <row r="150" spans="1:65" s="2" customFormat="1" ht="37.9" customHeight="1">
      <c r="A150" s="36"/>
      <c r="B150" s="37"/>
      <c r="C150" s="167" t="s">
        <v>474</v>
      </c>
      <c r="D150" s="167" t="s">
        <v>144</v>
      </c>
      <c r="E150" s="168" t="s">
        <v>2042</v>
      </c>
      <c r="F150" s="169" t="s">
        <v>2043</v>
      </c>
      <c r="G150" s="170" t="s">
        <v>470</v>
      </c>
      <c r="H150" s="171">
        <v>2</v>
      </c>
      <c r="I150" s="172"/>
      <c r="J150" s="173">
        <f>ROUND(I150*H150,2)</f>
        <v>0</v>
      </c>
      <c r="K150" s="169" t="s">
        <v>32</v>
      </c>
      <c r="L150" s="41"/>
      <c r="M150" s="174" t="s">
        <v>32</v>
      </c>
      <c r="N150" s="175" t="s">
        <v>49</v>
      </c>
      <c r="O150" s="66"/>
      <c r="P150" s="176">
        <f>O150*H150</f>
        <v>0</v>
      </c>
      <c r="Q150" s="176">
        <v>0</v>
      </c>
      <c r="R150" s="176">
        <f>Q150*H150</f>
        <v>0</v>
      </c>
      <c r="S150" s="176">
        <v>0</v>
      </c>
      <c r="T150" s="177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78" t="s">
        <v>452</v>
      </c>
      <c r="AT150" s="178" t="s">
        <v>144</v>
      </c>
      <c r="AU150" s="178" t="s">
        <v>153</v>
      </c>
      <c r="AY150" s="18" t="s">
        <v>143</v>
      </c>
      <c r="BE150" s="179">
        <f>IF(N150="základní",J150,0)</f>
        <v>0</v>
      </c>
      <c r="BF150" s="179">
        <f>IF(N150="snížená",J150,0)</f>
        <v>0</v>
      </c>
      <c r="BG150" s="179">
        <f>IF(N150="zákl. přenesená",J150,0)</f>
        <v>0</v>
      </c>
      <c r="BH150" s="179">
        <f>IF(N150="sníž. přenesená",J150,0)</f>
        <v>0</v>
      </c>
      <c r="BI150" s="179">
        <f>IF(N150="nulová",J150,0)</f>
        <v>0</v>
      </c>
      <c r="BJ150" s="18" t="s">
        <v>86</v>
      </c>
      <c r="BK150" s="179">
        <f>ROUND(I150*H150,2)</f>
        <v>0</v>
      </c>
      <c r="BL150" s="18" t="s">
        <v>452</v>
      </c>
      <c r="BM150" s="178" t="s">
        <v>669</v>
      </c>
    </row>
    <row r="151" spans="1:65" s="2" customFormat="1" ht="19.5">
      <c r="A151" s="36"/>
      <c r="B151" s="37"/>
      <c r="C151" s="38"/>
      <c r="D151" s="180" t="s">
        <v>149</v>
      </c>
      <c r="E151" s="38"/>
      <c r="F151" s="181" t="s">
        <v>2043</v>
      </c>
      <c r="G151" s="38"/>
      <c r="H151" s="38"/>
      <c r="I151" s="182"/>
      <c r="J151" s="38"/>
      <c r="K151" s="38"/>
      <c r="L151" s="41"/>
      <c r="M151" s="183"/>
      <c r="N151" s="184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8" t="s">
        <v>149</v>
      </c>
      <c r="AU151" s="18" t="s">
        <v>153</v>
      </c>
    </row>
    <row r="152" spans="1:65" s="2" customFormat="1" ht="33" customHeight="1">
      <c r="A152" s="36"/>
      <c r="B152" s="37"/>
      <c r="C152" s="167" t="s">
        <v>480</v>
      </c>
      <c r="D152" s="167" t="s">
        <v>144</v>
      </c>
      <c r="E152" s="168" t="s">
        <v>2044</v>
      </c>
      <c r="F152" s="169" t="s">
        <v>2045</v>
      </c>
      <c r="G152" s="170" t="s">
        <v>470</v>
      </c>
      <c r="H152" s="171">
        <v>3</v>
      </c>
      <c r="I152" s="172"/>
      <c r="J152" s="173">
        <f>ROUND(I152*H152,2)</f>
        <v>0</v>
      </c>
      <c r="K152" s="169" t="s">
        <v>32</v>
      </c>
      <c r="L152" s="41"/>
      <c r="M152" s="174" t="s">
        <v>32</v>
      </c>
      <c r="N152" s="175" t="s">
        <v>49</v>
      </c>
      <c r="O152" s="66"/>
      <c r="P152" s="176">
        <f>O152*H152</f>
        <v>0</v>
      </c>
      <c r="Q152" s="176">
        <v>0</v>
      </c>
      <c r="R152" s="176">
        <f>Q152*H152</f>
        <v>0</v>
      </c>
      <c r="S152" s="176">
        <v>0</v>
      </c>
      <c r="T152" s="177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78" t="s">
        <v>452</v>
      </c>
      <c r="AT152" s="178" t="s">
        <v>144</v>
      </c>
      <c r="AU152" s="178" t="s">
        <v>153</v>
      </c>
      <c r="AY152" s="18" t="s">
        <v>143</v>
      </c>
      <c r="BE152" s="179">
        <f>IF(N152="základní",J152,0)</f>
        <v>0</v>
      </c>
      <c r="BF152" s="179">
        <f>IF(N152="snížená",J152,0)</f>
        <v>0</v>
      </c>
      <c r="BG152" s="179">
        <f>IF(N152="zákl. přenesená",J152,0)</f>
        <v>0</v>
      </c>
      <c r="BH152" s="179">
        <f>IF(N152="sníž. přenesená",J152,0)</f>
        <v>0</v>
      </c>
      <c r="BI152" s="179">
        <f>IF(N152="nulová",J152,0)</f>
        <v>0</v>
      </c>
      <c r="BJ152" s="18" t="s">
        <v>86</v>
      </c>
      <c r="BK152" s="179">
        <f>ROUND(I152*H152,2)</f>
        <v>0</v>
      </c>
      <c r="BL152" s="18" t="s">
        <v>452</v>
      </c>
      <c r="BM152" s="178" t="s">
        <v>684</v>
      </c>
    </row>
    <row r="153" spans="1:65" s="2" customFormat="1" ht="19.5">
      <c r="A153" s="36"/>
      <c r="B153" s="37"/>
      <c r="C153" s="38"/>
      <c r="D153" s="180" t="s">
        <v>149</v>
      </c>
      <c r="E153" s="38"/>
      <c r="F153" s="181" t="s">
        <v>2045</v>
      </c>
      <c r="G153" s="38"/>
      <c r="H153" s="38"/>
      <c r="I153" s="182"/>
      <c r="J153" s="38"/>
      <c r="K153" s="38"/>
      <c r="L153" s="41"/>
      <c r="M153" s="183"/>
      <c r="N153" s="184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8" t="s">
        <v>149</v>
      </c>
      <c r="AU153" s="18" t="s">
        <v>153</v>
      </c>
    </row>
    <row r="154" spans="1:65" s="11" customFormat="1" ht="20.85" customHeight="1">
      <c r="B154" s="153"/>
      <c r="C154" s="154"/>
      <c r="D154" s="155" t="s">
        <v>77</v>
      </c>
      <c r="E154" s="196" t="s">
        <v>1908</v>
      </c>
      <c r="F154" s="196" t="s">
        <v>2046</v>
      </c>
      <c r="G154" s="154"/>
      <c r="H154" s="154"/>
      <c r="I154" s="157"/>
      <c r="J154" s="197">
        <f>BK154</f>
        <v>0</v>
      </c>
      <c r="K154" s="154"/>
      <c r="L154" s="159"/>
      <c r="M154" s="160"/>
      <c r="N154" s="161"/>
      <c r="O154" s="161"/>
      <c r="P154" s="162">
        <f>SUM(P155:P176)</f>
        <v>0</v>
      </c>
      <c r="Q154" s="161"/>
      <c r="R154" s="162">
        <f>SUM(R155:R176)</f>
        <v>0</v>
      </c>
      <c r="S154" s="161"/>
      <c r="T154" s="163">
        <f>SUM(T155:T176)</f>
        <v>0</v>
      </c>
      <c r="AR154" s="164" t="s">
        <v>86</v>
      </c>
      <c r="AT154" s="165" t="s">
        <v>77</v>
      </c>
      <c r="AU154" s="165" t="s">
        <v>88</v>
      </c>
      <c r="AY154" s="164" t="s">
        <v>143</v>
      </c>
      <c r="BK154" s="166">
        <f>SUM(BK155:BK176)</f>
        <v>0</v>
      </c>
    </row>
    <row r="155" spans="1:65" s="2" customFormat="1" ht="44.25" customHeight="1">
      <c r="A155" s="36"/>
      <c r="B155" s="37"/>
      <c r="C155" s="167" t="s">
        <v>7</v>
      </c>
      <c r="D155" s="167" t="s">
        <v>144</v>
      </c>
      <c r="E155" s="168" t="s">
        <v>2047</v>
      </c>
      <c r="F155" s="169" t="s">
        <v>2048</v>
      </c>
      <c r="G155" s="170" t="s">
        <v>470</v>
      </c>
      <c r="H155" s="171">
        <v>156</v>
      </c>
      <c r="I155" s="172"/>
      <c r="J155" s="173">
        <f>ROUND(I155*H155,2)</f>
        <v>0</v>
      </c>
      <c r="K155" s="169" t="s">
        <v>32</v>
      </c>
      <c r="L155" s="41"/>
      <c r="M155" s="174" t="s">
        <v>32</v>
      </c>
      <c r="N155" s="175" t="s">
        <v>49</v>
      </c>
      <c r="O155" s="66"/>
      <c r="P155" s="176">
        <f>O155*H155</f>
        <v>0</v>
      </c>
      <c r="Q155" s="176">
        <v>0</v>
      </c>
      <c r="R155" s="176">
        <f>Q155*H155</f>
        <v>0</v>
      </c>
      <c r="S155" s="176">
        <v>0</v>
      </c>
      <c r="T155" s="177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78" t="s">
        <v>452</v>
      </c>
      <c r="AT155" s="178" t="s">
        <v>144</v>
      </c>
      <c r="AU155" s="178" t="s">
        <v>153</v>
      </c>
      <c r="AY155" s="18" t="s">
        <v>143</v>
      </c>
      <c r="BE155" s="179">
        <f>IF(N155="základní",J155,0)</f>
        <v>0</v>
      </c>
      <c r="BF155" s="179">
        <f>IF(N155="snížená",J155,0)</f>
        <v>0</v>
      </c>
      <c r="BG155" s="179">
        <f>IF(N155="zákl. přenesená",J155,0)</f>
        <v>0</v>
      </c>
      <c r="BH155" s="179">
        <f>IF(N155="sníž. přenesená",J155,0)</f>
        <v>0</v>
      </c>
      <c r="BI155" s="179">
        <f>IF(N155="nulová",J155,0)</f>
        <v>0</v>
      </c>
      <c r="BJ155" s="18" t="s">
        <v>86</v>
      </c>
      <c r="BK155" s="179">
        <f>ROUND(I155*H155,2)</f>
        <v>0</v>
      </c>
      <c r="BL155" s="18" t="s">
        <v>452</v>
      </c>
      <c r="BM155" s="178" t="s">
        <v>699</v>
      </c>
    </row>
    <row r="156" spans="1:65" s="2" customFormat="1" ht="29.25">
      <c r="A156" s="36"/>
      <c r="B156" s="37"/>
      <c r="C156" s="38"/>
      <c r="D156" s="180" t="s">
        <v>149</v>
      </c>
      <c r="E156" s="38"/>
      <c r="F156" s="181" t="s">
        <v>2048</v>
      </c>
      <c r="G156" s="38"/>
      <c r="H156" s="38"/>
      <c r="I156" s="182"/>
      <c r="J156" s="38"/>
      <c r="K156" s="38"/>
      <c r="L156" s="41"/>
      <c r="M156" s="183"/>
      <c r="N156" s="184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8" t="s">
        <v>149</v>
      </c>
      <c r="AU156" s="18" t="s">
        <v>153</v>
      </c>
    </row>
    <row r="157" spans="1:65" s="2" customFormat="1" ht="49.15" customHeight="1">
      <c r="A157" s="36"/>
      <c r="B157" s="37"/>
      <c r="C157" s="167" t="s">
        <v>495</v>
      </c>
      <c r="D157" s="167" t="s">
        <v>144</v>
      </c>
      <c r="E157" s="168" t="s">
        <v>2049</v>
      </c>
      <c r="F157" s="169" t="s">
        <v>2050</v>
      </c>
      <c r="G157" s="170" t="s">
        <v>470</v>
      </c>
      <c r="H157" s="171">
        <v>36</v>
      </c>
      <c r="I157" s="172"/>
      <c r="J157" s="173">
        <f>ROUND(I157*H157,2)</f>
        <v>0</v>
      </c>
      <c r="K157" s="169" t="s">
        <v>32</v>
      </c>
      <c r="L157" s="41"/>
      <c r="M157" s="174" t="s">
        <v>32</v>
      </c>
      <c r="N157" s="175" t="s">
        <v>49</v>
      </c>
      <c r="O157" s="66"/>
      <c r="P157" s="176">
        <f>O157*H157</f>
        <v>0</v>
      </c>
      <c r="Q157" s="176">
        <v>0</v>
      </c>
      <c r="R157" s="176">
        <f>Q157*H157</f>
        <v>0</v>
      </c>
      <c r="S157" s="176">
        <v>0</v>
      </c>
      <c r="T157" s="177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78" t="s">
        <v>452</v>
      </c>
      <c r="AT157" s="178" t="s">
        <v>144</v>
      </c>
      <c r="AU157" s="178" t="s">
        <v>153</v>
      </c>
      <c r="AY157" s="18" t="s">
        <v>143</v>
      </c>
      <c r="BE157" s="179">
        <f>IF(N157="základní",J157,0)</f>
        <v>0</v>
      </c>
      <c r="BF157" s="179">
        <f>IF(N157="snížená",J157,0)</f>
        <v>0</v>
      </c>
      <c r="BG157" s="179">
        <f>IF(N157="zákl. přenesená",J157,0)</f>
        <v>0</v>
      </c>
      <c r="BH157" s="179">
        <f>IF(N157="sníž. přenesená",J157,0)</f>
        <v>0</v>
      </c>
      <c r="BI157" s="179">
        <f>IF(N157="nulová",J157,0)</f>
        <v>0</v>
      </c>
      <c r="BJ157" s="18" t="s">
        <v>86</v>
      </c>
      <c r="BK157" s="179">
        <f>ROUND(I157*H157,2)</f>
        <v>0</v>
      </c>
      <c r="BL157" s="18" t="s">
        <v>452</v>
      </c>
      <c r="BM157" s="178" t="s">
        <v>712</v>
      </c>
    </row>
    <row r="158" spans="1:65" s="2" customFormat="1" ht="29.25">
      <c r="A158" s="36"/>
      <c r="B158" s="37"/>
      <c r="C158" s="38"/>
      <c r="D158" s="180" t="s">
        <v>149</v>
      </c>
      <c r="E158" s="38"/>
      <c r="F158" s="181" t="s">
        <v>2050</v>
      </c>
      <c r="G158" s="38"/>
      <c r="H158" s="38"/>
      <c r="I158" s="182"/>
      <c r="J158" s="38"/>
      <c r="K158" s="38"/>
      <c r="L158" s="41"/>
      <c r="M158" s="183"/>
      <c r="N158" s="184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8" t="s">
        <v>149</v>
      </c>
      <c r="AU158" s="18" t="s">
        <v>153</v>
      </c>
    </row>
    <row r="159" spans="1:65" s="2" customFormat="1" ht="24.2" customHeight="1">
      <c r="A159" s="36"/>
      <c r="B159" s="37"/>
      <c r="C159" s="167" t="s">
        <v>502</v>
      </c>
      <c r="D159" s="167" t="s">
        <v>144</v>
      </c>
      <c r="E159" s="168" t="s">
        <v>2051</v>
      </c>
      <c r="F159" s="169" t="s">
        <v>2052</v>
      </c>
      <c r="G159" s="170" t="s">
        <v>470</v>
      </c>
      <c r="H159" s="171">
        <v>28</v>
      </c>
      <c r="I159" s="172"/>
      <c r="J159" s="173">
        <f>ROUND(I159*H159,2)</f>
        <v>0</v>
      </c>
      <c r="K159" s="169" t="s">
        <v>32</v>
      </c>
      <c r="L159" s="41"/>
      <c r="M159" s="174" t="s">
        <v>32</v>
      </c>
      <c r="N159" s="175" t="s">
        <v>49</v>
      </c>
      <c r="O159" s="66"/>
      <c r="P159" s="176">
        <f>O159*H159</f>
        <v>0</v>
      </c>
      <c r="Q159" s="176">
        <v>0</v>
      </c>
      <c r="R159" s="176">
        <f>Q159*H159</f>
        <v>0</v>
      </c>
      <c r="S159" s="176">
        <v>0</v>
      </c>
      <c r="T159" s="177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78" t="s">
        <v>452</v>
      </c>
      <c r="AT159" s="178" t="s">
        <v>144</v>
      </c>
      <c r="AU159" s="178" t="s">
        <v>153</v>
      </c>
      <c r="AY159" s="18" t="s">
        <v>143</v>
      </c>
      <c r="BE159" s="179">
        <f>IF(N159="základní",J159,0)</f>
        <v>0</v>
      </c>
      <c r="BF159" s="179">
        <f>IF(N159="snížená",J159,0)</f>
        <v>0</v>
      </c>
      <c r="BG159" s="179">
        <f>IF(N159="zákl. přenesená",J159,0)</f>
        <v>0</v>
      </c>
      <c r="BH159" s="179">
        <f>IF(N159="sníž. přenesená",J159,0)</f>
        <v>0</v>
      </c>
      <c r="BI159" s="179">
        <f>IF(N159="nulová",J159,0)</f>
        <v>0</v>
      </c>
      <c r="BJ159" s="18" t="s">
        <v>86</v>
      </c>
      <c r="BK159" s="179">
        <f>ROUND(I159*H159,2)</f>
        <v>0</v>
      </c>
      <c r="BL159" s="18" t="s">
        <v>452</v>
      </c>
      <c r="BM159" s="178" t="s">
        <v>762</v>
      </c>
    </row>
    <row r="160" spans="1:65" s="2" customFormat="1" ht="19.5">
      <c r="A160" s="36"/>
      <c r="B160" s="37"/>
      <c r="C160" s="38"/>
      <c r="D160" s="180" t="s">
        <v>149</v>
      </c>
      <c r="E160" s="38"/>
      <c r="F160" s="181" t="s">
        <v>2052</v>
      </c>
      <c r="G160" s="38"/>
      <c r="H160" s="38"/>
      <c r="I160" s="182"/>
      <c r="J160" s="38"/>
      <c r="K160" s="38"/>
      <c r="L160" s="41"/>
      <c r="M160" s="183"/>
      <c r="N160" s="184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8" t="s">
        <v>149</v>
      </c>
      <c r="AU160" s="18" t="s">
        <v>153</v>
      </c>
    </row>
    <row r="161" spans="1:65" s="2" customFormat="1" ht="37.9" customHeight="1">
      <c r="A161" s="36"/>
      <c r="B161" s="37"/>
      <c r="C161" s="167" t="s">
        <v>509</v>
      </c>
      <c r="D161" s="167" t="s">
        <v>144</v>
      </c>
      <c r="E161" s="168" t="s">
        <v>2053</v>
      </c>
      <c r="F161" s="169" t="s">
        <v>2054</v>
      </c>
      <c r="G161" s="170" t="s">
        <v>470</v>
      </c>
      <c r="H161" s="171">
        <v>4</v>
      </c>
      <c r="I161" s="172"/>
      <c r="J161" s="173">
        <f>ROUND(I161*H161,2)</f>
        <v>0</v>
      </c>
      <c r="K161" s="169" t="s">
        <v>32</v>
      </c>
      <c r="L161" s="41"/>
      <c r="M161" s="174" t="s">
        <v>32</v>
      </c>
      <c r="N161" s="175" t="s">
        <v>49</v>
      </c>
      <c r="O161" s="66"/>
      <c r="P161" s="176">
        <f>O161*H161</f>
        <v>0</v>
      </c>
      <c r="Q161" s="176">
        <v>0</v>
      </c>
      <c r="R161" s="176">
        <f>Q161*H161</f>
        <v>0</v>
      </c>
      <c r="S161" s="176">
        <v>0</v>
      </c>
      <c r="T161" s="177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78" t="s">
        <v>452</v>
      </c>
      <c r="AT161" s="178" t="s">
        <v>144</v>
      </c>
      <c r="AU161" s="178" t="s">
        <v>153</v>
      </c>
      <c r="AY161" s="18" t="s">
        <v>143</v>
      </c>
      <c r="BE161" s="179">
        <f>IF(N161="základní",J161,0)</f>
        <v>0</v>
      </c>
      <c r="BF161" s="179">
        <f>IF(N161="snížená",J161,0)</f>
        <v>0</v>
      </c>
      <c r="BG161" s="179">
        <f>IF(N161="zákl. přenesená",J161,0)</f>
        <v>0</v>
      </c>
      <c r="BH161" s="179">
        <f>IF(N161="sníž. přenesená",J161,0)</f>
        <v>0</v>
      </c>
      <c r="BI161" s="179">
        <f>IF(N161="nulová",J161,0)</f>
        <v>0</v>
      </c>
      <c r="BJ161" s="18" t="s">
        <v>86</v>
      </c>
      <c r="BK161" s="179">
        <f>ROUND(I161*H161,2)</f>
        <v>0</v>
      </c>
      <c r="BL161" s="18" t="s">
        <v>452</v>
      </c>
      <c r="BM161" s="178" t="s">
        <v>781</v>
      </c>
    </row>
    <row r="162" spans="1:65" s="2" customFormat="1" ht="19.5">
      <c r="A162" s="36"/>
      <c r="B162" s="37"/>
      <c r="C162" s="38"/>
      <c r="D162" s="180" t="s">
        <v>149</v>
      </c>
      <c r="E162" s="38"/>
      <c r="F162" s="181" t="s">
        <v>2054</v>
      </c>
      <c r="G162" s="38"/>
      <c r="H162" s="38"/>
      <c r="I162" s="182"/>
      <c r="J162" s="38"/>
      <c r="K162" s="38"/>
      <c r="L162" s="41"/>
      <c r="M162" s="183"/>
      <c r="N162" s="184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8" t="s">
        <v>149</v>
      </c>
      <c r="AU162" s="18" t="s">
        <v>153</v>
      </c>
    </row>
    <row r="163" spans="1:65" s="2" customFormat="1" ht="44.25" customHeight="1">
      <c r="A163" s="36"/>
      <c r="B163" s="37"/>
      <c r="C163" s="167" t="s">
        <v>518</v>
      </c>
      <c r="D163" s="167" t="s">
        <v>144</v>
      </c>
      <c r="E163" s="168" t="s">
        <v>2055</v>
      </c>
      <c r="F163" s="169" t="s">
        <v>2056</v>
      </c>
      <c r="G163" s="170" t="s">
        <v>462</v>
      </c>
      <c r="H163" s="171">
        <v>5</v>
      </c>
      <c r="I163" s="172"/>
      <c r="J163" s="173">
        <f>ROUND(I163*H163,2)</f>
        <v>0</v>
      </c>
      <c r="K163" s="169" t="s">
        <v>32</v>
      </c>
      <c r="L163" s="41"/>
      <c r="M163" s="174" t="s">
        <v>32</v>
      </c>
      <c r="N163" s="175" t="s">
        <v>49</v>
      </c>
      <c r="O163" s="66"/>
      <c r="P163" s="176">
        <f>O163*H163</f>
        <v>0</v>
      </c>
      <c r="Q163" s="176">
        <v>0</v>
      </c>
      <c r="R163" s="176">
        <f>Q163*H163</f>
        <v>0</v>
      </c>
      <c r="S163" s="176">
        <v>0</v>
      </c>
      <c r="T163" s="177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78" t="s">
        <v>452</v>
      </c>
      <c r="AT163" s="178" t="s">
        <v>144</v>
      </c>
      <c r="AU163" s="178" t="s">
        <v>153</v>
      </c>
      <c r="AY163" s="18" t="s">
        <v>143</v>
      </c>
      <c r="BE163" s="179">
        <f>IF(N163="základní",J163,0)</f>
        <v>0</v>
      </c>
      <c r="BF163" s="179">
        <f>IF(N163="snížená",J163,0)</f>
        <v>0</v>
      </c>
      <c r="BG163" s="179">
        <f>IF(N163="zákl. přenesená",J163,0)</f>
        <v>0</v>
      </c>
      <c r="BH163" s="179">
        <f>IF(N163="sníž. přenesená",J163,0)</f>
        <v>0</v>
      </c>
      <c r="BI163" s="179">
        <f>IF(N163="nulová",J163,0)</f>
        <v>0</v>
      </c>
      <c r="BJ163" s="18" t="s">
        <v>86</v>
      </c>
      <c r="BK163" s="179">
        <f>ROUND(I163*H163,2)</f>
        <v>0</v>
      </c>
      <c r="BL163" s="18" t="s">
        <v>452</v>
      </c>
      <c r="BM163" s="178" t="s">
        <v>793</v>
      </c>
    </row>
    <row r="164" spans="1:65" s="2" customFormat="1" ht="29.25">
      <c r="A164" s="36"/>
      <c r="B164" s="37"/>
      <c r="C164" s="38"/>
      <c r="D164" s="180" t="s">
        <v>149</v>
      </c>
      <c r="E164" s="38"/>
      <c r="F164" s="181" t="s">
        <v>2057</v>
      </c>
      <c r="G164" s="38"/>
      <c r="H164" s="38"/>
      <c r="I164" s="182"/>
      <c r="J164" s="38"/>
      <c r="K164" s="38"/>
      <c r="L164" s="41"/>
      <c r="M164" s="183"/>
      <c r="N164" s="184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8" t="s">
        <v>149</v>
      </c>
      <c r="AU164" s="18" t="s">
        <v>153</v>
      </c>
    </row>
    <row r="165" spans="1:65" s="2" customFormat="1" ht="24.2" customHeight="1">
      <c r="A165" s="36"/>
      <c r="B165" s="37"/>
      <c r="C165" s="167" t="s">
        <v>524</v>
      </c>
      <c r="D165" s="167" t="s">
        <v>144</v>
      </c>
      <c r="E165" s="168" t="s">
        <v>2058</v>
      </c>
      <c r="F165" s="169" t="s">
        <v>2059</v>
      </c>
      <c r="G165" s="170" t="s">
        <v>1133</v>
      </c>
      <c r="H165" s="171">
        <v>3</v>
      </c>
      <c r="I165" s="172"/>
      <c r="J165" s="173">
        <f>ROUND(I165*H165,2)</f>
        <v>0</v>
      </c>
      <c r="K165" s="169" t="s">
        <v>32</v>
      </c>
      <c r="L165" s="41"/>
      <c r="M165" s="174" t="s">
        <v>32</v>
      </c>
      <c r="N165" s="175" t="s">
        <v>49</v>
      </c>
      <c r="O165" s="66"/>
      <c r="P165" s="176">
        <f>O165*H165</f>
        <v>0</v>
      </c>
      <c r="Q165" s="176">
        <v>0</v>
      </c>
      <c r="R165" s="176">
        <f>Q165*H165</f>
        <v>0</v>
      </c>
      <c r="S165" s="176">
        <v>0</v>
      </c>
      <c r="T165" s="177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78" t="s">
        <v>452</v>
      </c>
      <c r="AT165" s="178" t="s">
        <v>144</v>
      </c>
      <c r="AU165" s="178" t="s">
        <v>153</v>
      </c>
      <c r="AY165" s="18" t="s">
        <v>143</v>
      </c>
      <c r="BE165" s="179">
        <f>IF(N165="základní",J165,0)</f>
        <v>0</v>
      </c>
      <c r="BF165" s="179">
        <f>IF(N165="snížená",J165,0)</f>
        <v>0</v>
      </c>
      <c r="BG165" s="179">
        <f>IF(N165="zákl. přenesená",J165,0)</f>
        <v>0</v>
      </c>
      <c r="BH165" s="179">
        <f>IF(N165="sníž. přenesená",J165,0)</f>
        <v>0</v>
      </c>
      <c r="BI165" s="179">
        <f>IF(N165="nulová",J165,0)</f>
        <v>0</v>
      </c>
      <c r="BJ165" s="18" t="s">
        <v>86</v>
      </c>
      <c r="BK165" s="179">
        <f>ROUND(I165*H165,2)</f>
        <v>0</v>
      </c>
      <c r="BL165" s="18" t="s">
        <v>452</v>
      </c>
      <c r="BM165" s="178" t="s">
        <v>803</v>
      </c>
    </row>
    <row r="166" spans="1:65" s="2" customFormat="1" ht="19.5">
      <c r="A166" s="36"/>
      <c r="B166" s="37"/>
      <c r="C166" s="38"/>
      <c r="D166" s="180" t="s">
        <v>149</v>
      </c>
      <c r="E166" s="38"/>
      <c r="F166" s="181" t="s">
        <v>2059</v>
      </c>
      <c r="G166" s="38"/>
      <c r="H166" s="38"/>
      <c r="I166" s="182"/>
      <c r="J166" s="38"/>
      <c r="K166" s="38"/>
      <c r="L166" s="41"/>
      <c r="M166" s="183"/>
      <c r="N166" s="184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8" t="s">
        <v>149</v>
      </c>
      <c r="AU166" s="18" t="s">
        <v>153</v>
      </c>
    </row>
    <row r="167" spans="1:65" s="2" customFormat="1" ht="37.9" customHeight="1">
      <c r="A167" s="36"/>
      <c r="B167" s="37"/>
      <c r="C167" s="167" t="s">
        <v>533</v>
      </c>
      <c r="D167" s="167" t="s">
        <v>144</v>
      </c>
      <c r="E167" s="168" t="s">
        <v>2060</v>
      </c>
      <c r="F167" s="169" t="s">
        <v>2061</v>
      </c>
      <c r="G167" s="170" t="s">
        <v>470</v>
      </c>
      <c r="H167" s="171">
        <v>250</v>
      </c>
      <c r="I167" s="172"/>
      <c r="J167" s="173">
        <f>ROUND(I167*H167,2)</f>
        <v>0</v>
      </c>
      <c r="K167" s="169" t="s">
        <v>32</v>
      </c>
      <c r="L167" s="41"/>
      <c r="M167" s="174" t="s">
        <v>32</v>
      </c>
      <c r="N167" s="175" t="s">
        <v>49</v>
      </c>
      <c r="O167" s="66"/>
      <c r="P167" s="176">
        <f>O167*H167</f>
        <v>0</v>
      </c>
      <c r="Q167" s="176">
        <v>0</v>
      </c>
      <c r="R167" s="176">
        <f>Q167*H167</f>
        <v>0</v>
      </c>
      <c r="S167" s="176">
        <v>0</v>
      </c>
      <c r="T167" s="177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78" t="s">
        <v>452</v>
      </c>
      <c r="AT167" s="178" t="s">
        <v>144</v>
      </c>
      <c r="AU167" s="178" t="s">
        <v>153</v>
      </c>
      <c r="AY167" s="18" t="s">
        <v>143</v>
      </c>
      <c r="BE167" s="179">
        <f>IF(N167="základní",J167,0)</f>
        <v>0</v>
      </c>
      <c r="BF167" s="179">
        <f>IF(N167="snížená",J167,0)</f>
        <v>0</v>
      </c>
      <c r="BG167" s="179">
        <f>IF(N167="zákl. přenesená",J167,0)</f>
        <v>0</v>
      </c>
      <c r="BH167" s="179">
        <f>IF(N167="sníž. přenesená",J167,0)</f>
        <v>0</v>
      </c>
      <c r="BI167" s="179">
        <f>IF(N167="nulová",J167,0)</f>
        <v>0</v>
      </c>
      <c r="BJ167" s="18" t="s">
        <v>86</v>
      </c>
      <c r="BK167" s="179">
        <f>ROUND(I167*H167,2)</f>
        <v>0</v>
      </c>
      <c r="BL167" s="18" t="s">
        <v>452</v>
      </c>
      <c r="BM167" s="178" t="s">
        <v>814</v>
      </c>
    </row>
    <row r="168" spans="1:65" s="2" customFormat="1" ht="29.25">
      <c r="A168" s="36"/>
      <c r="B168" s="37"/>
      <c r="C168" s="38"/>
      <c r="D168" s="180" t="s">
        <v>149</v>
      </c>
      <c r="E168" s="38"/>
      <c r="F168" s="181" t="s">
        <v>2062</v>
      </c>
      <c r="G168" s="38"/>
      <c r="H168" s="38"/>
      <c r="I168" s="182"/>
      <c r="J168" s="38"/>
      <c r="K168" s="38"/>
      <c r="L168" s="41"/>
      <c r="M168" s="183"/>
      <c r="N168" s="184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8" t="s">
        <v>149</v>
      </c>
      <c r="AU168" s="18" t="s">
        <v>153</v>
      </c>
    </row>
    <row r="169" spans="1:65" s="2" customFormat="1" ht="16.5" customHeight="1">
      <c r="A169" s="36"/>
      <c r="B169" s="37"/>
      <c r="C169" s="167" t="s">
        <v>538</v>
      </c>
      <c r="D169" s="167" t="s">
        <v>144</v>
      </c>
      <c r="E169" s="168" t="s">
        <v>2063</v>
      </c>
      <c r="F169" s="169" t="s">
        <v>2064</v>
      </c>
      <c r="G169" s="170" t="s">
        <v>470</v>
      </c>
      <c r="H169" s="171">
        <v>2</v>
      </c>
      <c r="I169" s="172"/>
      <c r="J169" s="173">
        <f>ROUND(I169*H169,2)</f>
        <v>0</v>
      </c>
      <c r="K169" s="169" t="s">
        <v>32</v>
      </c>
      <c r="L169" s="41"/>
      <c r="M169" s="174" t="s">
        <v>32</v>
      </c>
      <c r="N169" s="175" t="s">
        <v>49</v>
      </c>
      <c r="O169" s="66"/>
      <c r="P169" s="176">
        <f>O169*H169</f>
        <v>0</v>
      </c>
      <c r="Q169" s="176">
        <v>0</v>
      </c>
      <c r="R169" s="176">
        <f>Q169*H169</f>
        <v>0</v>
      </c>
      <c r="S169" s="176">
        <v>0</v>
      </c>
      <c r="T169" s="177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78" t="s">
        <v>452</v>
      </c>
      <c r="AT169" s="178" t="s">
        <v>144</v>
      </c>
      <c r="AU169" s="178" t="s">
        <v>153</v>
      </c>
      <c r="AY169" s="18" t="s">
        <v>143</v>
      </c>
      <c r="BE169" s="179">
        <f>IF(N169="základní",J169,0)</f>
        <v>0</v>
      </c>
      <c r="BF169" s="179">
        <f>IF(N169="snížená",J169,0)</f>
        <v>0</v>
      </c>
      <c r="BG169" s="179">
        <f>IF(N169="zákl. přenesená",J169,0)</f>
        <v>0</v>
      </c>
      <c r="BH169" s="179">
        <f>IF(N169="sníž. přenesená",J169,0)</f>
        <v>0</v>
      </c>
      <c r="BI169" s="179">
        <f>IF(N169="nulová",J169,0)</f>
        <v>0</v>
      </c>
      <c r="BJ169" s="18" t="s">
        <v>86</v>
      </c>
      <c r="BK169" s="179">
        <f>ROUND(I169*H169,2)</f>
        <v>0</v>
      </c>
      <c r="BL169" s="18" t="s">
        <v>452</v>
      </c>
      <c r="BM169" s="178" t="s">
        <v>827</v>
      </c>
    </row>
    <row r="170" spans="1:65" s="2" customFormat="1" ht="11.25">
      <c r="A170" s="36"/>
      <c r="B170" s="37"/>
      <c r="C170" s="38"/>
      <c r="D170" s="180" t="s">
        <v>149</v>
      </c>
      <c r="E170" s="38"/>
      <c r="F170" s="181" t="s">
        <v>2064</v>
      </c>
      <c r="G170" s="38"/>
      <c r="H170" s="38"/>
      <c r="I170" s="182"/>
      <c r="J170" s="38"/>
      <c r="K170" s="38"/>
      <c r="L170" s="41"/>
      <c r="M170" s="183"/>
      <c r="N170" s="184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8" t="s">
        <v>149</v>
      </c>
      <c r="AU170" s="18" t="s">
        <v>153</v>
      </c>
    </row>
    <row r="171" spans="1:65" s="2" customFormat="1" ht="16.5" customHeight="1">
      <c r="A171" s="36"/>
      <c r="B171" s="37"/>
      <c r="C171" s="167" t="s">
        <v>561</v>
      </c>
      <c r="D171" s="167" t="s">
        <v>144</v>
      </c>
      <c r="E171" s="168" t="s">
        <v>1904</v>
      </c>
      <c r="F171" s="169" t="s">
        <v>2065</v>
      </c>
      <c r="G171" s="170" t="s">
        <v>1815</v>
      </c>
      <c r="H171" s="171">
        <v>1</v>
      </c>
      <c r="I171" s="172"/>
      <c r="J171" s="173">
        <f>ROUND(I171*H171,2)</f>
        <v>0</v>
      </c>
      <c r="K171" s="169" t="s">
        <v>32</v>
      </c>
      <c r="L171" s="41"/>
      <c r="M171" s="174" t="s">
        <v>32</v>
      </c>
      <c r="N171" s="175" t="s">
        <v>49</v>
      </c>
      <c r="O171" s="66"/>
      <c r="P171" s="176">
        <f>O171*H171</f>
        <v>0</v>
      </c>
      <c r="Q171" s="176">
        <v>0</v>
      </c>
      <c r="R171" s="176">
        <f>Q171*H171</f>
        <v>0</v>
      </c>
      <c r="S171" s="176">
        <v>0</v>
      </c>
      <c r="T171" s="177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78" t="s">
        <v>452</v>
      </c>
      <c r="AT171" s="178" t="s">
        <v>144</v>
      </c>
      <c r="AU171" s="178" t="s">
        <v>153</v>
      </c>
      <c r="AY171" s="18" t="s">
        <v>143</v>
      </c>
      <c r="BE171" s="179">
        <f>IF(N171="základní",J171,0)</f>
        <v>0</v>
      </c>
      <c r="BF171" s="179">
        <f>IF(N171="snížená",J171,0)</f>
        <v>0</v>
      </c>
      <c r="BG171" s="179">
        <f>IF(N171="zákl. přenesená",J171,0)</f>
        <v>0</v>
      </c>
      <c r="BH171" s="179">
        <f>IF(N171="sníž. přenesená",J171,0)</f>
        <v>0</v>
      </c>
      <c r="BI171" s="179">
        <f>IF(N171="nulová",J171,0)</f>
        <v>0</v>
      </c>
      <c r="BJ171" s="18" t="s">
        <v>86</v>
      </c>
      <c r="BK171" s="179">
        <f>ROUND(I171*H171,2)</f>
        <v>0</v>
      </c>
      <c r="BL171" s="18" t="s">
        <v>452</v>
      </c>
      <c r="BM171" s="178" t="s">
        <v>847</v>
      </c>
    </row>
    <row r="172" spans="1:65" s="2" customFormat="1" ht="11.25">
      <c r="A172" s="36"/>
      <c r="B172" s="37"/>
      <c r="C172" s="38"/>
      <c r="D172" s="180" t="s">
        <v>149</v>
      </c>
      <c r="E172" s="38"/>
      <c r="F172" s="181" t="s">
        <v>2065</v>
      </c>
      <c r="G172" s="38"/>
      <c r="H172" s="38"/>
      <c r="I172" s="182"/>
      <c r="J172" s="38"/>
      <c r="K172" s="38"/>
      <c r="L172" s="41"/>
      <c r="M172" s="183"/>
      <c r="N172" s="184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8" t="s">
        <v>149</v>
      </c>
      <c r="AU172" s="18" t="s">
        <v>153</v>
      </c>
    </row>
    <row r="173" spans="1:65" s="2" customFormat="1" ht="16.5" customHeight="1">
      <c r="A173" s="36"/>
      <c r="B173" s="37"/>
      <c r="C173" s="167" t="s">
        <v>566</v>
      </c>
      <c r="D173" s="167" t="s">
        <v>144</v>
      </c>
      <c r="E173" s="168" t="s">
        <v>1906</v>
      </c>
      <c r="F173" s="169" t="s">
        <v>2066</v>
      </c>
      <c r="G173" s="170" t="s">
        <v>1815</v>
      </c>
      <c r="H173" s="171">
        <v>6</v>
      </c>
      <c r="I173" s="172"/>
      <c r="J173" s="173">
        <f>ROUND(I173*H173,2)</f>
        <v>0</v>
      </c>
      <c r="K173" s="169" t="s">
        <v>32</v>
      </c>
      <c r="L173" s="41"/>
      <c r="M173" s="174" t="s">
        <v>32</v>
      </c>
      <c r="N173" s="175" t="s">
        <v>49</v>
      </c>
      <c r="O173" s="66"/>
      <c r="P173" s="176">
        <f>O173*H173</f>
        <v>0</v>
      </c>
      <c r="Q173" s="176">
        <v>0</v>
      </c>
      <c r="R173" s="176">
        <f>Q173*H173</f>
        <v>0</v>
      </c>
      <c r="S173" s="176">
        <v>0</v>
      </c>
      <c r="T173" s="177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78" t="s">
        <v>452</v>
      </c>
      <c r="AT173" s="178" t="s">
        <v>144</v>
      </c>
      <c r="AU173" s="178" t="s">
        <v>153</v>
      </c>
      <c r="AY173" s="18" t="s">
        <v>143</v>
      </c>
      <c r="BE173" s="179">
        <f>IF(N173="základní",J173,0)</f>
        <v>0</v>
      </c>
      <c r="BF173" s="179">
        <f>IF(N173="snížená",J173,0)</f>
        <v>0</v>
      </c>
      <c r="BG173" s="179">
        <f>IF(N173="zákl. přenesená",J173,0)</f>
        <v>0</v>
      </c>
      <c r="BH173" s="179">
        <f>IF(N173="sníž. přenesená",J173,0)</f>
        <v>0</v>
      </c>
      <c r="BI173" s="179">
        <f>IF(N173="nulová",J173,0)</f>
        <v>0</v>
      </c>
      <c r="BJ173" s="18" t="s">
        <v>86</v>
      </c>
      <c r="BK173" s="179">
        <f>ROUND(I173*H173,2)</f>
        <v>0</v>
      </c>
      <c r="BL173" s="18" t="s">
        <v>452</v>
      </c>
      <c r="BM173" s="178" t="s">
        <v>861</v>
      </c>
    </row>
    <row r="174" spans="1:65" s="2" customFormat="1" ht="11.25">
      <c r="A174" s="36"/>
      <c r="B174" s="37"/>
      <c r="C174" s="38"/>
      <c r="D174" s="180" t="s">
        <v>149</v>
      </c>
      <c r="E174" s="38"/>
      <c r="F174" s="181" t="s">
        <v>2066</v>
      </c>
      <c r="G174" s="38"/>
      <c r="H174" s="38"/>
      <c r="I174" s="182"/>
      <c r="J174" s="38"/>
      <c r="K174" s="38"/>
      <c r="L174" s="41"/>
      <c r="M174" s="183"/>
      <c r="N174" s="184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8" t="s">
        <v>149</v>
      </c>
      <c r="AU174" s="18" t="s">
        <v>153</v>
      </c>
    </row>
    <row r="175" spans="1:65" s="2" customFormat="1" ht="24.2" customHeight="1">
      <c r="A175" s="36"/>
      <c r="B175" s="37"/>
      <c r="C175" s="167" t="s">
        <v>576</v>
      </c>
      <c r="D175" s="167" t="s">
        <v>144</v>
      </c>
      <c r="E175" s="168" t="s">
        <v>1863</v>
      </c>
      <c r="F175" s="169" t="s">
        <v>1864</v>
      </c>
      <c r="G175" s="170" t="s">
        <v>470</v>
      </c>
      <c r="H175" s="171">
        <v>3</v>
      </c>
      <c r="I175" s="172"/>
      <c r="J175" s="173">
        <f>ROUND(I175*H175,2)</f>
        <v>0</v>
      </c>
      <c r="K175" s="169" t="s">
        <v>32</v>
      </c>
      <c r="L175" s="41"/>
      <c r="M175" s="174" t="s">
        <v>32</v>
      </c>
      <c r="N175" s="175" t="s">
        <v>49</v>
      </c>
      <c r="O175" s="66"/>
      <c r="P175" s="176">
        <f>O175*H175</f>
        <v>0</v>
      </c>
      <c r="Q175" s="176">
        <v>0</v>
      </c>
      <c r="R175" s="176">
        <f>Q175*H175</f>
        <v>0</v>
      </c>
      <c r="S175" s="176">
        <v>0</v>
      </c>
      <c r="T175" s="177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78" t="s">
        <v>452</v>
      </c>
      <c r="AT175" s="178" t="s">
        <v>144</v>
      </c>
      <c r="AU175" s="178" t="s">
        <v>153</v>
      </c>
      <c r="AY175" s="18" t="s">
        <v>143</v>
      </c>
      <c r="BE175" s="179">
        <f>IF(N175="základní",J175,0)</f>
        <v>0</v>
      </c>
      <c r="BF175" s="179">
        <f>IF(N175="snížená",J175,0)</f>
        <v>0</v>
      </c>
      <c r="BG175" s="179">
        <f>IF(N175="zákl. přenesená",J175,0)</f>
        <v>0</v>
      </c>
      <c r="BH175" s="179">
        <f>IF(N175="sníž. přenesená",J175,0)</f>
        <v>0</v>
      </c>
      <c r="BI175" s="179">
        <f>IF(N175="nulová",J175,0)</f>
        <v>0</v>
      </c>
      <c r="BJ175" s="18" t="s">
        <v>86</v>
      </c>
      <c r="BK175" s="179">
        <f>ROUND(I175*H175,2)</f>
        <v>0</v>
      </c>
      <c r="BL175" s="18" t="s">
        <v>452</v>
      </c>
      <c r="BM175" s="178" t="s">
        <v>873</v>
      </c>
    </row>
    <row r="176" spans="1:65" s="2" customFormat="1" ht="11.25">
      <c r="A176" s="36"/>
      <c r="B176" s="37"/>
      <c r="C176" s="38"/>
      <c r="D176" s="180" t="s">
        <v>149</v>
      </c>
      <c r="E176" s="38"/>
      <c r="F176" s="181" t="s">
        <v>1865</v>
      </c>
      <c r="G176" s="38"/>
      <c r="H176" s="38"/>
      <c r="I176" s="182"/>
      <c r="J176" s="38"/>
      <c r="K176" s="38"/>
      <c r="L176" s="41"/>
      <c r="M176" s="183"/>
      <c r="N176" s="184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8" t="s">
        <v>149</v>
      </c>
      <c r="AU176" s="18" t="s">
        <v>153</v>
      </c>
    </row>
    <row r="177" spans="1:65" s="11" customFormat="1" ht="20.85" customHeight="1">
      <c r="B177" s="153"/>
      <c r="C177" s="154"/>
      <c r="D177" s="155" t="s">
        <v>77</v>
      </c>
      <c r="E177" s="196" t="s">
        <v>2067</v>
      </c>
      <c r="F177" s="196" t="s">
        <v>2068</v>
      </c>
      <c r="G177" s="154"/>
      <c r="H177" s="154"/>
      <c r="I177" s="157"/>
      <c r="J177" s="197">
        <f>BK177</f>
        <v>0</v>
      </c>
      <c r="K177" s="154"/>
      <c r="L177" s="159"/>
      <c r="M177" s="160"/>
      <c r="N177" s="161"/>
      <c r="O177" s="161"/>
      <c r="P177" s="162">
        <f>SUM(P178:P187)</f>
        <v>0</v>
      </c>
      <c r="Q177" s="161"/>
      <c r="R177" s="162">
        <f>SUM(R178:R187)</f>
        <v>0</v>
      </c>
      <c r="S177" s="161"/>
      <c r="T177" s="163">
        <f>SUM(T178:T187)</f>
        <v>0</v>
      </c>
      <c r="AR177" s="164" t="s">
        <v>86</v>
      </c>
      <c r="AT177" s="165" t="s">
        <v>77</v>
      </c>
      <c r="AU177" s="165" t="s">
        <v>88</v>
      </c>
      <c r="AY177" s="164" t="s">
        <v>143</v>
      </c>
      <c r="BK177" s="166">
        <f>SUM(BK178:BK187)</f>
        <v>0</v>
      </c>
    </row>
    <row r="178" spans="1:65" s="2" customFormat="1" ht="37.9" customHeight="1">
      <c r="A178" s="36"/>
      <c r="B178" s="37"/>
      <c r="C178" s="167" t="s">
        <v>586</v>
      </c>
      <c r="D178" s="167" t="s">
        <v>144</v>
      </c>
      <c r="E178" s="168" t="s">
        <v>2069</v>
      </c>
      <c r="F178" s="169" t="s">
        <v>2070</v>
      </c>
      <c r="G178" s="170" t="s">
        <v>470</v>
      </c>
      <c r="H178" s="171">
        <v>1</v>
      </c>
      <c r="I178" s="172"/>
      <c r="J178" s="173">
        <f>ROUND(I178*H178,2)</f>
        <v>0</v>
      </c>
      <c r="K178" s="169" t="s">
        <v>32</v>
      </c>
      <c r="L178" s="41"/>
      <c r="M178" s="174" t="s">
        <v>32</v>
      </c>
      <c r="N178" s="175" t="s">
        <v>49</v>
      </c>
      <c r="O178" s="66"/>
      <c r="P178" s="176">
        <f>O178*H178</f>
        <v>0</v>
      </c>
      <c r="Q178" s="176">
        <v>0</v>
      </c>
      <c r="R178" s="176">
        <f>Q178*H178</f>
        <v>0</v>
      </c>
      <c r="S178" s="176">
        <v>0</v>
      </c>
      <c r="T178" s="177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78" t="s">
        <v>452</v>
      </c>
      <c r="AT178" s="178" t="s">
        <v>144</v>
      </c>
      <c r="AU178" s="178" t="s">
        <v>153</v>
      </c>
      <c r="AY178" s="18" t="s">
        <v>143</v>
      </c>
      <c r="BE178" s="179">
        <f>IF(N178="základní",J178,0)</f>
        <v>0</v>
      </c>
      <c r="BF178" s="179">
        <f>IF(N178="snížená",J178,0)</f>
        <v>0</v>
      </c>
      <c r="BG178" s="179">
        <f>IF(N178="zákl. přenesená",J178,0)</f>
        <v>0</v>
      </c>
      <c r="BH178" s="179">
        <f>IF(N178="sníž. přenesená",J178,0)</f>
        <v>0</v>
      </c>
      <c r="BI178" s="179">
        <f>IF(N178="nulová",J178,0)</f>
        <v>0</v>
      </c>
      <c r="BJ178" s="18" t="s">
        <v>86</v>
      </c>
      <c r="BK178" s="179">
        <f>ROUND(I178*H178,2)</f>
        <v>0</v>
      </c>
      <c r="BL178" s="18" t="s">
        <v>452</v>
      </c>
      <c r="BM178" s="178" t="s">
        <v>910</v>
      </c>
    </row>
    <row r="179" spans="1:65" s="2" customFormat="1" ht="19.5">
      <c r="A179" s="36"/>
      <c r="B179" s="37"/>
      <c r="C179" s="38"/>
      <c r="D179" s="180" t="s">
        <v>149</v>
      </c>
      <c r="E179" s="38"/>
      <c r="F179" s="181" t="s">
        <v>2070</v>
      </c>
      <c r="G179" s="38"/>
      <c r="H179" s="38"/>
      <c r="I179" s="182"/>
      <c r="J179" s="38"/>
      <c r="K179" s="38"/>
      <c r="L179" s="41"/>
      <c r="M179" s="183"/>
      <c r="N179" s="184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8" t="s">
        <v>149</v>
      </c>
      <c r="AU179" s="18" t="s">
        <v>153</v>
      </c>
    </row>
    <row r="180" spans="1:65" s="2" customFormat="1" ht="24.2" customHeight="1">
      <c r="A180" s="36"/>
      <c r="B180" s="37"/>
      <c r="C180" s="167" t="s">
        <v>594</v>
      </c>
      <c r="D180" s="167" t="s">
        <v>144</v>
      </c>
      <c r="E180" s="168" t="s">
        <v>2071</v>
      </c>
      <c r="F180" s="169" t="s">
        <v>2072</v>
      </c>
      <c r="G180" s="170" t="s">
        <v>470</v>
      </c>
      <c r="H180" s="171">
        <v>1</v>
      </c>
      <c r="I180" s="172"/>
      <c r="J180" s="173">
        <f>ROUND(I180*H180,2)</f>
        <v>0</v>
      </c>
      <c r="K180" s="169" t="s">
        <v>32</v>
      </c>
      <c r="L180" s="41"/>
      <c r="M180" s="174" t="s">
        <v>32</v>
      </c>
      <c r="N180" s="175" t="s">
        <v>49</v>
      </c>
      <c r="O180" s="66"/>
      <c r="P180" s="176">
        <f>O180*H180</f>
        <v>0</v>
      </c>
      <c r="Q180" s="176">
        <v>0</v>
      </c>
      <c r="R180" s="176">
        <f>Q180*H180</f>
        <v>0</v>
      </c>
      <c r="S180" s="176">
        <v>0</v>
      </c>
      <c r="T180" s="177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78" t="s">
        <v>452</v>
      </c>
      <c r="AT180" s="178" t="s">
        <v>144</v>
      </c>
      <c r="AU180" s="178" t="s">
        <v>153</v>
      </c>
      <c r="AY180" s="18" t="s">
        <v>143</v>
      </c>
      <c r="BE180" s="179">
        <f>IF(N180="základní",J180,0)</f>
        <v>0</v>
      </c>
      <c r="BF180" s="179">
        <f>IF(N180="snížená",J180,0)</f>
        <v>0</v>
      </c>
      <c r="BG180" s="179">
        <f>IF(N180="zákl. přenesená",J180,0)</f>
        <v>0</v>
      </c>
      <c r="BH180" s="179">
        <f>IF(N180="sníž. přenesená",J180,0)</f>
        <v>0</v>
      </c>
      <c r="BI180" s="179">
        <f>IF(N180="nulová",J180,0)</f>
        <v>0</v>
      </c>
      <c r="BJ180" s="18" t="s">
        <v>86</v>
      </c>
      <c r="BK180" s="179">
        <f>ROUND(I180*H180,2)</f>
        <v>0</v>
      </c>
      <c r="BL180" s="18" t="s">
        <v>452</v>
      </c>
      <c r="BM180" s="178" t="s">
        <v>922</v>
      </c>
    </row>
    <row r="181" spans="1:65" s="2" customFormat="1" ht="19.5">
      <c r="A181" s="36"/>
      <c r="B181" s="37"/>
      <c r="C181" s="38"/>
      <c r="D181" s="180" t="s">
        <v>149</v>
      </c>
      <c r="E181" s="38"/>
      <c r="F181" s="181" t="s">
        <v>2072</v>
      </c>
      <c r="G181" s="38"/>
      <c r="H181" s="38"/>
      <c r="I181" s="182"/>
      <c r="J181" s="38"/>
      <c r="K181" s="38"/>
      <c r="L181" s="41"/>
      <c r="M181" s="183"/>
      <c r="N181" s="184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8" t="s">
        <v>149</v>
      </c>
      <c r="AU181" s="18" t="s">
        <v>153</v>
      </c>
    </row>
    <row r="182" spans="1:65" s="2" customFormat="1" ht="24.2" customHeight="1">
      <c r="A182" s="36"/>
      <c r="B182" s="37"/>
      <c r="C182" s="167" t="s">
        <v>619</v>
      </c>
      <c r="D182" s="167" t="s">
        <v>144</v>
      </c>
      <c r="E182" s="168" t="s">
        <v>2073</v>
      </c>
      <c r="F182" s="169" t="s">
        <v>2074</v>
      </c>
      <c r="G182" s="170" t="s">
        <v>470</v>
      </c>
      <c r="H182" s="171">
        <v>1</v>
      </c>
      <c r="I182" s="172"/>
      <c r="J182" s="173">
        <f>ROUND(I182*H182,2)</f>
        <v>0</v>
      </c>
      <c r="K182" s="169" t="s">
        <v>32</v>
      </c>
      <c r="L182" s="41"/>
      <c r="M182" s="174" t="s">
        <v>32</v>
      </c>
      <c r="N182" s="175" t="s">
        <v>49</v>
      </c>
      <c r="O182" s="66"/>
      <c r="P182" s="176">
        <f>O182*H182</f>
        <v>0</v>
      </c>
      <c r="Q182" s="176">
        <v>0</v>
      </c>
      <c r="R182" s="176">
        <f>Q182*H182</f>
        <v>0</v>
      </c>
      <c r="S182" s="176">
        <v>0</v>
      </c>
      <c r="T182" s="177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78" t="s">
        <v>452</v>
      </c>
      <c r="AT182" s="178" t="s">
        <v>144</v>
      </c>
      <c r="AU182" s="178" t="s">
        <v>153</v>
      </c>
      <c r="AY182" s="18" t="s">
        <v>143</v>
      </c>
      <c r="BE182" s="179">
        <f>IF(N182="základní",J182,0)</f>
        <v>0</v>
      </c>
      <c r="BF182" s="179">
        <f>IF(N182="snížená",J182,0)</f>
        <v>0</v>
      </c>
      <c r="BG182" s="179">
        <f>IF(N182="zákl. přenesená",J182,0)</f>
        <v>0</v>
      </c>
      <c r="BH182" s="179">
        <f>IF(N182="sníž. přenesená",J182,0)</f>
        <v>0</v>
      </c>
      <c r="BI182" s="179">
        <f>IF(N182="nulová",J182,0)</f>
        <v>0</v>
      </c>
      <c r="BJ182" s="18" t="s">
        <v>86</v>
      </c>
      <c r="BK182" s="179">
        <f>ROUND(I182*H182,2)</f>
        <v>0</v>
      </c>
      <c r="BL182" s="18" t="s">
        <v>452</v>
      </c>
      <c r="BM182" s="178" t="s">
        <v>932</v>
      </c>
    </row>
    <row r="183" spans="1:65" s="2" customFormat="1" ht="11.25">
      <c r="A183" s="36"/>
      <c r="B183" s="37"/>
      <c r="C183" s="38"/>
      <c r="D183" s="180" t="s">
        <v>149</v>
      </c>
      <c r="E183" s="38"/>
      <c r="F183" s="181" t="s">
        <v>2074</v>
      </c>
      <c r="G183" s="38"/>
      <c r="H183" s="38"/>
      <c r="I183" s="182"/>
      <c r="J183" s="38"/>
      <c r="K183" s="38"/>
      <c r="L183" s="41"/>
      <c r="M183" s="183"/>
      <c r="N183" s="184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8" t="s">
        <v>149</v>
      </c>
      <c r="AU183" s="18" t="s">
        <v>153</v>
      </c>
    </row>
    <row r="184" spans="1:65" s="2" customFormat="1" ht="37.9" customHeight="1">
      <c r="A184" s="36"/>
      <c r="B184" s="37"/>
      <c r="C184" s="167" t="s">
        <v>637</v>
      </c>
      <c r="D184" s="167" t="s">
        <v>144</v>
      </c>
      <c r="E184" s="168" t="s">
        <v>2075</v>
      </c>
      <c r="F184" s="169" t="s">
        <v>2076</v>
      </c>
      <c r="G184" s="170" t="s">
        <v>470</v>
      </c>
      <c r="H184" s="171">
        <v>1</v>
      </c>
      <c r="I184" s="172"/>
      <c r="J184" s="173">
        <f>ROUND(I184*H184,2)</f>
        <v>0</v>
      </c>
      <c r="K184" s="169" t="s">
        <v>32</v>
      </c>
      <c r="L184" s="41"/>
      <c r="M184" s="174" t="s">
        <v>32</v>
      </c>
      <c r="N184" s="175" t="s">
        <v>49</v>
      </c>
      <c r="O184" s="66"/>
      <c r="P184" s="176">
        <f>O184*H184</f>
        <v>0</v>
      </c>
      <c r="Q184" s="176">
        <v>0</v>
      </c>
      <c r="R184" s="176">
        <f>Q184*H184</f>
        <v>0</v>
      </c>
      <c r="S184" s="176">
        <v>0</v>
      </c>
      <c r="T184" s="177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78" t="s">
        <v>452</v>
      </c>
      <c r="AT184" s="178" t="s">
        <v>144</v>
      </c>
      <c r="AU184" s="178" t="s">
        <v>153</v>
      </c>
      <c r="AY184" s="18" t="s">
        <v>143</v>
      </c>
      <c r="BE184" s="179">
        <f>IF(N184="základní",J184,0)</f>
        <v>0</v>
      </c>
      <c r="BF184" s="179">
        <f>IF(N184="snížená",J184,0)</f>
        <v>0</v>
      </c>
      <c r="BG184" s="179">
        <f>IF(N184="zákl. přenesená",J184,0)</f>
        <v>0</v>
      </c>
      <c r="BH184" s="179">
        <f>IF(N184="sníž. přenesená",J184,0)</f>
        <v>0</v>
      </c>
      <c r="BI184" s="179">
        <f>IF(N184="nulová",J184,0)</f>
        <v>0</v>
      </c>
      <c r="BJ184" s="18" t="s">
        <v>86</v>
      </c>
      <c r="BK184" s="179">
        <f>ROUND(I184*H184,2)</f>
        <v>0</v>
      </c>
      <c r="BL184" s="18" t="s">
        <v>452</v>
      </c>
      <c r="BM184" s="178" t="s">
        <v>944</v>
      </c>
    </row>
    <row r="185" spans="1:65" s="2" customFormat="1" ht="19.5">
      <c r="A185" s="36"/>
      <c r="B185" s="37"/>
      <c r="C185" s="38"/>
      <c r="D185" s="180" t="s">
        <v>149</v>
      </c>
      <c r="E185" s="38"/>
      <c r="F185" s="181" t="s">
        <v>2076</v>
      </c>
      <c r="G185" s="38"/>
      <c r="H185" s="38"/>
      <c r="I185" s="182"/>
      <c r="J185" s="38"/>
      <c r="K185" s="38"/>
      <c r="L185" s="41"/>
      <c r="M185" s="183"/>
      <c r="N185" s="184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8" t="s">
        <v>149</v>
      </c>
      <c r="AU185" s="18" t="s">
        <v>153</v>
      </c>
    </row>
    <row r="186" spans="1:65" s="2" customFormat="1" ht="21.75" customHeight="1">
      <c r="A186" s="36"/>
      <c r="B186" s="37"/>
      <c r="C186" s="167" t="s">
        <v>494</v>
      </c>
      <c r="D186" s="167" t="s">
        <v>144</v>
      </c>
      <c r="E186" s="168" t="s">
        <v>2077</v>
      </c>
      <c r="F186" s="169" t="s">
        <v>2078</v>
      </c>
      <c r="G186" s="170" t="s">
        <v>462</v>
      </c>
      <c r="H186" s="171">
        <v>15</v>
      </c>
      <c r="I186" s="172"/>
      <c r="J186" s="173">
        <f>ROUND(I186*H186,2)</f>
        <v>0</v>
      </c>
      <c r="K186" s="169" t="s">
        <v>32</v>
      </c>
      <c r="L186" s="41"/>
      <c r="M186" s="174" t="s">
        <v>32</v>
      </c>
      <c r="N186" s="175" t="s">
        <v>49</v>
      </c>
      <c r="O186" s="66"/>
      <c r="P186" s="176">
        <f>O186*H186</f>
        <v>0</v>
      </c>
      <c r="Q186" s="176">
        <v>0</v>
      </c>
      <c r="R186" s="176">
        <f>Q186*H186</f>
        <v>0</v>
      </c>
      <c r="S186" s="176">
        <v>0</v>
      </c>
      <c r="T186" s="177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78" t="s">
        <v>452</v>
      </c>
      <c r="AT186" s="178" t="s">
        <v>144</v>
      </c>
      <c r="AU186" s="178" t="s">
        <v>153</v>
      </c>
      <c r="AY186" s="18" t="s">
        <v>143</v>
      </c>
      <c r="BE186" s="179">
        <f>IF(N186="základní",J186,0)</f>
        <v>0</v>
      </c>
      <c r="BF186" s="179">
        <f>IF(N186="snížená",J186,0)</f>
        <v>0</v>
      </c>
      <c r="BG186" s="179">
        <f>IF(N186="zákl. přenesená",J186,0)</f>
        <v>0</v>
      </c>
      <c r="BH186" s="179">
        <f>IF(N186="sníž. přenesená",J186,0)</f>
        <v>0</v>
      </c>
      <c r="BI186" s="179">
        <f>IF(N186="nulová",J186,0)</f>
        <v>0</v>
      </c>
      <c r="BJ186" s="18" t="s">
        <v>86</v>
      </c>
      <c r="BK186" s="179">
        <f>ROUND(I186*H186,2)</f>
        <v>0</v>
      </c>
      <c r="BL186" s="18" t="s">
        <v>452</v>
      </c>
      <c r="BM186" s="178" t="s">
        <v>956</v>
      </c>
    </row>
    <row r="187" spans="1:65" s="2" customFormat="1" ht="11.25">
      <c r="A187" s="36"/>
      <c r="B187" s="37"/>
      <c r="C187" s="38"/>
      <c r="D187" s="180" t="s">
        <v>149</v>
      </c>
      <c r="E187" s="38"/>
      <c r="F187" s="181" t="s">
        <v>2078</v>
      </c>
      <c r="G187" s="38"/>
      <c r="H187" s="38"/>
      <c r="I187" s="182"/>
      <c r="J187" s="38"/>
      <c r="K187" s="38"/>
      <c r="L187" s="41"/>
      <c r="M187" s="183"/>
      <c r="N187" s="184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8" t="s">
        <v>149</v>
      </c>
      <c r="AU187" s="18" t="s">
        <v>153</v>
      </c>
    </row>
    <row r="188" spans="1:65" s="11" customFormat="1" ht="20.85" customHeight="1">
      <c r="B188" s="153"/>
      <c r="C188" s="154"/>
      <c r="D188" s="155" t="s">
        <v>77</v>
      </c>
      <c r="E188" s="196" t="s">
        <v>2079</v>
      </c>
      <c r="F188" s="196" t="s">
        <v>2080</v>
      </c>
      <c r="G188" s="154"/>
      <c r="H188" s="154"/>
      <c r="I188" s="157"/>
      <c r="J188" s="197">
        <f>BK188</f>
        <v>0</v>
      </c>
      <c r="K188" s="154"/>
      <c r="L188" s="159"/>
      <c r="M188" s="160"/>
      <c r="N188" s="161"/>
      <c r="O188" s="161"/>
      <c r="P188" s="162">
        <f>SUM(P189:P192)</f>
        <v>0</v>
      </c>
      <c r="Q188" s="161"/>
      <c r="R188" s="162">
        <f>SUM(R189:R192)</f>
        <v>0</v>
      </c>
      <c r="S188" s="161"/>
      <c r="T188" s="163">
        <f>SUM(T189:T192)</f>
        <v>0</v>
      </c>
      <c r="AR188" s="164" t="s">
        <v>86</v>
      </c>
      <c r="AT188" s="165" t="s">
        <v>77</v>
      </c>
      <c r="AU188" s="165" t="s">
        <v>88</v>
      </c>
      <c r="AY188" s="164" t="s">
        <v>143</v>
      </c>
      <c r="BK188" s="166">
        <f>SUM(BK189:BK192)</f>
        <v>0</v>
      </c>
    </row>
    <row r="189" spans="1:65" s="2" customFormat="1" ht="37.9" customHeight="1">
      <c r="A189" s="36"/>
      <c r="B189" s="37"/>
      <c r="C189" s="167" t="s">
        <v>653</v>
      </c>
      <c r="D189" s="167" t="s">
        <v>144</v>
      </c>
      <c r="E189" s="168" t="s">
        <v>2081</v>
      </c>
      <c r="F189" s="169" t="s">
        <v>2082</v>
      </c>
      <c r="G189" s="170" t="s">
        <v>470</v>
      </c>
      <c r="H189" s="171">
        <v>56</v>
      </c>
      <c r="I189" s="172"/>
      <c r="J189" s="173">
        <f>ROUND(I189*H189,2)</f>
        <v>0</v>
      </c>
      <c r="K189" s="169" t="s">
        <v>32</v>
      </c>
      <c r="L189" s="41"/>
      <c r="M189" s="174" t="s">
        <v>32</v>
      </c>
      <c r="N189" s="175" t="s">
        <v>49</v>
      </c>
      <c r="O189" s="66"/>
      <c r="P189" s="176">
        <f>O189*H189</f>
        <v>0</v>
      </c>
      <c r="Q189" s="176">
        <v>0</v>
      </c>
      <c r="R189" s="176">
        <f>Q189*H189</f>
        <v>0</v>
      </c>
      <c r="S189" s="176">
        <v>0</v>
      </c>
      <c r="T189" s="177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78" t="s">
        <v>452</v>
      </c>
      <c r="AT189" s="178" t="s">
        <v>144</v>
      </c>
      <c r="AU189" s="178" t="s">
        <v>153</v>
      </c>
      <c r="AY189" s="18" t="s">
        <v>143</v>
      </c>
      <c r="BE189" s="179">
        <f>IF(N189="základní",J189,0)</f>
        <v>0</v>
      </c>
      <c r="BF189" s="179">
        <f>IF(N189="snížená",J189,0)</f>
        <v>0</v>
      </c>
      <c r="BG189" s="179">
        <f>IF(N189="zákl. přenesená",J189,0)</f>
        <v>0</v>
      </c>
      <c r="BH189" s="179">
        <f>IF(N189="sníž. přenesená",J189,0)</f>
        <v>0</v>
      </c>
      <c r="BI189" s="179">
        <f>IF(N189="nulová",J189,0)</f>
        <v>0</v>
      </c>
      <c r="BJ189" s="18" t="s">
        <v>86</v>
      </c>
      <c r="BK189" s="179">
        <f>ROUND(I189*H189,2)</f>
        <v>0</v>
      </c>
      <c r="BL189" s="18" t="s">
        <v>452</v>
      </c>
      <c r="BM189" s="178" t="s">
        <v>992</v>
      </c>
    </row>
    <row r="190" spans="1:65" s="2" customFormat="1" ht="19.5">
      <c r="A190" s="36"/>
      <c r="B190" s="37"/>
      <c r="C190" s="38"/>
      <c r="D190" s="180" t="s">
        <v>149</v>
      </c>
      <c r="E190" s="38"/>
      <c r="F190" s="181" t="s">
        <v>2082</v>
      </c>
      <c r="G190" s="38"/>
      <c r="H190" s="38"/>
      <c r="I190" s="182"/>
      <c r="J190" s="38"/>
      <c r="K190" s="38"/>
      <c r="L190" s="41"/>
      <c r="M190" s="183"/>
      <c r="N190" s="184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8" t="s">
        <v>149</v>
      </c>
      <c r="AU190" s="18" t="s">
        <v>153</v>
      </c>
    </row>
    <row r="191" spans="1:65" s="2" customFormat="1" ht="37.9" customHeight="1">
      <c r="A191" s="36"/>
      <c r="B191" s="37"/>
      <c r="C191" s="167" t="s">
        <v>669</v>
      </c>
      <c r="D191" s="167" t="s">
        <v>144</v>
      </c>
      <c r="E191" s="168" t="s">
        <v>2083</v>
      </c>
      <c r="F191" s="169" t="s">
        <v>2084</v>
      </c>
      <c r="G191" s="170" t="s">
        <v>470</v>
      </c>
      <c r="H191" s="171">
        <v>10</v>
      </c>
      <c r="I191" s="172"/>
      <c r="J191" s="173">
        <f>ROUND(I191*H191,2)</f>
        <v>0</v>
      </c>
      <c r="K191" s="169" t="s">
        <v>32</v>
      </c>
      <c r="L191" s="41"/>
      <c r="M191" s="174" t="s">
        <v>32</v>
      </c>
      <c r="N191" s="175" t="s">
        <v>49</v>
      </c>
      <c r="O191" s="66"/>
      <c r="P191" s="176">
        <f>O191*H191</f>
        <v>0</v>
      </c>
      <c r="Q191" s="176">
        <v>0</v>
      </c>
      <c r="R191" s="176">
        <f>Q191*H191</f>
        <v>0</v>
      </c>
      <c r="S191" s="176">
        <v>0</v>
      </c>
      <c r="T191" s="177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78" t="s">
        <v>452</v>
      </c>
      <c r="AT191" s="178" t="s">
        <v>144</v>
      </c>
      <c r="AU191" s="178" t="s">
        <v>153</v>
      </c>
      <c r="AY191" s="18" t="s">
        <v>143</v>
      </c>
      <c r="BE191" s="179">
        <f>IF(N191="základní",J191,0)</f>
        <v>0</v>
      </c>
      <c r="BF191" s="179">
        <f>IF(N191="snížená",J191,0)</f>
        <v>0</v>
      </c>
      <c r="BG191" s="179">
        <f>IF(N191="zákl. přenesená",J191,0)</f>
        <v>0</v>
      </c>
      <c r="BH191" s="179">
        <f>IF(N191="sníž. přenesená",J191,0)</f>
        <v>0</v>
      </c>
      <c r="BI191" s="179">
        <f>IF(N191="nulová",J191,0)</f>
        <v>0</v>
      </c>
      <c r="BJ191" s="18" t="s">
        <v>86</v>
      </c>
      <c r="BK191" s="179">
        <f>ROUND(I191*H191,2)</f>
        <v>0</v>
      </c>
      <c r="BL191" s="18" t="s">
        <v>452</v>
      </c>
      <c r="BM191" s="178" t="s">
        <v>1001</v>
      </c>
    </row>
    <row r="192" spans="1:65" s="2" customFormat="1" ht="29.25">
      <c r="A192" s="36"/>
      <c r="B192" s="37"/>
      <c r="C192" s="38"/>
      <c r="D192" s="180" t="s">
        <v>149</v>
      </c>
      <c r="E192" s="38"/>
      <c r="F192" s="181" t="s">
        <v>2084</v>
      </c>
      <c r="G192" s="38"/>
      <c r="H192" s="38"/>
      <c r="I192" s="182"/>
      <c r="J192" s="38"/>
      <c r="K192" s="38"/>
      <c r="L192" s="41"/>
      <c r="M192" s="183"/>
      <c r="N192" s="184"/>
      <c r="O192" s="66"/>
      <c r="P192" s="66"/>
      <c r="Q192" s="66"/>
      <c r="R192" s="66"/>
      <c r="S192" s="66"/>
      <c r="T192" s="67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8" t="s">
        <v>149</v>
      </c>
      <c r="AU192" s="18" t="s">
        <v>153</v>
      </c>
    </row>
    <row r="193" spans="1:65" s="11" customFormat="1" ht="20.85" customHeight="1">
      <c r="B193" s="153"/>
      <c r="C193" s="154"/>
      <c r="D193" s="155" t="s">
        <v>77</v>
      </c>
      <c r="E193" s="196" t="s">
        <v>2085</v>
      </c>
      <c r="F193" s="196" t="s">
        <v>2086</v>
      </c>
      <c r="G193" s="154"/>
      <c r="H193" s="154"/>
      <c r="I193" s="157"/>
      <c r="J193" s="197">
        <f>BK193</f>
        <v>0</v>
      </c>
      <c r="K193" s="154"/>
      <c r="L193" s="159"/>
      <c r="M193" s="160"/>
      <c r="N193" s="161"/>
      <c r="O193" s="161"/>
      <c r="P193" s="162">
        <f>SUM(P194:P211)</f>
        <v>0</v>
      </c>
      <c r="Q193" s="161"/>
      <c r="R193" s="162">
        <f>SUM(R194:R211)</f>
        <v>0</v>
      </c>
      <c r="S193" s="161"/>
      <c r="T193" s="163">
        <f>SUM(T194:T211)</f>
        <v>0</v>
      </c>
      <c r="AR193" s="164" t="s">
        <v>86</v>
      </c>
      <c r="AT193" s="165" t="s">
        <v>77</v>
      </c>
      <c r="AU193" s="165" t="s">
        <v>88</v>
      </c>
      <c r="AY193" s="164" t="s">
        <v>143</v>
      </c>
      <c r="BK193" s="166">
        <f>SUM(BK194:BK211)</f>
        <v>0</v>
      </c>
    </row>
    <row r="194" spans="1:65" s="2" customFormat="1" ht="49.15" customHeight="1">
      <c r="A194" s="36"/>
      <c r="B194" s="37"/>
      <c r="C194" s="167" t="s">
        <v>677</v>
      </c>
      <c r="D194" s="167" t="s">
        <v>144</v>
      </c>
      <c r="E194" s="168" t="s">
        <v>1122</v>
      </c>
      <c r="F194" s="169" t="s">
        <v>1125</v>
      </c>
      <c r="G194" s="170" t="s">
        <v>462</v>
      </c>
      <c r="H194" s="171">
        <v>110</v>
      </c>
      <c r="I194" s="172"/>
      <c r="J194" s="173">
        <f>ROUND(I194*H194,2)</f>
        <v>0</v>
      </c>
      <c r="K194" s="169" t="s">
        <v>32</v>
      </c>
      <c r="L194" s="41"/>
      <c r="M194" s="174" t="s">
        <v>32</v>
      </c>
      <c r="N194" s="175" t="s">
        <v>49</v>
      </c>
      <c r="O194" s="66"/>
      <c r="P194" s="176">
        <f>O194*H194</f>
        <v>0</v>
      </c>
      <c r="Q194" s="176">
        <v>0</v>
      </c>
      <c r="R194" s="176">
        <f>Q194*H194</f>
        <v>0</v>
      </c>
      <c r="S194" s="176">
        <v>0</v>
      </c>
      <c r="T194" s="177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78" t="s">
        <v>452</v>
      </c>
      <c r="AT194" s="178" t="s">
        <v>144</v>
      </c>
      <c r="AU194" s="178" t="s">
        <v>153</v>
      </c>
      <c r="AY194" s="18" t="s">
        <v>143</v>
      </c>
      <c r="BE194" s="179">
        <f>IF(N194="základní",J194,0)</f>
        <v>0</v>
      </c>
      <c r="BF194" s="179">
        <f>IF(N194="snížená",J194,0)</f>
        <v>0</v>
      </c>
      <c r="BG194" s="179">
        <f>IF(N194="zákl. přenesená",J194,0)</f>
        <v>0</v>
      </c>
      <c r="BH194" s="179">
        <f>IF(N194="sníž. přenesená",J194,0)</f>
        <v>0</v>
      </c>
      <c r="BI194" s="179">
        <f>IF(N194="nulová",J194,0)</f>
        <v>0</v>
      </c>
      <c r="BJ194" s="18" t="s">
        <v>86</v>
      </c>
      <c r="BK194" s="179">
        <f>ROUND(I194*H194,2)</f>
        <v>0</v>
      </c>
      <c r="BL194" s="18" t="s">
        <v>452</v>
      </c>
      <c r="BM194" s="178" t="s">
        <v>1018</v>
      </c>
    </row>
    <row r="195" spans="1:65" s="2" customFormat="1" ht="29.25">
      <c r="A195" s="36"/>
      <c r="B195" s="37"/>
      <c r="C195" s="38"/>
      <c r="D195" s="180" t="s">
        <v>149</v>
      </c>
      <c r="E195" s="38"/>
      <c r="F195" s="181" t="s">
        <v>1125</v>
      </c>
      <c r="G195" s="38"/>
      <c r="H195" s="38"/>
      <c r="I195" s="182"/>
      <c r="J195" s="38"/>
      <c r="K195" s="38"/>
      <c r="L195" s="41"/>
      <c r="M195" s="183"/>
      <c r="N195" s="184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8" t="s">
        <v>149</v>
      </c>
      <c r="AU195" s="18" t="s">
        <v>153</v>
      </c>
    </row>
    <row r="196" spans="1:65" s="2" customFormat="1" ht="24.2" customHeight="1">
      <c r="A196" s="36"/>
      <c r="B196" s="37"/>
      <c r="C196" s="167" t="s">
        <v>684</v>
      </c>
      <c r="D196" s="167" t="s">
        <v>144</v>
      </c>
      <c r="E196" s="168" t="s">
        <v>2087</v>
      </c>
      <c r="F196" s="169" t="s">
        <v>2088</v>
      </c>
      <c r="G196" s="170" t="s">
        <v>462</v>
      </c>
      <c r="H196" s="171">
        <v>85</v>
      </c>
      <c r="I196" s="172"/>
      <c r="J196" s="173">
        <f>ROUND(I196*H196,2)</f>
        <v>0</v>
      </c>
      <c r="K196" s="169" t="s">
        <v>32</v>
      </c>
      <c r="L196" s="41"/>
      <c r="M196" s="174" t="s">
        <v>32</v>
      </c>
      <c r="N196" s="175" t="s">
        <v>49</v>
      </c>
      <c r="O196" s="66"/>
      <c r="P196" s="176">
        <f>O196*H196</f>
        <v>0</v>
      </c>
      <c r="Q196" s="176">
        <v>0</v>
      </c>
      <c r="R196" s="176">
        <f>Q196*H196</f>
        <v>0</v>
      </c>
      <c r="S196" s="176">
        <v>0</v>
      </c>
      <c r="T196" s="177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78" t="s">
        <v>452</v>
      </c>
      <c r="AT196" s="178" t="s">
        <v>144</v>
      </c>
      <c r="AU196" s="178" t="s">
        <v>153</v>
      </c>
      <c r="AY196" s="18" t="s">
        <v>143</v>
      </c>
      <c r="BE196" s="179">
        <f>IF(N196="základní",J196,0)</f>
        <v>0</v>
      </c>
      <c r="BF196" s="179">
        <f>IF(N196="snížená",J196,0)</f>
        <v>0</v>
      </c>
      <c r="BG196" s="179">
        <f>IF(N196="zákl. přenesená",J196,0)</f>
        <v>0</v>
      </c>
      <c r="BH196" s="179">
        <f>IF(N196="sníž. přenesená",J196,0)</f>
        <v>0</v>
      </c>
      <c r="BI196" s="179">
        <f>IF(N196="nulová",J196,0)</f>
        <v>0</v>
      </c>
      <c r="BJ196" s="18" t="s">
        <v>86</v>
      </c>
      <c r="BK196" s="179">
        <f>ROUND(I196*H196,2)</f>
        <v>0</v>
      </c>
      <c r="BL196" s="18" t="s">
        <v>452</v>
      </c>
      <c r="BM196" s="178" t="s">
        <v>1029</v>
      </c>
    </row>
    <row r="197" spans="1:65" s="2" customFormat="1" ht="19.5">
      <c r="A197" s="36"/>
      <c r="B197" s="37"/>
      <c r="C197" s="38"/>
      <c r="D197" s="180" t="s">
        <v>149</v>
      </c>
      <c r="E197" s="38"/>
      <c r="F197" s="181" t="s">
        <v>2088</v>
      </c>
      <c r="G197" s="38"/>
      <c r="H197" s="38"/>
      <c r="I197" s="182"/>
      <c r="J197" s="38"/>
      <c r="K197" s="38"/>
      <c r="L197" s="41"/>
      <c r="M197" s="183"/>
      <c r="N197" s="184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8" t="s">
        <v>149</v>
      </c>
      <c r="AU197" s="18" t="s">
        <v>153</v>
      </c>
    </row>
    <row r="198" spans="1:65" s="2" customFormat="1" ht="24.2" customHeight="1">
      <c r="A198" s="36"/>
      <c r="B198" s="37"/>
      <c r="C198" s="167" t="s">
        <v>690</v>
      </c>
      <c r="D198" s="167" t="s">
        <v>144</v>
      </c>
      <c r="E198" s="168" t="s">
        <v>2089</v>
      </c>
      <c r="F198" s="169" t="s">
        <v>2090</v>
      </c>
      <c r="G198" s="170" t="s">
        <v>462</v>
      </c>
      <c r="H198" s="171">
        <v>12</v>
      </c>
      <c r="I198" s="172"/>
      <c r="J198" s="173">
        <f>ROUND(I198*H198,2)</f>
        <v>0</v>
      </c>
      <c r="K198" s="169" t="s">
        <v>32</v>
      </c>
      <c r="L198" s="41"/>
      <c r="M198" s="174" t="s">
        <v>32</v>
      </c>
      <c r="N198" s="175" t="s">
        <v>49</v>
      </c>
      <c r="O198" s="66"/>
      <c r="P198" s="176">
        <f>O198*H198</f>
        <v>0</v>
      </c>
      <c r="Q198" s="176">
        <v>0</v>
      </c>
      <c r="R198" s="176">
        <f>Q198*H198</f>
        <v>0</v>
      </c>
      <c r="S198" s="176">
        <v>0</v>
      </c>
      <c r="T198" s="177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78" t="s">
        <v>452</v>
      </c>
      <c r="AT198" s="178" t="s">
        <v>144</v>
      </c>
      <c r="AU198" s="178" t="s">
        <v>153</v>
      </c>
      <c r="AY198" s="18" t="s">
        <v>143</v>
      </c>
      <c r="BE198" s="179">
        <f>IF(N198="základní",J198,0)</f>
        <v>0</v>
      </c>
      <c r="BF198" s="179">
        <f>IF(N198="snížená",J198,0)</f>
        <v>0</v>
      </c>
      <c r="BG198" s="179">
        <f>IF(N198="zákl. přenesená",J198,0)</f>
        <v>0</v>
      </c>
      <c r="BH198" s="179">
        <f>IF(N198="sníž. přenesená",J198,0)</f>
        <v>0</v>
      </c>
      <c r="BI198" s="179">
        <f>IF(N198="nulová",J198,0)</f>
        <v>0</v>
      </c>
      <c r="BJ198" s="18" t="s">
        <v>86</v>
      </c>
      <c r="BK198" s="179">
        <f>ROUND(I198*H198,2)</f>
        <v>0</v>
      </c>
      <c r="BL198" s="18" t="s">
        <v>452</v>
      </c>
      <c r="BM198" s="178" t="s">
        <v>1038</v>
      </c>
    </row>
    <row r="199" spans="1:65" s="2" customFormat="1" ht="19.5">
      <c r="A199" s="36"/>
      <c r="B199" s="37"/>
      <c r="C199" s="38"/>
      <c r="D199" s="180" t="s">
        <v>149</v>
      </c>
      <c r="E199" s="38"/>
      <c r="F199" s="181" t="s">
        <v>2090</v>
      </c>
      <c r="G199" s="38"/>
      <c r="H199" s="38"/>
      <c r="I199" s="182"/>
      <c r="J199" s="38"/>
      <c r="K199" s="38"/>
      <c r="L199" s="41"/>
      <c r="M199" s="183"/>
      <c r="N199" s="184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8" t="s">
        <v>149</v>
      </c>
      <c r="AU199" s="18" t="s">
        <v>153</v>
      </c>
    </row>
    <row r="200" spans="1:65" s="2" customFormat="1" ht="24.2" customHeight="1">
      <c r="A200" s="36"/>
      <c r="B200" s="37"/>
      <c r="C200" s="167" t="s">
        <v>699</v>
      </c>
      <c r="D200" s="167" t="s">
        <v>144</v>
      </c>
      <c r="E200" s="168" t="s">
        <v>1863</v>
      </c>
      <c r="F200" s="169" t="s">
        <v>1864</v>
      </c>
      <c r="G200" s="170" t="s">
        <v>470</v>
      </c>
      <c r="H200" s="171">
        <v>26</v>
      </c>
      <c r="I200" s="172"/>
      <c r="J200" s="173">
        <f>ROUND(I200*H200,2)</f>
        <v>0</v>
      </c>
      <c r="K200" s="169" t="s">
        <v>32</v>
      </c>
      <c r="L200" s="41"/>
      <c r="M200" s="174" t="s">
        <v>32</v>
      </c>
      <c r="N200" s="175" t="s">
        <v>49</v>
      </c>
      <c r="O200" s="66"/>
      <c r="P200" s="176">
        <f>O200*H200</f>
        <v>0</v>
      </c>
      <c r="Q200" s="176">
        <v>0</v>
      </c>
      <c r="R200" s="176">
        <f>Q200*H200</f>
        <v>0</v>
      </c>
      <c r="S200" s="176">
        <v>0</v>
      </c>
      <c r="T200" s="177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78" t="s">
        <v>452</v>
      </c>
      <c r="AT200" s="178" t="s">
        <v>144</v>
      </c>
      <c r="AU200" s="178" t="s">
        <v>153</v>
      </c>
      <c r="AY200" s="18" t="s">
        <v>143</v>
      </c>
      <c r="BE200" s="179">
        <f>IF(N200="základní",J200,0)</f>
        <v>0</v>
      </c>
      <c r="BF200" s="179">
        <f>IF(N200="snížená",J200,0)</f>
        <v>0</v>
      </c>
      <c r="BG200" s="179">
        <f>IF(N200="zákl. přenesená",J200,0)</f>
        <v>0</v>
      </c>
      <c r="BH200" s="179">
        <f>IF(N200="sníž. přenesená",J200,0)</f>
        <v>0</v>
      </c>
      <c r="BI200" s="179">
        <f>IF(N200="nulová",J200,0)</f>
        <v>0</v>
      </c>
      <c r="BJ200" s="18" t="s">
        <v>86</v>
      </c>
      <c r="BK200" s="179">
        <f>ROUND(I200*H200,2)</f>
        <v>0</v>
      </c>
      <c r="BL200" s="18" t="s">
        <v>452</v>
      </c>
      <c r="BM200" s="178" t="s">
        <v>1049</v>
      </c>
    </row>
    <row r="201" spans="1:65" s="2" customFormat="1" ht="11.25">
      <c r="A201" s="36"/>
      <c r="B201" s="37"/>
      <c r="C201" s="38"/>
      <c r="D201" s="180" t="s">
        <v>149</v>
      </c>
      <c r="E201" s="38"/>
      <c r="F201" s="181" t="s">
        <v>1865</v>
      </c>
      <c r="G201" s="38"/>
      <c r="H201" s="38"/>
      <c r="I201" s="182"/>
      <c r="J201" s="38"/>
      <c r="K201" s="38"/>
      <c r="L201" s="41"/>
      <c r="M201" s="183"/>
      <c r="N201" s="184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8" t="s">
        <v>149</v>
      </c>
      <c r="AU201" s="18" t="s">
        <v>153</v>
      </c>
    </row>
    <row r="202" spans="1:65" s="2" customFormat="1" ht="24.2" customHeight="1">
      <c r="A202" s="36"/>
      <c r="B202" s="37"/>
      <c r="C202" s="167" t="s">
        <v>706</v>
      </c>
      <c r="D202" s="167" t="s">
        <v>144</v>
      </c>
      <c r="E202" s="168" t="s">
        <v>2091</v>
      </c>
      <c r="F202" s="169" t="s">
        <v>2092</v>
      </c>
      <c r="G202" s="170" t="s">
        <v>470</v>
      </c>
      <c r="H202" s="171">
        <v>4</v>
      </c>
      <c r="I202" s="172"/>
      <c r="J202" s="173">
        <f>ROUND(I202*H202,2)</f>
        <v>0</v>
      </c>
      <c r="K202" s="169" t="s">
        <v>32</v>
      </c>
      <c r="L202" s="41"/>
      <c r="M202" s="174" t="s">
        <v>32</v>
      </c>
      <c r="N202" s="175" t="s">
        <v>49</v>
      </c>
      <c r="O202" s="66"/>
      <c r="P202" s="176">
        <f>O202*H202</f>
        <v>0</v>
      </c>
      <c r="Q202" s="176">
        <v>0</v>
      </c>
      <c r="R202" s="176">
        <f>Q202*H202</f>
        <v>0</v>
      </c>
      <c r="S202" s="176">
        <v>0</v>
      </c>
      <c r="T202" s="177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78" t="s">
        <v>452</v>
      </c>
      <c r="AT202" s="178" t="s">
        <v>144</v>
      </c>
      <c r="AU202" s="178" t="s">
        <v>153</v>
      </c>
      <c r="AY202" s="18" t="s">
        <v>143</v>
      </c>
      <c r="BE202" s="179">
        <f>IF(N202="základní",J202,0)</f>
        <v>0</v>
      </c>
      <c r="BF202" s="179">
        <f>IF(N202="snížená",J202,0)</f>
        <v>0</v>
      </c>
      <c r="BG202" s="179">
        <f>IF(N202="zákl. přenesená",J202,0)</f>
        <v>0</v>
      </c>
      <c r="BH202" s="179">
        <f>IF(N202="sníž. přenesená",J202,0)</f>
        <v>0</v>
      </c>
      <c r="BI202" s="179">
        <f>IF(N202="nulová",J202,0)</f>
        <v>0</v>
      </c>
      <c r="BJ202" s="18" t="s">
        <v>86</v>
      </c>
      <c r="BK202" s="179">
        <f>ROUND(I202*H202,2)</f>
        <v>0</v>
      </c>
      <c r="BL202" s="18" t="s">
        <v>452</v>
      </c>
      <c r="BM202" s="178" t="s">
        <v>1060</v>
      </c>
    </row>
    <row r="203" spans="1:65" s="2" customFormat="1" ht="11.25">
      <c r="A203" s="36"/>
      <c r="B203" s="37"/>
      <c r="C203" s="38"/>
      <c r="D203" s="180" t="s">
        <v>149</v>
      </c>
      <c r="E203" s="38"/>
      <c r="F203" s="181" t="s">
        <v>2092</v>
      </c>
      <c r="G203" s="38"/>
      <c r="H203" s="38"/>
      <c r="I203" s="182"/>
      <c r="J203" s="38"/>
      <c r="K203" s="38"/>
      <c r="L203" s="41"/>
      <c r="M203" s="183"/>
      <c r="N203" s="184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8" t="s">
        <v>149</v>
      </c>
      <c r="AU203" s="18" t="s">
        <v>153</v>
      </c>
    </row>
    <row r="204" spans="1:65" s="2" customFormat="1" ht="24.2" customHeight="1">
      <c r="A204" s="36"/>
      <c r="B204" s="37"/>
      <c r="C204" s="167" t="s">
        <v>712</v>
      </c>
      <c r="D204" s="167" t="s">
        <v>144</v>
      </c>
      <c r="E204" s="168" t="s">
        <v>2093</v>
      </c>
      <c r="F204" s="169" t="s">
        <v>2094</v>
      </c>
      <c r="G204" s="170" t="s">
        <v>470</v>
      </c>
      <c r="H204" s="171">
        <v>4</v>
      </c>
      <c r="I204" s="172"/>
      <c r="J204" s="173">
        <f>ROUND(I204*H204,2)</f>
        <v>0</v>
      </c>
      <c r="K204" s="169" t="s">
        <v>32</v>
      </c>
      <c r="L204" s="41"/>
      <c r="M204" s="174" t="s">
        <v>32</v>
      </c>
      <c r="N204" s="175" t="s">
        <v>49</v>
      </c>
      <c r="O204" s="66"/>
      <c r="P204" s="176">
        <f>O204*H204</f>
        <v>0</v>
      </c>
      <c r="Q204" s="176">
        <v>0</v>
      </c>
      <c r="R204" s="176">
        <f>Q204*H204</f>
        <v>0</v>
      </c>
      <c r="S204" s="176">
        <v>0</v>
      </c>
      <c r="T204" s="177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78" t="s">
        <v>452</v>
      </c>
      <c r="AT204" s="178" t="s">
        <v>144</v>
      </c>
      <c r="AU204" s="178" t="s">
        <v>153</v>
      </c>
      <c r="AY204" s="18" t="s">
        <v>143</v>
      </c>
      <c r="BE204" s="179">
        <f>IF(N204="základní",J204,0)</f>
        <v>0</v>
      </c>
      <c r="BF204" s="179">
        <f>IF(N204="snížená",J204,0)</f>
        <v>0</v>
      </c>
      <c r="BG204" s="179">
        <f>IF(N204="zákl. přenesená",J204,0)</f>
        <v>0</v>
      </c>
      <c r="BH204" s="179">
        <f>IF(N204="sníž. přenesená",J204,0)</f>
        <v>0</v>
      </c>
      <c r="BI204" s="179">
        <f>IF(N204="nulová",J204,0)</f>
        <v>0</v>
      </c>
      <c r="BJ204" s="18" t="s">
        <v>86</v>
      </c>
      <c r="BK204" s="179">
        <f>ROUND(I204*H204,2)</f>
        <v>0</v>
      </c>
      <c r="BL204" s="18" t="s">
        <v>452</v>
      </c>
      <c r="BM204" s="178" t="s">
        <v>1072</v>
      </c>
    </row>
    <row r="205" spans="1:65" s="2" customFormat="1" ht="19.5">
      <c r="A205" s="36"/>
      <c r="B205" s="37"/>
      <c r="C205" s="38"/>
      <c r="D205" s="180" t="s">
        <v>149</v>
      </c>
      <c r="E205" s="38"/>
      <c r="F205" s="181" t="s">
        <v>2095</v>
      </c>
      <c r="G205" s="38"/>
      <c r="H205" s="38"/>
      <c r="I205" s="182"/>
      <c r="J205" s="38"/>
      <c r="K205" s="38"/>
      <c r="L205" s="41"/>
      <c r="M205" s="183"/>
      <c r="N205" s="184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8" t="s">
        <v>149</v>
      </c>
      <c r="AU205" s="18" t="s">
        <v>153</v>
      </c>
    </row>
    <row r="206" spans="1:65" s="2" customFormat="1" ht="24.2" customHeight="1">
      <c r="A206" s="36"/>
      <c r="B206" s="37"/>
      <c r="C206" s="167" t="s">
        <v>725</v>
      </c>
      <c r="D206" s="167" t="s">
        <v>144</v>
      </c>
      <c r="E206" s="168" t="s">
        <v>2096</v>
      </c>
      <c r="F206" s="169" t="s">
        <v>2097</v>
      </c>
      <c r="G206" s="170" t="s">
        <v>470</v>
      </c>
      <c r="H206" s="171">
        <v>4</v>
      </c>
      <c r="I206" s="172"/>
      <c r="J206" s="173">
        <f>ROUND(I206*H206,2)</f>
        <v>0</v>
      </c>
      <c r="K206" s="169" t="s">
        <v>32</v>
      </c>
      <c r="L206" s="41"/>
      <c r="M206" s="174" t="s">
        <v>32</v>
      </c>
      <c r="N206" s="175" t="s">
        <v>49</v>
      </c>
      <c r="O206" s="66"/>
      <c r="P206" s="176">
        <f>O206*H206</f>
        <v>0</v>
      </c>
      <c r="Q206" s="176">
        <v>0</v>
      </c>
      <c r="R206" s="176">
        <f>Q206*H206</f>
        <v>0</v>
      </c>
      <c r="S206" s="176">
        <v>0</v>
      </c>
      <c r="T206" s="177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78" t="s">
        <v>452</v>
      </c>
      <c r="AT206" s="178" t="s">
        <v>144</v>
      </c>
      <c r="AU206" s="178" t="s">
        <v>153</v>
      </c>
      <c r="AY206" s="18" t="s">
        <v>143</v>
      </c>
      <c r="BE206" s="179">
        <f>IF(N206="základní",J206,0)</f>
        <v>0</v>
      </c>
      <c r="BF206" s="179">
        <f>IF(N206="snížená",J206,0)</f>
        <v>0</v>
      </c>
      <c r="BG206" s="179">
        <f>IF(N206="zákl. přenesená",J206,0)</f>
        <v>0</v>
      </c>
      <c r="BH206" s="179">
        <f>IF(N206="sníž. přenesená",J206,0)</f>
        <v>0</v>
      </c>
      <c r="BI206" s="179">
        <f>IF(N206="nulová",J206,0)</f>
        <v>0</v>
      </c>
      <c r="BJ206" s="18" t="s">
        <v>86</v>
      </c>
      <c r="BK206" s="179">
        <f>ROUND(I206*H206,2)</f>
        <v>0</v>
      </c>
      <c r="BL206" s="18" t="s">
        <v>452</v>
      </c>
      <c r="BM206" s="178" t="s">
        <v>1086</v>
      </c>
    </row>
    <row r="207" spans="1:65" s="2" customFormat="1" ht="19.5">
      <c r="A207" s="36"/>
      <c r="B207" s="37"/>
      <c r="C207" s="38"/>
      <c r="D207" s="180" t="s">
        <v>149</v>
      </c>
      <c r="E207" s="38"/>
      <c r="F207" s="181" t="s">
        <v>2098</v>
      </c>
      <c r="G207" s="38"/>
      <c r="H207" s="38"/>
      <c r="I207" s="182"/>
      <c r="J207" s="38"/>
      <c r="K207" s="38"/>
      <c r="L207" s="41"/>
      <c r="M207" s="183"/>
      <c r="N207" s="184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8" t="s">
        <v>149</v>
      </c>
      <c r="AU207" s="18" t="s">
        <v>153</v>
      </c>
    </row>
    <row r="208" spans="1:65" s="2" customFormat="1" ht="16.5" customHeight="1">
      <c r="A208" s="36"/>
      <c r="B208" s="37"/>
      <c r="C208" s="167" t="s">
        <v>762</v>
      </c>
      <c r="D208" s="167" t="s">
        <v>144</v>
      </c>
      <c r="E208" s="168" t="s">
        <v>1915</v>
      </c>
      <c r="F208" s="169" t="s">
        <v>2099</v>
      </c>
      <c r="G208" s="170" t="s">
        <v>1815</v>
      </c>
      <c r="H208" s="171">
        <v>2</v>
      </c>
      <c r="I208" s="172"/>
      <c r="J208" s="173">
        <f>ROUND(I208*H208,2)</f>
        <v>0</v>
      </c>
      <c r="K208" s="169" t="s">
        <v>32</v>
      </c>
      <c r="L208" s="41"/>
      <c r="M208" s="174" t="s">
        <v>32</v>
      </c>
      <c r="N208" s="175" t="s">
        <v>49</v>
      </c>
      <c r="O208" s="66"/>
      <c r="P208" s="176">
        <f>O208*H208</f>
        <v>0</v>
      </c>
      <c r="Q208" s="176">
        <v>0</v>
      </c>
      <c r="R208" s="176">
        <f>Q208*H208</f>
        <v>0</v>
      </c>
      <c r="S208" s="176">
        <v>0</v>
      </c>
      <c r="T208" s="177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78" t="s">
        <v>452</v>
      </c>
      <c r="AT208" s="178" t="s">
        <v>144</v>
      </c>
      <c r="AU208" s="178" t="s">
        <v>153</v>
      </c>
      <c r="AY208" s="18" t="s">
        <v>143</v>
      </c>
      <c r="BE208" s="179">
        <f>IF(N208="základní",J208,0)</f>
        <v>0</v>
      </c>
      <c r="BF208" s="179">
        <f>IF(N208="snížená",J208,0)</f>
        <v>0</v>
      </c>
      <c r="BG208" s="179">
        <f>IF(N208="zákl. přenesená",J208,0)</f>
        <v>0</v>
      </c>
      <c r="BH208" s="179">
        <f>IF(N208="sníž. přenesená",J208,0)</f>
        <v>0</v>
      </c>
      <c r="BI208" s="179">
        <f>IF(N208="nulová",J208,0)</f>
        <v>0</v>
      </c>
      <c r="BJ208" s="18" t="s">
        <v>86</v>
      </c>
      <c r="BK208" s="179">
        <f>ROUND(I208*H208,2)</f>
        <v>0</v>
      </c>
      <c r="BL208" s="18" t="s">
        <v>452</v>
      </c>
      <c r="BM208" s="178" t="s">
        <v>1097</v>
      </c>
    </row>
    <row r="209" spans="1:65" s="2" customFormat="1" ht="11.25">
      <c r="A209" s="36"/>
      <c r="B209" s="37"/>
      <c r="C209" s="38"/>
      <c r="D209" s="180" t="s">
        <v>149</v>
      </c>
      <c r="E209" s="38"/>
      <c r="F209" s="181" t="s">
        <v>2099</v>
      </c>
      <c r="G209" s="38"/>
      <c r="H209" s="38"/>
      <c r="I209" s="182"/>
      <c r="J209" s="38"/>
      <c r="K209" s="38"/>
      <c r="L209" s="41"/>
      <c r="M209" s="183"/>
      <c r="N209" s="184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8" t="s">
        <v>149</v>
      </c>
      <c r="AU209" s="18" t="s">
        <v>153</v>
      </c>
    </row>
    <row r="210" spans="1:65" s="2" customFormat="1" ht="37.9" customHeight="1">
      <c r="A210" s="36"/>
      <c r="B210" s="37"/>
      <c r="C210" s="167" t="s">
        <v>773</v>
      </c>
      <c r="D210" s="167" t="s">
        <v>144</v>
      </c>
      <c r="E210" s="168" t="s">
        <v>2100</v>
      </c>
      <c r="F210" s="169" t="s">
        <v>2101</v>
      </c>
      <c r="G210" s="170" t="s">
        <v>470</v>
      </c>
      <c r="H210" s="171">
        <v>4</v>
      </c>
      <c r="I210" s="172"/>
      <c r="J210" s="173">
        <f>ROUND(I210*H210,2)</f>
        <v>0</v>
      </c>
      <c r="K210" s="169" t="s">
        <v>32</v>
      </c>
      <c r="L210" s="41"/>
      <c r="M210" s="174" t="s">
        <v>32</v>
      </c>
      <c r="N210" s="175" t="s">
        <v>49</v>
      </c>
      <c r="O210" s="66"/>
      <c r="P210" s="176">
        <f>O210*H210</f>
        <v>0</v>
      </c>
      <c r="Q210" s="176">
        <v>0</v>
      </c>
      <c r="R210" s="176">
        <f>Q210*H210</f>
        <v>0</v>
      </c>
      <c r="S210" s="176">
        <v>0</v>
      </c>
      <c r="T210" s="177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78" t="s">
        <v>452</v>
      </c>
      <c r="AT210" s="178" t="s">
        <v>144</v>
      </c>
      <c r="AU210" s="178" t="s">
        <v>153</v>
      </c>
      <c r="AY210" s="18" t="s">
        <v>143</v>
      </c>
      <c r="BE210" s="179">
        <f>IF(N210="základní",J210,0)</f>
        <v>0</v>
      </c>
      <c r="BF210" s="179">
        <f>IF(N210="snížená",J210,0)</f>
        <v>0</v>
      </c>
      <c r="BG210" s="179">
        <f>IF(N210="zákl. přenesená",J210,0)</f>
        <v>0</v>
      </c>
      <c r="BH210" s="179">
        <f>IF(N210="sníž. přenesená",J210,0)</f>
        <v>0</v>
      </c>
      <c r="BI210" s="179">
        <f>IF(N210="nulová",J210,0)</f>
        <v>0</v>
      </c>
      <c r="BJ210" s="18" t="s">
        <v>86</v>
      </c>
      <c r="BK210" s="179">
        <f>ROUND(I210*H210,2)</f>
        <v>0</v>
      </c>
      <c r="BL210" s="18" t="s">
        <v>452</v>
      </c>
      <c r="BM210" s="178" t="s">
        <v>1108</v>
      </c>
    </row>
    <row r="211" spans="1:65" s="2" customFormat="1" ht="19.5">
      <c r="A211" s="36"/>
      <c r="B211" s="37"/>
      <c r="C211" s="38"/>
      <c r="D211" s="180" t="s">
        <v>149</v>
      </c>
      <c r="E211" s="38"/>
      <c r="F211" s="181" t="s">
        <v>2102</v>
      </c>
      <c r="G211" s="38"/>
      <c r="H211" s="38"/>
      <c r="I211" s="182"/>
      <c r="J211" s="38"/>
      <c r="K211" s="38"/>
      <c r="L211" s="41"/>
      <c r="M211" s="183"/>
      <c r="N211" s="184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8" t="s">
        <v>149</v>
      </c>
      <c r="AU211" s="18" t="s">
        <v>153</v>
      </c>
    </row>
    <row r="212" spans="1:65" s="11" customFormat="1" ht="20.85" customHeight="1">
      <c r="B212" s="153"/>
      <c r="C212" s="154"/>
      <c r="D212" s="155" t="s">
        <v>77</v>
      </c>
      <c r="E212" s="196" t="s">
        <v>140</v>
      </c>
      <c r="F212" s="196" t="s">
        <v>141</v>
      </c>
      <c r="G212" s="154"/>
      <c r="H212" s="154"/>
      <c r="I212" s="157"/>
      <c r="J212" s="197">
        <f>BK212</f>
        <v>0</v>
      </c>
      <c r="K212" s="154"/>
      <c r="L212" s="159"/>
      <c r="M212" s="160"/>
      <c r="N212" s="161"/>
      <c r="O212" s="161"/>
      <c r="P212" s="162">
        <f>SUM(P213:P232)</f>
        <v>0</v>
      </c>
      <c r="Q212" s="161"/>
      <c r="R212" s="162">
        <f>SUM(R213:R232)</f>
        <v>0</v>
      </c>
      <c r="S212" s="161"/>
      <c r="T212" s="163">
        <f>SUM(T213:T232)</f>
        <v>0</v>
      </c>
      <c r="AR212" s="164" t="s">
        <v>142</v>
      </c>
      <c r="AT212" s="165" t="s">
        <v>77</v>
      </c>
      <c r="AU212" s="165" t="s">
        <v>88</v>
      </c>
      <c r="AY212" s="164" t="s">
        <v>143</v>
      </c>
      <c r="BK212" s="166">
        <f>SUM(BK213:BK232)</f>
        <v>0</v>
      </c>
    </row>
    <row r="213" spans="1:65" s="2" customFormat="1" ht="24.2" customHeight="1">
      <c r="A213" s="36"/>
      <c r="B213" s="37"/>
      <c r="C213" s="167" t="s">
        <v>781</v>
      </c>
      <c r="D213" s="167" t="s">
        <v>144</v>
      </c>
      <c r="E213" s="168" t="s">
        <v>2103</v>
      </c>
      <c r="F213" s="169" t="s">
        <v>2104</v>
      </c>
      <c r="G213" s="170" t="s">
        <v>1815</v>
      </c>
      <c r="H213" s="171">
        <v>17</v>
      </c>
      <c r="I213" s="172"/>
      <c r="J213" s="173">
        <f>ROUND(I213*H213,2)</f>
        <v>0</v>
      </c>
      <c r="K213" s="169" t="s">
        <v>32</v>
      </c>
      <c r="L213" s="41"/>
      <c r="M213" s="174" t="s">
        <v>32</v>
      </c>
      <c r="N213" s="175" t="s">
        <v>49</v>
      </c>
      <c r="O213" s="66"/>
      <c r="P213" s="176">
        <f>O213*H213</f>
        <v>0</v>
      </c>
      <c r="Q213" s="176">
        <v>0</v>
      </c>
      <c r="R213" s="176">
        <f>Q213*H213</f>
        <v>0</v>
      </c>
      <c r="S213" s="176">
        <v>0</v>
      </c>
      <c r="T213" s="177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78" t="s">
        <v>452</v>
      </c>
      <c r="AT213" s="178" t="s">
        <v>144</v>
      </c>
      <c r="AU213" s="178" t="s">
        <v>153</v>
      </c>
      <c r="AY213" s="18" t="s">
        <v>143</v>
      </c>
      <c r="BE213" s="179">
        <f>IF(N213="základní",J213,0)</f>
        <v>0</v>
      </c>
      <c r="BF213" s="179">
        <f>IF(N213="snížená",J213,0)</f>
        <v>0</v>
      </c>
      <c r="BG213" s="179">
        <f>IF(N213="zákl. přenesená",J213,0)</f>
        <v>0</v>
      </c>
      <c r="BH213" s="179">
        <f>IF(N213="sníž. přenesená",J213,0)</f>
        <v>0</v>
      </c>
      <c r="BI213" s="179">
        <f>IF(N213="nulová",J213,0)</f>
        <v>0</v>
      </c>
      <c r="BJ213" s="18" t="s">
        <v>86</v>
      </c>
      <c r="BK213" s="179">
        <f>ROUND(I213*H213,2)</f>
        <v>0</v>
      </c>
      <c r="BL213" s="18" t="s">
        <v>452</v>
      </c>
      <c r="BM213" s="178" t="s">
        <v>1389</v>
      </c>
    </row>
    <row r="214" spans="1:65" s="2" customFormat="1" ht="19.5">
      <c r="A214" s="36"/>
      <c r="B214" s="37"/>
      <c r="C214" s="38"/>
      <c r="D214" s="180" t="s">
        <v>149</v>
      </c>
      <c r="E214" s="38"/>
      <c r="F214" s="181" t="s">
        <v>2104</v>
      </c>
      <c r="G214" s="38"/>
      <c r="H214" s="38"/>
      <c r="I214" s="182"/>
      <c r="J214" s="38"/>
      <c r="K214" s="38"/>
      <c r="L214" s="41"/>
      <c r="M214" s="183"/>
      <c r="N214" s="184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8" t="s">
        <v>149</v>
      </c>
      <c r="AU214" s="18" t="s">
        <v>153</v>
      </c>
    </row>
    <row r="215" spans="1:65" s="2" customFormat="1" ht="16.5" customHeight="1">
      <c r="A215" s="36"/>
      <c r="B215" s="37"/>
      <c r="C215" s="167" t="s">
        <v>786</v>
      </c>
      <c r="D215" s="167" t="s">
        <v>144</v>
      </c>
      <c r="E215" s="168" t="s">
        <v>2105</v>
      </c>
      <c r="F215" s="169" t="s">
        <v>1922</v>
      </c>
      <c r="G215" s="170" t="s">
        <v>1815</v>
      </c>
      <c r="H215" s="171">
        <v>4</v>
      </c>
      <c r="I215" s="172"/>
      <c r="J215" s="173">
        <f>ROUND(I215*H215,2)</f>
        <v>0</v>
      </c>
      <c r="K215" s="169" t="s">
        <v>32</v>
      </c>
      <c r="L215" s="41"/>
      <c r="M215" s="174" t="s">
        <v>32</v>
      </c>
      <c r="N215" s="175" t="s">
        <v>49</v>
      </c>
      <c r="O215" s="66"/>
      <c r="P215" s="176">
        <f>O215*H215</f>
        <v>0</v>
      </c>
      <c r="Q215" s="176">
        <v>0</v>
      </c>
      <c r="R215" s="176">
        <f>Q215*H215</f>
        <v>0</v>
      </c>
      <c r="S215" s="176">
        <v>0</v>
      </c>
      <c r="T215" s="177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78" t="s">
        <v>452</v>
      </c>
      <c r="AT215" s="178" t="s">
        <v>144</v>
      </c>
      <c r="AU215" s="178" t="s">
        <v>153</v>
      </c>
      <c r="AY215" s="18" t="s">
        <v>143</v>
      </c>
      <c r="BE215" s="179">
        <f>IF(N215="základní",J215,0)</f>
        <v>0</v>
      </c>
      <c r="BF215" s="179">
        <f>IF(N215="snížená",J215,0)</f>
        <v>0</v>
      </c>
      <c r="BG215" s="179">
        <f>IF(N215="zákl. přenesená",J215,0)</f>
        <v>0</v>
      </c>
      <c r="BH215" s="179">
        <f>IF(N215="sníž. přenesená",J215,0)</f>
        <v>0</v>
      </c>
      <c r="BI215" s="179">
        <f>IF(N215="nulová",J215,0)</f>
        <v>0</v>
      </c>
      <c r="BJ215" s="18" t="s">
        <v>86</v>
      </c>
      <c r="BK215" s="179">
        <f>ROUND(I215*H215,2)</f>
        <v>0</v>
      </c>
      <c r="BL215" s="18" t="s">
        <v>452</v>
      </c>
      <c r="BM215" s="178" t="s">
        <v>1400</v>
      </c>
    </row>
    <row r="216" spans="1:65" s="2" customFormat="1" ht="11.25">
      <c r="A216" s="36"/>
      <c r="B216" s="37"/>
      <c r="C216" s="38"/>
      <c r="D216" s="180" t="s">
        <v>149</v>
      </c>
      <c r="E216" s="38"/>
      <c r="F216" s="181" t="s">
        <v>1922</v>
      </c>
      <c r="G216" s="38"/>
      <c r="H216" s="38"/>
      <c r="I216" s="182"/>
      <c r="J216" s="38"/>
      <c r="K216" s="38"/>
      <c r="L216" s="41"/>
      <c r="M216" s="183"/>
      <c r="N216" s="184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8" t="s">
        <v>149</v>
      </c>
      <c r="AU216" s="18" t="s">
        <v>153</v>
      </c>
    </row>
    <row r="217" spans="1:65" s="2" customFormat="1" ht="16.5" customHeight="1">
      <c r="A217" s="36"/>
      <c r="B217" s="37"/>
      <c r="C217" s="167" t="s">
        <v>793</v>
      </c>
      <c r="D217" s="167" t="s">
        <v>144</v>
      </c>
      <c r="E217" s="168" t="s">
        <v>2106</v>
      </c>
      <c r="F217" s="169" t="s">
        <v>2107</v>
      </c>
      <c r="G217" s="170" t="s">
        <v>1815</v>
      </c>
      <c r="H217" s="171">
        <v>84</v>
      </c>
      <c r="I217" s="172"/>
      <c r="J217" s="173">
        <f>ROUND(I217*H217,2)</f>
        <v>0</v>
      </c>
      <c r="K217" s="169" t="s">
        <v>32</v>
      </c>
      <c r="L217" s="41"/>
      <c r="M217" s="174" t="s">
        <v>32</v>
      </c>
      <c r="N217" s="175" t="s">
        <v>49</v>
      </c>
      <c r="O217" s="66"/>
      <c r="P217" s="176">
        <f>O217*H217</f>
        <v>0</v>
      </c>
      <c r="Q217" s="176">
        <v>0</v>
      </c>
      <c r="R217" s="176">
        <f>Q217*H217</f>
        <v>0</v>
      </c>
      <c r="S217" s="176">
        <v>0</v>
      </c>
      <c r="T217" s="177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78" t="s">
        <v>452</v>
      </c>
      <c r="AT217" s="178" t="s">
        <v>144</v>
      </c>
      <c r="AU217" s="178" t="s">
        <v>153</v>
      </c>
      <c r="AY217" s="18" t="s">
        <v>143</v>
      </c>
      <c r="BE217" s="179">
        <f>IF(N217="základní",J217,0)</f>
        <v>0</v>
      </c>
      <c r="BF217" s="179">
        <f>IF(N217="snížená",J217,0)</f>
        <v>0</v>
      </c>
      <c r="BG217" s="179">
        <f>IF(N217="zákl. přenesená",J217,0)</f>
        <v>0</v>
      </c>
      <c r="BH217" s="179">
        <f>IF(N217="sníž. přenesená",J217,0)</f>
        <v>0</v>
      </c>
      <c r="BI217" s="179">
        <f>IF(N217="nulová",J217,0)</f>
        <v>0</v>
      </c>
      <c r="BJ217" s="18" t="s">
        <v>86</v>
      </c>
      <c r="BK217" s="179">
        <f>ROUND(I217*H217,2)</f>
        <v>0</v>
      </c>
      <c r="BL217" s="18" t="s">
        <v>452</v>
      </c>
      <c r="BM217" s="178" t="s">
        <v>1411</v>
      </c>
    </row>
    <row r="218" spans="1:65" s="2" customFormat="1" ht="11.25">
      <c r="A218" s="36"/>
      <c r="B218" s="37"/>
      <c r="C218" s="38"/>
      <c r="D218" s="180" t="s">
        <v>149</v>
      </c>
      <c r="E218" s="38"/>
      <c r="F218" s="181" t="s">
        <v>2107</v>
      </c>
      <c r="G218" s="38"/>
      <c r="H218" s="38"/>
      <c r="I218" s="182"/>
      <c r="J218" s="38"/>
      <c r="K218" s="38"/>
      <c r="L218" s="41"/>
      <c r="M218" s="183"/>
      <c r="N218" s="184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8" t="s">
        <v>149</v>
      </c>
      <c r="AU218" s="18" t="s">
        <v>153</v>
      </c>
    </row>
    <row r="219" spans="1:65" s="2" customFormat="1" ht="16.5" customHeight="1">
      <c r="A219" s="36"/>
      <c r="B219" s="37"/>
      <c r="C219" s="167" t="s">
        <v>798</v>
      </c>
      <c r="D219" s="167" t="s">
        <v>144</v>
      </c>
      <c r="E219" s="168" t="s">
        <v>2108</v>
      </c>
      <c r="F219" s="169" t="s">
        <v>2109</v>
      </c>
      <c r="G219" s="170" t="s">
        <v>1815</v>
      </c>
      <c r="H219" s="171">
        <v>5</v>
      </c>
      <c r="I219" s="172"/>
      <c r="J219" s="173">
        <f>ROUND(I219*H219,2)</f>
        <v>0</v>
      </c>
      <c r="K219" s="169" t="s">
        <v>32</v>
      </c>
      <c r="L219" s="41"/>
      <c r="M219" s="174" t="s">
        <v>32</v>
      </c>
      <c r="N219" s="175" t="s">
        <v>49</v>
      </c>
      <c r="O219" s="66"/>
      <c r="P219" s="176">
        <f>O219*H219</f>
        <v>0</v>
      </c>
      <c r="Q219" s="176">
        <v>0</v>
      </c>
      <c r="R219" s="176">
        <f>Q219*H219</f>
        <v>0</v>
      </c>
      <c r="S219" s="176">
        <v>0</v>
      </c>
      <c r="T219" s="177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78" t="s">
        <v>452</v>
      </c>
      <c r="AT219" s="178" t="s">
        <v>144</v>
      </c>
      <c r="AU219" s="178" t="s">
        <v>153</v>
      </c>
      <c r="AY219" s="18" t="s">
        <v>143</v>
      </c>
      <c r="BE219" s="179">
        <f>IF(N219="základní",J219,0)</f>
        <v>0</v>
      </c>
      <c r="BF219" s="179">
        <f>IF(N219="snížená",J219,0)</f>
        <v>0</v>
      </c>
      <c r="BG219" s="179">
        <f>IF(N219="zákl. přenesená",J219,0)</f>
        <v>0</v>
      </c>
      <c r="BH219" s="179">
        <f>IF(N219="sníž. přenesená",J219,0)</f>
        <v>0</v>
      </c>
      <c r="BI219" s="179">
        <f>IF(N219="nulová",J219,0)</f>
        <v>0</v>
      </c>
      <c r="BJ219" s="18" t="s">
        <v>86</v>
      </c>
      <c r="BK219" s="179">
        <f>ROUND(I219*H219,2)</f>
        <v>0</v>
      </c>
      <c r="BL219" s="18" t="s">
        <v>452</v>
      </c>
      <c r="BM219" s="178" t="s">
        <v>1419</v>
      </c>
    </row>
    <row r="220" spans="1:65" s="2" customFormat="1" ht="11.25">
      <c r="A220" s="36"/>
      <c r="B220" s="37"/>
      <c r="C220" s="38"/>
      <c r="D220" s="180" t="s">
        <v>149</v>
      </c>
      <c r="E220" s="38"/>
      <c r="F220" s="181" t="s">
        <v>2109</v>
      </c>
      <c r="G220" s="38"/>
      <c r="H220" s="38"/>
      <c r="I220" s="182"/>
      <c r="J220" s="38"/>
      <c r="K220" s="38"/>
      <c r="L220" s="41"/>
      <c r="M220" s="183"/>
      <c r="N220" s="184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8" t="s">
        <v>149</v>
      </c>
      <c r="AU220" s="18" t="s">
        <v>153</v>
      </c>
    </row>
    <row r="221" spans="1:65" s="2" customFormat="1" ht="33" customHeight="1">
      <c r="A221" s="36"/>
      <c r="B221" s="37"/>
      <c r="C221" s="167" t="s">
        <v>803</v>
      </c>
      <c r="D221" s="167" t="s">
        <v>144</v>
      </c>
      <c r="E221" s="168" t="s">
        <v>2110</v>
      </c>
      <c r="F221" s="169" t="s">
        <v>2111</v>
      </c>
      <c r="G221" s="170" t="s">
        <v>1815</v>
      </c>
      <c r="H221" s="171">
        <v>8</v>
      </c>
      <c r="I221" s="172"/>
      <c r="J221" s="173">
        <f>ROUND(I221*H221,2)</f>
        <v>0</v>
      </c>
      <c r="K221" s="169" t="s">
        <v>32</v>
      </c>
      <c r="L221" s="41"/>
      <c r="M221" s="174" t="s">
        <v>32</v>
      </c>
      <c r="N221" s="175" t="s">
        <v>49</v>
      </c>
      <c r="O221" s="66"/>
      <c r="P221" s="176">
        <f>O221*H221</f>
        <v>0</v>
      </c>
      <c r="Q221" s="176">
        <v>0</v>
      </c>
      <c r="R221" s="176">
        <f>Q221*H221</f>
        <v>0</v>
      </c>
      <c r="S221" s="176">
        <v>0</v>
      </c>
      <c r="T221" s="177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78" t="s">
        <v>452</v>
      </c>
      <c r="AT221" s="178" t="s">
        <v>144</v>
      </c>
      <c r="AU221" s="178" t="s">
        <v>153</v>
      </c>
      <c r="AY221" s="18" t="s">
        <v>143</v>
      </c>
      <c r="BE221" s="179">
        <f>IF(N221="základní",J221,0)</f>
        <v>0</v>
      </c>
      <c r="BF221" s="179">
        <f>IF(N221="snížená",J221,0)</f>
        <v>0</v>
      </c>
      <c r="BG221" s="179">
        <f>IF(N221="zákl. přenesená",J221,0)</f>
        <v>0</v>
      </c>
      <c r="BH221" s="179">
        <f>IF(N221="sníž. přenesená",J221,0)</f>
        <v>0</v>
      </c>
      <c r="BI221" s="179">
        <f>IF(N221="nulová",J221,0)</f>
        <v>0</v>
      </c>
      <c r="BJ221" s="18" t="s">
        <v>86</v>
      </c>
      <c r="BK221" s="179">
        <f>ROUND(I221*H221,2)</f>
        <v>0</v>
      </c>
      <c r="BL221" s="18" t="s">
        <v>452</v>
      </c>
      <c r="BM221" s="178" t="s">
        <v>1429</v>
      </c>
    </row>
    <row r="222" spans="1:65" s="2" customFormat="1" ht="19.5">
      <c r="A222" s="36"/>
      <c r="B222" s="37"/>
      <c r="C222" s="38"/>
      <c r="D222" s="180" t="s">
        <v>149</v>
      </c>
      <c r="E222" s="38"/>
      <c r="F222" s="181" t="s">
        <v>2111</v>
      </c>
      <c r="G222" s="38"/>
      <c r="H222" s="38"/>
      <c r="I222" s="182"/>
      <c r="J222" s="38"/>
      <c r="K222" s="38"/>
      <c r="L222" s="41"/>
      <c r="M222" s="183"/>
      <c r="N222" s="184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8" t="s">
        <v>149</v>
      </c>
      <c r="AU222" s="18" t="s">
        <v>153</v>
      </c>
    </row>
    <row r="223" spans="1:65" s="2" customFormat="1" ht="44.25" customHeight="1">
      <c r="A223" s="36"/>
      <c r="B223" s="37"/>
      <c r="C223" s="167" t="s">
        <v>808</v>
      </c>
      <c r="D223" s="167" t="s">
        <v>144</v>
      </c>
      <c r="E223" s="168" t="s">
        <v>2112</v>
      </c>
      <c r="F223" s="169" t="s">
        <v>2113</v>
      </c>
      <c r="G223" s="170" t="s">
        <v>470</v>
      </c>
      <c r="H223" s="171">
        <v>1</v>
      </c>
      <c r="I223" s="172"/>
      <c r="J223" s="173">
        <f>ROUND(I223*H223,2)</f>
        <v>0</v>
      </c>
      <c r="K223" s="169" t="s">
        <v>32</v>
      </c>
      <c r="L223" s="41"/>
      <c r="M223" s="174" t="s">
        <v>32</v>
      </c>
      <c r="N223" s="175" t="s">
        <v>49</v>
      </c>
      <c r="O223" s="66"/>
      <c r="P223" s="176">
        <f>O223*H223</f>
        <v>0</v>
      </c>
      <c r="Q223" s="176">
        <v>0</v>
      </c>
      <c r="R223" s="176">
        <f>Q223*H223</f>
        <v>0</v>
      </c>
      <c r="S223" s="176">
        <v>0</v>
      </c>
      <c r="T223" s="177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78" t="s">
        <v>452</v>
      </c>
      <c r="AT223" s="178" t="s">
        <v>144</v>
      </c>
      <c r="AU223" s="178" t="s">
        <v>153</v>
      </c>
      <c r="AY223" s="18" t="s">
        <v>143</v>
      </c>
      <c r="BE223" s="179">
        <f>IF(N223="základní",J223,0)</f>
        <v>0</v>
      </c>
      <c r="BF223" s="179">
        <f>IF(N223="snížená",J223,0)</f>
        <v>0</v>
      </c>
      <c r="BG223" s="179">
        <f>IF(N223="zákl. přenesená",J223,0)</f>
        <v>0</v>
      </c>
      <c r="BH223" s="179">
        <f>IF(N223="sníž. přenesená",J223,0)</f>
        <v>0</v>
      </c>
      <c r="BI223" s="179">
        <f>IF(N223="nulová",J223,0)</f>
        <v>0</v>
      </c>
      <c r="BJ223" s="18" t="s">
        <v>86</v>
      </c>
      <c r="BK223" s="179">
        <f>ROUND(I223*H223,2)</f>
        <v>0</v>
      </c>
      <c r="BL223" s="18" t="s">
        <v>452</v>
      </c>
      <c r="BM223" s="178" t="s">
        <v>1441</v>
      </c>
    </row>
    <row r="224" spans="1:65" s="2" customFormat="1" ht="29.25">
      <c r="A224" s="36"/>
      <c r="B224" s="37"/>
      <c r="C224" s="38"/>
      <c r="D224" s="180" t="s">
        <v>149</v>
      </c>
      <c r="E224" s="38"/>
      <c r="F224" s="181" t="s">
        <v>2114</v>
      </c>
      <c r="G224" s="38"/>
      <c r="H224" s="38"/>
      <c r="I224" s="182"/>
      <c r="J224" s="38"/>
      <c r="K224" s="38"/>
      <c r="L224" s="41"/>
      <c r="M224" s="183"/>
      <c r="N224" s="184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8" t="s">
        <v>149</v>
      </c>
      <c r="AU224" s="18" t="s">
        <v>153</v>
      </c>
    </row>
    <row r="225" spans="1:65" s="2" customFormat="1" ht="24.2" customHeight="1">
      <c r="A225" s="36"/>
      <c r="B225" s="37"/>
      <c r="C225" s="167" t="s">
        <v>814</v>
      </c>
      <c r="D225" s="167" t="s">
        <v>144</v>
      </c>
      <c r="E225" s="168" t="s">
        <v>2115</v>
      </c>
      <c r="F225" s="169" t="s">
        <v>2116</v>
      </c>
      <c r="G225" s="170" t="s">
        <v>470</v>
      </c>
      <c r="H225" s="171">
        <v>2</v>
      </c>
      <c r="I225" s="172"/>
      <c r="J225" s="173">
        <f>ROUND(I225*H225,2)</f>
        <v>0</v>
      </c>
      <c r="K225" s="169" t="s">
        <v>32</v>
      </c>
      <c r="L225" s="41"/>
      <c r="M225" s="174" t="s">
        <v>32</v>
      </c>
      <c r="N225" s="175" t="s">
        <v>49</v>
      </c>
      <c r="O225" s="66"/>
      <c r="P225" s="176">
        <f>O225*H225</f>
        <v>0</v>
      </c>
      <c r="Q225" s="176">
        <v>0</v>
      </c>
      <c r="R225" s="176">
        <f>Q225*H225</f>
        <v>0</v>
      </c>
      <c r="S225" s="176">
        <v>0</v>
      </c>
      <c r="T225" s="177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78" t="s">
        <v>452</v>
      </c>
      <c r="AT225" s="178" t="s">
        <v>144</v>
      </c>
      <c r="AU225" s="178" t="s">
        <v>153</v>
      </c>
      <c r="AY225" s="18" t="s">
        <v>143</v>
      </c>
      <c r="BE225" s="179">
        <f>IF(N225="základní",J225,0)</f>
        <v>0</v>
      </c>
      <c r="BF225" s="179">
        <f>IF(N225="snížená",J225,0)</f>
        <v>0</v>
      </c>
      <c r="BG225" s="179">
        <f>IF(N225="zákl. přenesená",J225,0)</f>
        <v>0</v>
      </c>
      <c r="BH225" s="179">
        <f>IF(N225="sníž. přenesená",J225,0)</f>
        <v>0</v>
      </c>
      <c r="BI225" s="179">
        <f>IF(N225="nulová",J225,0)</f>
        <v>0</v>
      </c>
      <c r="BJ225" s="18" t="s">
        <v>86</v>
      </c>
      <c r="BK225" s="179">
        <f>ROUND(I225*H225,2)</f>
        <v>0</v>
      </c>
      <c r="BL225" s="18" t="s">
        <v>452</v>
      </c>
      <c r="BM225" s="178" t="s">
        <v>1453</v>
      </c>
    </row>
    <row r="226" spans="1:65" s="2" customFormat="1" ht="19.5">
      <c r="A226" s="36"/>
      <c r="B226" s="37"/>
      <c r="C226" s="38"/>
      <c r="D226" s="180" t="s">
        <v>149</v>
      </c>
      <c r="E226" s="38"/>
      <c r="F226" s="181" t="s">
        <v>2116</v>
      </c>
      <c r="G226" s="38"/>
      <c r="H226" s="38"/>
      <c r="I226" s="182"/>
      <c r="J226" s="38"/>
      <c r="K226" s="38"/>
      <c r="L226" s="41"/>
      <c r="M226" s="183"/>
      <c r="N226" s="184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8" t="s">
        <v>149</v>
      </c>
      <c r="AU226" s="18" t="s">
        <v>153</v>
      </c>
    </row>
    <row r="227" spans="1:65" s="2" customFormat="1" ht="16.5" customHeight="1">
      <c r="A227" s="36"/>
      <c r="B227" s="37"/>
      <c r="C227" s="167" t="s">
        <v>821</v>
      </c>
      <c r="D227" s="167" t="s">
        <v>144</v>
      </c>
      <c r="E227" s="168" t="s">
        <v>2117</v>
      </c>
      <c r="F227" s="169" t="s">
        <v>1929</v>
      </c>
      <c r="G227" s="170" t="s">
        <v>999</v>
      </c>
      <c r="H227" s="171">
        <v>1</v>
      </c>
      <c r="I227" s="172"/>
      <c r="J227" s="173">
        <f>ROUND(I227*H227,2)</f>
        <v>0</v>
      </c>
      <c r="K227" s="169" t="s">
        <v>32</v>
      </c>
      <c r="L227" s="41"/>
      <c r="M227" s="174" t="s">
        <v>32</v>
      </c>
      <c r="N227" s="175" t="s">
        <v>49</v>
      </c>
      <c r="O227" s="66"/>
      <c r="P227" s="176">
        <f>O227*H227</f>
        <v>0</v>
      </c>
      <c r="Q227" s="176">
        <v>0</v>
      </c>
      <c r="R227" s="176">
        <f>Q227*H227</f>
        <v>0</v>
      </c>
      <c r="S227" s="176">
        <v>0</v>
      </c>
      <c r="T227" s="177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78" t="s">
        <v>452</v>
      </c>
      <c r="AT227" s="178" t="s">
        <v>144</v>
      </c>
      <c r="AU227" s="178" t="s">
        <v>153</v>
      </c>
      <c r="AY227" s="18" t="s">
        <v>143</v>
      </c>
      <c r="BE227" s="179">
        <f>IF(N227="základní",J227,0)</f>
        <v>0</v>
      </c>
      <c r="BF227" s="179">
        <f>IF(N227="snížená",J227,0)</f>
        <v>0</v>
      </c>
      <c r="BG227" s="179">
        <f>IF(N227="zákl. přenesená",J227,0)</f>
        <v>0</v>
      </c>
      <c r="BH227" s="179">
        <f>IF(N227="sníž. přenesená",J227,0)</f>
        <v>0</v>
      </c>
      <c r="BI227" s="179">
        <f>IF(N227="nulová",J227,0)</f>
        <v>0</v>
      </c>
      <c r="BJ227" s="18" t="s">
        <v>86</v>
      </c>
      <c r="BK227" s="179">
        <f>ROUND(I227*H227,2)</f>
        <v>0</v>
      </c>
      <c r="BL227" s="18" t="s">
        <v>452</v>
      </c>
      <c r="BM227" s="178" t="s">
        <v>1463</v>
      </c>
    </row>
    <row r="228" spans="1:65" s="2" customFormat="1" ht="11.25">
      <c r="A228" s="36"/>
      <c r="B228" s="37"/>
      <c r="C228" s="38"/>
      <c r="D228" s="180" t="s">
        <v>149</v>
      </c>
      <c r="E228" s="38"/>
      <c r="F228" s="181" t="s">
        <v>1929</v>
      </c>
      <c r="G228" s="38"/>
      <c r="H228" s="38"/>
      <c r="I228" s="182"/>
      <c r="J228" s="38"/>
      <c r="K228" s="38"/>
      <c r="L228" s="41"/>
      <c r="M228" s="183"/>
      <c r="N228" s="184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8" t="s">
        <v>149</v>
      </c>
      <c r="AU228" s="18" t="s">
        <v>153</v>
      </c>
    </row>
    <row r="229" spans="1:65" s="2" customFormat="1" ht="24.2" customHeight="1">
      <c r="A229" s="36"/>
      <c r="B229" s="37"/>
      <c r="C229" s="167" t="s">
        <v>827</v>
      </c>
      <c r="D229" s="167" t="s">
        <v>144</v>
      </c>
      <c r="E229" s="168" t="s">
        <v>2118</v>
      </c>
      <c r="F229" s="169" t="s">
        <v>1931</v>
      </c>
      <c r="G229" s="170" t="s">
        <v>999</v>
      </c>
      <c r="H229" s="171">
        <v>1</v>
      </c>
      <c r="I229" s="172"/>
      <c r="J229" s="173">
        <f>ROUND(I229*H229,2)</f>
        <v>0</v>
      </c>
      <c r="K229" s="169" t="s">
        <v>32</v>
      </c>
      <c r="L229" s="41"/>
      <c r="M229" s="174" t="s">
        <v>32</v>
      </c>
      <c r="N229" s="175" t="s">
        <v>49</v>
      </c>
      <c r="O229" s="66"/>
      <c r="P229" s="176">
        <f>O229*H229</f>
        <v>0</v>
      </c>
      <c r="Q229" s="176">
        <v>0</v>
      </c>
      <c r="R229" s="176">
        <f>Q229*H229</f>
        <v>0</v>
      </c>
      <c r="S229" s="176">
        <v>0</v>
      </c>
      <c r="T229" s="177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78" t="s">
        <v>452</v>
      </c>
      <c r="AT229" s="178" t="s">
        <v>144</v>
      </c>
      <c r="AU229" s="178" t="s">
        <v>153</v>
      </c>
      <c r="AY229" s="18" t="s">
        <v>143</v>
      </c>
      <c r="BE229" s="179">
        <f>IF(N229="základní",J229,0)</f>
        <v>0</v>
      </c>
      <c r="BF229" s="179">
        <f>IF(N229="snížená",J229,0)</f>
        <v>0</v>
      </c>
      <c r="BG229" s="179">
        <f>IF(N229="zákl. přenesená",J229,0)</f>
        <v>0</v>
      </c>
      <c r="BH229" s="179">
        <f>IF(N229="sníž. přenesená",J229,0)</f>
        <v>0</v>
      </c>
      <c r="BI229" s="179">
        <f>IF(N229="nulová",J229,0)</f>
        <v>0</v>
      </c>
      <c r="BJ229" s="18" t="s">
        <v>86</v>
      </c>
      <c r="BK229" s="179">
        <f>ROUND(I229*H229,2)</f>
        <v>0</v>
      </c>
      <c r="BL229" s="18" t="s">
        <v>452</v>
      </c>
      <c r="BM229" s="178" t="s">
        <v>1473</v>
      </c>
    </row>
    <row r="230" spans="1:65" s="2" customFormat="1" ht="11.25">
      <c r="A230" s="36"/>
      <c r="B230" s="37"/>
      <c r="C230" s="38"/>
      <c r="D230" s="180" t="s">
        <v>149</v>
      </c>
      <c r="E230" s="38"/>
      <c r="F230" s="181" t="s">
        <v>1932</v>
      </c>
      <c r="G230" s="38"/>
      <c r="H230" s="38"/>
      <c r="I230" s="182"/>
      <c r="J230" s="38"/>
      <c r="K230" s="38"/>
      <c r="L230" s="41"/>
      <c r="M230" s="183"/>
      <c r="N230" s="184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8" t="s">
        <v>149</v>
      </c>
      <c r="AU230" s="18" t="s">
        <v>153</v>
      </c>
    </row>
    <row r="231" spans="1:65" s="2" customFormat="1" ht="16.5" customHeight="1">
      <c r="A231" s="36"/>
      <c r="B231" s="37"/>
      <c r="C231" s="167" t="s">
        <v>841</v>
      </c>
      <c r="D231" s="167" t="s">
        <v>144</v>
      </c>
      <c r="E231" s="168" t="s">
        <v>2119</v>
      </c>
      <c r="F231" s="169" t="s">
        <v>1934</v>
      </c>
      <c r="G231" s="170" t="s">
        <v>999</v>
      </c>
      <c r="H231" s="171">
        <v>1</v>
      </c>
      <c r="I231" s="172"/>
      <c r="J231" s="173">
        <f>ROUND(I231*H231,2)</f>
        <v>0</v>
      </c>
      <c r="K231" s="169" t="s">
        <v>32</v>
      </c>
      <c r="L231" s="41"/>
      <c r="M231" s="174" t="s">
        <v>32</v>
      </c>
      <c r="N231" s="175" t="s">
        <v>49</v>
      </c>
      <c r="O231" s="66"/>
      <c r="P231" s="176">
        <f>O231*H231</f>
        <v>0</v>
      </c>
      <c r="Q231" s="176">
        <v>0</v>
      </c>
      <c r="R231" s="176">
        <f>Q231*H231</f>
        <v>0</v>
      </c>
      <c r="S231" s="176">
        <v>0</v>
      </c>
      <c r="T231" s="177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78" t="s">
        <v>452</v>
      </c>
      <c r="AT231" s="178" t="s">
        <v>144</v>
      </c>
      <c r="AU231" s="178" t="s">
        <v>153</v>
      </c>
      <c r="AY231" s="18" t="s">
        <v>143</v>
      </c>
      <c r="BE231" s="179">
        <f>IF(N231="základní",J231,0)</f>
        <v>0</v>
      </c>
      <c r="BF231" s="179">
        <f>IF(N231="snížená",J231,0)</f>
        <v>0</v>
      </c>
      <c r="BG231" s="179">
        <f>IF(N231="zákl. přenesená",J231,0)</f>
        <v>0</v>
      </c>
      <c r="BH231" s="179">
        <f>IF(N231="sníž. přenesená",J231,0)</f>
        <v>0</v>
      </c>
      <c r="BI231" s="179">
        <f>IF(N231="nulová",J231,0)</f>
        <v>0</v>
      </c>
      <c r="BJ231" s="18" t="s">
        <v>86</v>
      </c>
      <c r="BK231" s="179">
        <f>ROUND(I231*H231,2)</f>
        <v>0</v>
      </c>
      <c r="BL231" s="18" t="s">
        <v>452</v>
      </c>
      <c r="BM231" s="178" t="s">
        <v>1484</v>
      </c>
    </row>
    <row r="232" spans="1:65" s="2" customFormat="1" ht="11.25">
      <c r="A232" s="36"/>
      <c r="B232" s="37"/>
      <c r="C232" s="38"/>
      <c r="D232" s="180" t="s">
        <v>149</v>
      </c>
      <c r="E232" s="38"/>
      <c r="F232" s="181" t="s">
        <v>1934</v>
      </c>
      <c r="G232" s="38"/>
      <c r="H232" s="38"/>
      <c r="I232" s="182"/>
      <c r="J232" s="38"/>
      <c r="K232" s="38"/>
      <c r="L232" s="41"/>
      <c r="M232" s="183"/>
      <c r="N232" s="184"/>
      <c r="O232" s="66"/>
      <c r="P232" s="66"/>
      <c r="Q232" s="66"/>
      <c r="R232" s="66"/>
      <c r="S232" s="66"/>
      <c r="T232" s="67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8" t="s">
        <v>149</v>
      </c>
      <c r="AU232" s="18" t="s">
        <v>153</v>
      </c>
    </row>
    <row r="233" spans="1:65" s="11" customFormat="1" ht="22.9" customHeight="1">
      <c r="B233" s="153"/>
      <c r="C233" s="154"/>
      <c r="D233" s="155" t="s">
        <v>77</v>
      </c>
      <c r="E233" s="196" t="s">
        <v>1935</v>
      </c>
      <c r="F233" s="196" t="s">
        <v>1936</v>
      </c>
      <c r="G233" s="154"/>
      <c r="H233" s="154"/>
      <c r="I233" s="157"/>
      <c r="J233" s="197">
        <f>BK233</f>
        <v>0</v>
      </c>
      <c r="K233" s="154"/>
      <c r="L233" s="159"/>
      <c r="M233" s="160"/>
      <c r="N233" s="161"/>
      <c r="O233" s="161"/>
      <c r="P233" s="162">
        <f>P234+P239+P256+P297+P310+P333+P344+P365+P388</f>
        <v>0</v>
      </c>
      <c r="Q233" s="161"/>
      <c r="R233" s="162">
        <f>R234+R239+R256+R297+R310+R333+R344+R365+R388</f>
        <v>0</v>
      </c>
      <c r="S233" s="161"/>
      <c r="T233" s="163">
        <f>T234+T239+T256+T297+T310+T333+T344+T365+T388</f>
        <v>0</v>
      </c>
      <c r="AR233" s="164" t="s">
        <v>86</v>
      </c>
      <c r="AT233" s="165" t="s">
        <v>77</v>
      </c>
      <c r="AU233" s="165" t="s">
        <v>86</v>
      </c>
      <c r="AY233" s="164" t="s">
        <v>143</v>
      </c>
      <c r="BK233" s="166">
        <f>BK234+BK239+BK256+BK297+BK310+BK333+BK344+BK365+BK388</f>
        <v>0</v>
      </c>
    </row>
    <row r="234" spans="1:65" s="11" customFormat="1" ht="20.85" customHeight="1">
      <c r="B234" s="153"/>
      <c r="C234" s="154"/>
      <c r="D234" s="155" t="s">
        <v>77</v>
      </c>
      <c r="E234" s="196" t="s">
        <v>1937</v>
      </c>
      <c r="F234" s="196" t="s">
        <v>1840</v>
      </c>
      <c r="G234" s="154"/>
      <c r="H234" s="154"/>
      <c r="I234" s="157"/>
      <c r="J234" s="197">
        <f>BK234</f>
        <v>0</v>
      </c>
      <c r="K234" s="154"/>
      <c r="L234" s="159"/>
      <c r="M234" s="160"/>
      <c r="N234" s="161"/>
      <c r="O234" s="161"/>
      <c r="P234" s="162">
        <f>SUM(P235:P238)</f>
        <v>0</v>
      </c>
      <c r="Q234" s="161"/>
      <c r="R234" s="162">
        <f>SUM(R235:R238)</f>
        <v>0</v>
      </c>
      <c r="S234" s="161"/>
      <c r="T234" s="163">
        <f>SUM(T235:T238)</f>
        <v>0</v>
      </c>
      <c r="AR234" s="164" t="s">
        <v>86</v>
      </c>
      <c r="AT234" s="165" t="s">
        <v>77</v>
      </c>
      <c r="AU234" s="165" t="s">
        <v>88</v>
      </c>
      <c r="AY234" s="164" t="s">
        <v>143</v>
      </c>
      <c r="BK234" s="166">
        <f>SUM(BK235:BK238)</f>
        <v>0</v>
      </c>
    </row>
    <row r="235" spans="1:65" s="2" customFormat="1" ht="62.65" customHeight="1">
      <c r="A235" s="36"/>
      <c r="B235" s="37"/>
      <c r="C235" s="232" t="s">
        <v>847</v>
      </c>
      <c r="D235" s="232" t="s">
        <v>519</v>
      </c>
      <c r="E235" s="233" t="s">
        <v>1938</v>
      </c>
      <c r="F235" s="234" t="s">
        <v>2120</v>
      </c>
      <c r="G235" s="235" t="s">
        <v>470</v>
      </c>
      <c r="H235" s="236">
        <v>1</v>
      </c>
      <c r="I235" s="237"/>
      <c r="J235" s="238">
        <f>ROUND(I235*H235,2)</f>
        <v>0</v>
      </c>
      <c r="K235" s="234" t="s">
        <v>32</v>
      </c>
      <c r="L235" s="239"/>
      <c r="M235" s="240" t="s">
        <v>32</v>
      </c>
      <c r="N235" s="241" t="s">
        <v>49</v>
      </c>
      <c r="O235" s="66"/>
      <c r="P235" s="176">
        <f>O235*H235</f>
        <v>0</v>
      </c>
      <c r="Q235" s="176">
        <v>0</v>
      </c>
      <c r="R235" s="176">
        <f>Q235*H235</f>
        <v>0</v>
      </c>
      <c r="S235" s="176">
        <v>0</v>
      </c>
      <c r="T235" s="177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78" t="s">
        <v>586</v>
      </c>
      <c r="AT235" s="178" t="s">
        <v>519</v>
      </c>
      <c r="AU235" s="178" t="s">
        <v>153</v>
      </c>
      <c r="AY235" s="18" t="s">
        <v>143</v>
      </c>
      <c r="BE235" s="179">
        <f>IF(N235="základní",J235,0)</f>
        <v>0</v>
      </c>
      <c r="BF235" s="179">
        <f>IF(N235="snížená",J235,0)</f>
        <v>0</v>
      </c>
      <c r="BG235" s="179">
        <f>IF(N235="zákl. přenesená",J235,0)</f>
        <v>0</v>
      </c>
      <c r="BH235" s="179">
        <f>IF(N235="sníž. přenesená",J235,0)</f>
        <v>0</v>
      </c>
      <c r="BI235" s="179">
        <f>IF(N235="nulová",J235,0)</f>
        <v>0</v>
      </c>
      <c r="BJ235" s="18" t="s">
        <v>86</v>
      </c>
      <c r="BK235" s="179">
        <f>ROUND(I235*H235,2)</f>
        <v>0</v>
      </c>
      <c r="BL235" s="18" t="s">
        <v>452</v>
      </c>
      <c r="BM235" s="178" t="s">
        <v>1497</v>
      </c>
    </row>
    <row r="236" spans="1:65" s="2" customFormat="1" ht="39">
      <c r="A236" s="36"/>
      <c r="B236" s="37"/>
      <c r="C236" s="38"/>
      <c r="D236" s="180" t="s">
        <v>149</v>
      </c>
      <c r="E236" s="38"/>
      <c r="F236" s="181" t="s">
        <v>2120</v>
      </c>
      <c r="G236" s="38"/>
      <c r="H236" s="38"/>
      <c r="I236" s="182"/>
      <c r="J236" s="38"/>
      <c r="K236" s="38"/>
      <c r="L236" s="41"/>
      <c r="M236" s="183"/>
      <c r="N236" s="184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8" t="s">
        <v>149</v>
      </c>
      <c r="AU236" s="18" t="s">
        <v>153</v>
      </c>
    </row>
    <row r="237" spans="1:65" s="2" customFormat="1" ht="16.5" customHeight="1">
      <c r="A237" s="36"/>
      <c r="B237" s="37"/>
      <c r="C237" s="232" t="s">
        <v>853</v>
      </c>
      <c r="D237" s="232" t="s">
        <v>519</v>
      </c>
      <c r="E237" s="233" t="s">
        <v>2121</v>
      </c>
      <c r="F237" s="234" t="s">
        <v>2122</v>
      </c>
      <c r="G237" s="235" t="s">
        <v>470</v>
      </c>
      <c r="H237" s="236">
        <v>1</v>
      </c>
      <c r="I237" s="237"/>
      <c r="J237" s="238">
        <f>ROUND(I237*H237,2)</f>
        <v>0</v>
      </c>
      <c r="K237" s="234" t="s">
        <v>32</v>
      </c>
      <c r="L237" s="239"/>
      <c r="M237" s="240" t="s">
        <v>32</v>
      </c>
      <c r="N237" s="241" t="s">
        <v>49</v>
      </c>
      <c r="O237" s="66"/>
      <c r="P237" s="176">
        <f>O237*H237</f>
        <v>0</v>
      </c>
      <c r="Q237" s="176">
        <v>0</v>
      </c>
      <c r="R237" s="176">
        <f>Q237*H237</f>
        <v>0</v>
      </c>
      <c r="S237" s="176">
        <v>0</v>
      </c>
      <c r="T237" s="177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78" t="s">
        <v>586</v>
      </c>
      <c r="AT237" s="178" t="s">
        <v>519</v>
      </c>
      <c r="AU237" s="178" t="s">
        <v>153</v>
      </c>
      <c r="AY237" s="18" t="s">
        <v>143</v>
      </c>
      <c r="BE237" s="179">
        <f>IF(N237="základní",J237,0)</f>
        <v>0</v>
      </c>
      <c r="BF237" s="179">
        <f>IF(N237="snížená",J237,0)</f>
        <v>0</v>
      </c>
      <c r="BG237" s="179">
        <f>IF(N237="zákl. přenesená",J237,0)</f>
        <v>0</v>
      </c>
      <c r="BH237" s="179">
        <f>IF(N237="sníž. přenesená",J237,0)</f>
        <v>0</v>
      </c>
      <c r="BI237" s="179">
        <f>IF(N237="nulová",J237,0)</f>
        <v>0</v>
      </c>
      <c r="BJ237" s="18" t="s">
        <v>86</v>
      </c>
      <c r="BK237" s="179">
        <f>ROUND(I237*H237,2)</f>
        <v>0</v>
      </c>
      <c r="BL237" s="18" t="s">
        <v>452</v>
      </c>
      <c r="BM237" s="178" t="s">
        <v>1507</v>
      </c>
    </row>
    <row r="238" spans="1:65" s="2" customFormat="1" ht="11.25">
      <c r="A238" s="36"/>
      <c r="B238" s="37"/>
      <c r="C238" s="38"/>
      <c r="D238" s="180" t="s">
        <v>149</v>
      </c>
      <c r="E238" s="38"/>
      <c r="F238" s="181" t="s">
        <v>2122</v>
      </c>
      <c r="G238" s="38"/>
      <c r="H238" s="38"/>
      <c r="I238" s="182"/>
      <c r="J238" s="38"/>
      <c r="K238" s="38"/>
      <c r="L238" s="41"/>
      <c r="M238" s="183"/>
      <c r="N238" s="184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8" t="s">
        <v>149</v>
      </c>
      <c r="AU238" s="18" t="s">
        <v>153</v>
      </c>
    </row>
    <row r="239" spans="1:65" s="11" customFormat="1" ht="20.85" customHeight="1">
      <c r="B239" s="153"/>
      <c r="C239" s="154"/>
      <c r="D239" s="155" t="s">
        <v>77</v>
      </c>
      <c r="E239" s="196" t="s">
        <v>1940</v>
      </c>
      <c r="F239" s="196" t="s">
        <v>1852</v>
      </c>
      <c r="G239" s="154"/>
      <c r="H239" s="154"/>
      <c r="I239" s="157"/>
      <c r="J239" s="197">
        <f>BK239</f>
        <v>0</v>
      </c>
      <c r="K239" s="154"/>
      <c r="L239" s="159"/>
      <c r="M239" s="160"/>
      <c r="N239" s="161"/>
      <c r="O239" s="161"/>
      <c r="P239" s="162">
        <f>SUM(P240:P255)</f>
        <v>0</v>
      </c>
      <c r="Q239" s="161"/>
      <c r="R239" s="162">
        <f>SUM(R240:R255)</f>
        <v>0</v>
      </c>
      <c r="S239" s="161"/>
      <c r="T239" s="163">
        <f>SUM(T240:T255)</f>
        <v>0</v>
      </c>
      <c r="AR239" s="164" t="s">
        <v>86</v>
      </c>
      <c r="AT239" s="165" t="s">
        <v>77</v>
      </c>
      <c r="AU239" s="165" t="s">
        <v>88</v>
      </c>
      <c r="AY239" s="164" t="s">
        <v>143</v>
      </c>
      <c r="BK239" s="166">
        <f>SUM(BK240:BK255)</f>
        <v>0</v>
      </c>
    </row>
    <row r="240" spans="1:65" s="2" customFormat="1" ht="24.2" customHeight="1">
      <c r="A240" s="36"/>
      <c r="B240" s="37"/>
      <c r="C240" s="232" t="s">
        <v>861</v>
      </c>
      <c r="D240" s="232" t="s">
        <v>519</v>
      </c>
      <c r="E240" s="233" t="s">
        <v>2123</v>
      </c>
      <c r="F240" s="234" t="s">
        <v>2124</v>
      </c>
      <c r="G240" s="235" t="s">
        <v>462</v>
      </c>
      <c r="H240" s="236">
        <v>32</v>
      </c>
      <c r="I240" s="237"/>
      <c r="J240" s="238">
        <f>ROUND(I240*H240,2)</f>
        <v>0</v>
      </c>
      <c r="K240" s="234" t="s">
        <v>32</v>
      </c>
      <c r="L240" s="239"/>
      <c r="M240" s="240" t="s">
        <v>32</v>
      </c>
      <c r="N240" s="241" t="s">
        <v>49</v>
      </c>
      <c r="O240" s="66"/>
      <c r="P240" s="176">
        <f>O240*H240</f>
        <v>0</v>
      </c>
      <c r="Q240" s="176">
        <v>0</v>
      </c>
      <c r="R240" s="176">
        <f>Q240*H240</f>
        <v>0</v>
      </c>
      <c r="S240" s="176">
        <v>0</v>
      </c>
      <c r="T240" s="177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78" t="s">
        <v>586</v>
      </c>
      <c r="AT240" s="178" t="s">
        <v>519</v>
      </c>
      <c r="AU240" s="178" t="s">
        <v>153</v>
      </c>
      <c r="AY240" s="18" t="s">
        <v>143</v>
      </c>
      <c r="BE240" s="179">
        <f>IF(N240="základní",J240,0)</f>
        <v>0</v>
      </c>
      <c r="BF240" s="179">
        <f>IF(N240="snížená",J240,0)</f>
        <v>0</v>
      </c>
      <c r="BG240" s="179">
        <f>IF(N240="zákl. přenesená",J240,0)</f>
        <v>0</v>
      </c>
      <c r="BH240" s="179">
        <f>IF(N240="sníž. přenesená",J240,0)</f>
        <v>0</v>
      </c>
      <c r="BI240" s="179">
        <f>IF(N240="nulová",J240,0)</f>
        <v>0</v>
      </c>
      <c r="BJ240" s="18" t="s">
        <v>86</v>
      </c>
      <c r="BK240" s="179">
        <f>ROUND(I240*H240,2)</f>
        <v>0</v>
      </c>
      <c r="BL240" s="18" t="s">
        <v>452</v>
      </c>
      <c r="BM240" s="178" t="s">
        <v>1518</v>
      </c>
    </row>
    <row r="241" spans="1:65" s="2" customFormat="1" ht="19.5">
      <c r="A241" s="36"/>
      <c r="B241" s="37"/>
      <c r="C241" s="38"/>
      <c r="D241" s="180" t="s">
        <v>149</v>
      </c>
      <c r="E241" s="38"/>
      <c r="F241" s="181" t="s">
        <v>2124</v>
      </c>
      <c r="G241" s="38"/>
      <c r="H241" s="38"/>
      <c r="I241" s="182"/>
      <c r="J241" s="38"/>
      <c r="K241" s="38"/>
      <c r="L241" s="41"/>
      <c r="M241" s="183"/>
      <c r="N241" s="184"/>
      <c r="O241" s="66"/>
      <c r="P241" s="66"/>
      <c r="Q241" s="66"/>
      <c r="R241" s="66"/>
      <c r="S241" s="66"/>
      <c r="T241" s="67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8" t="s">
        <v>149</v>
      </c>
      <c r="AU241" s="18" t="s">
        <v>153</v>
      </c>
    </row>
    <row r="242" spans="1:65" s="2" customFormat="1" ht="24.2" customHeight="1">
      <c r="A242" s="36"/>
      <c r="B242" s="37"/>
      <c r="C242" s="232" t="s">
        <v>867</v>
      </c>
      <c r="D242" s="232" t="s">
        <v>519</v>
      </c>
      <c r="E242" s="233" t="s">
        <v>1946</v>
      </c>
      <c r="F242" s="234" t="s">
        <v>1947</v>
      </c>
      <c r="G242" s="235" t="s">
        <v>462</v>
      </c>
      <c r="H242" s="236">
        <v>220</v>
      </c>
      <c r="I242" s="237"/>
      <c r="J242" s="238">
        <f>ROUND(I242*H242,2)</f>
        <v>0</v>
      </c>
      <c r="K242" s="234" t="s">
        <v>32</v>
      </c>
      <c r="L242" s="239"/>
      <c r="M242" s="240" t="s">
        <v>32</v>
      </c>
      <c r="N242" s="241" t="s">
        <v>49</v>
      </c>
      <c r="O242" s="66"/>
      <c r="P242" s="176">
        <f>O242*H242</f>
        <v>0</v>
      </c>
      <c r="Q242" s="176">
        <v>0</v>
      </c>
      <c r="R242" s="176">
        <f>Q242*H242</f>
        <v>0</v>
      </c>
      <c r="S242" s="176">
        <v>0</v>
      </c>
      <c r="T242" s="177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78" t="s">
        <v>586</v>
      </c>
      <c r="AT242" s="178" t="s">
        <v>519</v>
      </c>
      <c r="AU242" s="178" t="s">
        <v>153</v>
      </c>
      <c r="AY242" s="18" t="s">
        <v>143</v>
      </c>
      <c r="BE242" s="179">
        <f>IF(N242="základní",J242,0)</f>
        <v>0</v>
      </c>
      <c r="BF242" s="179">
        <f>IF(N242="snížená",J242,0)</f>
        <v>0</v>
      </c>
      <c r="BG242" s="179">
        <f>IF(N242="zákl. přenesená",J242,0)</f>
        <v>0</v>
      </c>
      <c r="BH242" s="179">
        <f>IF(N242="sníž. přenesená",J242,0)</f>
        <v>0</v>
      </c>
      <c r="BI242" s="179">
        <f>IF(N242="nulová",J242,0)</f>
        <v>0</v>
      </c>
      <c r="BJ242" s="18" t="s">
        <v>86</v>
      </c>
      <c r="BK242" s="179">
        <f>ROUND(I242*H242,2)</f>
        <v>0</v>
      </c>
      <c r="BL242" s="18" t="s">
        <v>452</v>
      </c>
      <c r="BM242" s="178" t="s">
        <v>1529</v>
      </c>
    </row>
    <row r="243" spans="1:65" s="2" customFormat="1" ht="19.5">
      <c r="A243" s="36"/>
      <c r="B243" s="37"/>
      <c r="C243" s="38"/>
      <c r="D243" s="180" t="s">
        <v>149</v>
      </c>
      <c r="E243" s="38"/>
      <c r="F243" s="181" t="s">
        <v>1947</v>
      </c>
      <c r="G243" s="38"/>
      <c r="H243" s="38"/>
      <c r="I243" s="182"/>
      <c r="J243" s="38"/>
      <c r="K243" s="38"/>
      <c r="L243" s="41"/>
      <c r="M243" s="183"/>
      <c r="N243" s="184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8" t="s">
        <v>149</v>
      </c>
      <c r="AU243" s="18" t="s">
        <v>153</v>
      </c>
    </row>
    <row r="244" spans="1:65" s="2" customFormat="1" ht="24.2" customHeight="1">
      <c r="A244" s="36"/>
      <c r="B244" s="37"/>
      <c r="C244" s="232" t="s">
        <v>873</v>
      </c>
      <c r="D244" s="232" t="s">
        <v>519</v>
      </c>
      <c r="E244" s="233" t="s">
        <v>1948</v>
      </c>
      <c r="F244" s="234" t="s">
        <v>1949</v>
      </c>
      <c r="G244" s="235" t="s">
        <v>462</v>
      </c>
      <c r="H244" s="236">
        <v>1460</v>
      </c>
      <c r="I244" s="237"/>
      <c r="J244" s="238">
        <f>ROUND(I244*H244,2)</f>
        <v>0</v>
      </c>
      <c r="K244" s="234" t="s">
        <v>32</v>
      </c>
      <c r="L244" s="239"/>
      <c r="M244" s="240" t="s">
        <v>32</v>
      </c>
      <c r="N244" s="241" t="s">
        <v>49</v>
      </c>
      <c r="O244" s="66"/>
      <c r="P244" s="176">
        <f>O244*H244</f>
        <v>0</v>
      </c>
      <c r="Q244" s="176">
        <v>0</v>
      </c>
      <c r="R244" s="176">
        <f>Q244*H244</f>
        <v>0</v>
      </c>
      <c r="S244" s="176">
        <v>0</v>
      </c>
      <c r="T244" s="177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78" t="s">
        <v>586</v>
      </c>
      <c r="AT244" s="178" t="s">
        <v>519</v>
      </c>
      <c r="AU244" s="178" t="s">
        <v>153</v>
      </c>
      <c r="AY244" s="18" t="s">
        <v>143</v>
      </c>
      <c r="BE244" s="179">
        <f>IF(N244="základní",J244,0)</f>
        <v>0</v>
      </c>
      <c r="BF244" s="179">
        <f>IF(N244="snížená",J244,0)</f>
        <v>0</v>
      </c>
      <c r="BG244" s="179">
        <f>IF(N244="zákl. přenesená",J244,0)</f>
        <v>0</v>
      </c>
      <c r="BH244" s="179">
        <f>IF(N244="sníž. přenesená",J244,0)</f>
        <v>0</v>
      </c>
      <c r="BI244" s="179">
        <f>IF(N244="nulová",J244,0)</f>
        <v>0</v>
      </c>
      <c r="BJ244" s="18" t="s">
        <v>86</v>
      </c>
      <c r="BK244" s="179">
        <f>ROUND(I244*H244,2)</f>
        <v>0</v>
      </c>
      <c r="BL244" s="18" t="s">
        <v>452</v>
      </c>
      <c r="BM244" s="178" t="s">
        <v>1539</v>
      </c>
    </row>
    <row r="245" spans="1:65" s="2" customFormat="1" ht="19.5">
      <c r="A245" s="36"/>
      <c r="B245" s="37"/>
      <c r="C245" s="38"/>
      <c r="D245" s="180" t="s">
        <v>149</v>
      </c>
      <c r="E245" s="38"/>
      <c r="F245" s="181" t="s">
        <v>1949</v>
      </c>
      <c r="G245" s="38"/>
      <c r="H245" s="38"/>
      <c r="I245" s="182"/>
      <c r="J245" s="38"/>
      <c r="K245" s="38"/>
      <c r="L245" s="41"/>
      <c r="M245" s="183"/>
      <c r="N245" s="184"/>
      <c r="O245" s="66"/>
      <c r="P245" s="66"/>
      <c r="Q245" s="66"/>
      <c r="R245" s="66"/>
      <c r="S245" s="66"/>
      <c r="T245" s="67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8" t="s">
        <v>149</v>
      </c>
      <c r="AU245" s="18" t="s">
        <v>153</v>
      </c>
    </row>
    <row r="246" spans="1:65" s="2" customFormat="1" ht="24.2" customHeight="1">
      <c r="A246" s="36"/>
      <c r="B246" s="37"/>
      <c r="C246" s="232" t="s">
        <v>881</v>
      </c>
      <c r="D246" s="232" t="s">
        <v>519</v>
      </c>
      <c r="E246" s="233" t="s">
        <v>2125</v>
      </c>
      <c r="F246" s="234" t="s">
        <v>2126</v>
      </c>
      <c r="G246" s="235" t="s">
        <v>462</v>
      </c>
      <c r="H246" s="236">
        <v>1250</v>
      </c>
      <c r="I246" s="237"/>
      <c r="J246" s="238">
        <f>ROUND(I246*H246,2)</f>
        <v>0</v>
      </c>
      <c r="K246" s="234" t="s">
        <v>32</v>
      </c>
      <c r="L246" s="239"/>
      <c r="M246" s="240" t="s">
        <v>32</v>
      </c>
      <c r="N246" s="241" t="s">
        <v>49</v>
      </c>
      <c r="O246" s="66"/>
      <c r="P246" s="176">
        <f>O246*H246</f>
        <v>0</v>
      </c>
      <c r="Q246" s="176">
        <v>0</v>
      </c>
      <c r="R246" s="176">
        <f>Q246*H246</f>
        <v>0</v>
      </c>
      <c r="S246" s="176">
        <v>0</v>
      </c>
      <c r="T246" s="177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78" t="s">
        <v>586</v>
      </c>
      <c r="AT246" s="178" t="s">
        <v>519</v>
      </c>
      <c r="AU246" s="178" t="s">
        <v>153</v>
      </c>
      <c r="AY246" s="18" t="s">
        <v>143</v>
      </c>
      <c r="BE246" s="179">
        <f>IF(N246="základní",J246,0)</f>
        <v>0</v>
      </c>
      <c r="BF246" s="179">
        <f>IF(N246="snížená",J246,0)</f>
        <v>0</v>
      </c>
      <c r="BG246" s="179">
        <f>IF(N246="zákl. přenesená",J246,0)</f>
        <v>0</v>
      </c>
      <c r="BH246" s="179">
        <f>IF(N246="sníž. přenesená",J246,0)</f>
        <v>0</v>
      </c>
      <c r="BI246" s="179">
        <f>IF(N246="nulová",J246,0)</f>
        <v>0</v>
      </c>
      <c r="BJ246" s="18" t="s">
        <v>86</v>
      </c>
      <c r="BK246" s="179">
        <f>ROUND(I246*H246,2)</f>
        <v>0</v>
      </c>
      <c r="BL246" s="18" t="s">
        <v>452</v>
      </c>
      <c r="BM246" s="178" t="s">
        <v>1550</v>
      </c>
    </row>
    <row r="247" spans="1:65" s="2" customFormat="1" ht="19.5">
      <c r="A247" s="36"/>
      <c r="B247" s="37"/>
      <c r="C247" s="38"/>
      <c r="D247" s="180" t="s">
        <v>149</v>
      </c>
      <c r="E247" s="38"/>
      <c r="F247" s="181" t="s">
        <v>2126</v>
      </c>
      <c r="G247" s="38"/>
      <c r="H247" s="38"/>
      <c r="I247" s="182"/>
      <c r="J247" s="38"/>
      <c r="K247" s="38"/>
      <c r="L247" s="41"/>
      <c r="M247" s="183"/>
      <c r="N247" s="184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8" t="s">
        <v>149</v>
      </c>
      <c r="AU247" s="18" t="s">
        <v>153</v>
      </c>
    </row>
    <row r="248" spans="1:65" s="2" customFormat="1" ht="16.5" customHeight="1">
      <c r="A248" s="36"/>
      <c r="B248" s="37"/>
      <c r="C248" s="232" t="s">
        <v>910</v>
      </c>
      <c r="D248" s="232" t="s">
        <v>519</v>
      </c>
      <c r="E248" s="233" t="s">
        <v>2127</v>
      </c>
      <c r="F248" s="234" t="s">
        <v>2128</v>
      </c>
      <c r="G248" s="235" t="s">
        <v>462</v>
      </c>
      <c r="H248" s="236">
        <v>45</v>
      </c>
      <c r="I248" s="237"/>
      <c r="J248" s="238">
        <f>ROUND(I248*H248,2)</f>
        <v>0</v>
      </c>
      <c r="K248" s="234" t="s">
        <v>32</v>
      </c>
      <c r="L248" s="239"/>
      <c r="M248" s="240" t="s">
        <v>32</v>
      </c>
      <c r="N248" s="241" t="s">
        <v>49</v>
      </c>
      <c r="O248" s="66"/>
      <c r="P248" s="176">
        <f>O248*H248</f>
        <v>0</v>
      </c>
      <c r="Q248" s="176">
        <v>0</v>
      </c>
      <c r="R248" s="176">
        <f>Q248*H248</f>
        <v>0</v>
      </c>
      <c r="S248" s="176">
        <v>0</v>
      </c>
      <c r="T248" s="177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78" t="s">
        <v>586</v>
      </c>
      <c r="AT248" s="178" t="s">
        <v>519</v>
      </c>
      <c r="AU248" s="178" t="s">
        <v>153</v>
      </c>
      <c r="AY248" s="18" t="s">
        <v>143</v>
      </c>
      <c r="BE248" s="179">
        <f>IF(N248="základní",J248,0)</f>
        <v>0</v>
      </c>
      <c r="BF248" s="179">
        <f>IF(N248="snížená",J248,0)</f>
        <v>0</v>
      </c>
      <c r="BG248" s="179">
        <f>IF(N248="zákl. přenesená",J248,0)</f>
        <v>0</v>
      </c>
      <c r="BH248" s="179">
        <f>IF(N248="sníž. přenesená",J248,0)</f>
        <v>0</v>
      </c>
      <c r="BI248" s="179">
        <f>IF(N248="nulová",J248,0)</f>
        <v>0</v>
      </c>
      <c r="BJ248" s="18" t="s">
        <v>86</v>
      </c>
      <c r="BK248" s="179">
        <f>ROUND(I248*H248,2)</f>
        <v>0</v>
      </c>
      <c r="BL248" s="18" t="s">
        <v>452</v>
      </c>
      <c r="BM248" s="178" t="s">
        <v>1564</v>
      </c>
    </row>
    <row r="249" spans="1:65" s="2" customFormat="1" ht="11.25">
      <c r="A249" s="36"/>
      <c r="B249" s="37"/>
      <c r="C249" s="38"/>
      <c r="D249" s="180" t="s">
        <v>149</v>
      </c>
      <c r="E249" s="38"/>
      <c r="F249" s="181" t="s">
        <v>2128</v>
      </c>
      <c r="G249" s="38"/>
      <c r="H249" s="38"/>
      <c r="I249" s="182"/>
      <c r="J249" s="38"/>
      <c r="K249" s="38"/>
      <c r="L249" s="41"/>
      <c r="M249" s="183"/>
      <c r="N249" s="184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8" t="s">
        <v>149</v>
      </c>
      <c r="AU249" s="18" t="s">
        <v>153</v>
      </c>
    </row>
    <row r="250" spans="1:65" s="2" customFormat="1" ht="16.5" customHeight="1">
      <c r="A250" s="36"/>
      <c r="B250" s="37"/>
      <c r="C250" s="232" t="s">
        <v>918</v>
      </c>
      <c r="D250" s="232" t="s">
        <v>519</v>
      </c>
      <c r="E250" s="233" t="s">
        <v>2129</v>
      </c>
      <c r="F250" s="234" t="s">
        <v>2130</v>
      </c>
      <c r="G250" s="235" t="s">
        <v>462</v>
      </c>
      <c r="H250" s="236">
        <v>20</v>
      </c>
      <c r="I250" s="237"/>
      <c r="J250" s="238">
        <f>ROUND(I250*H250,2)</f>
        <v>0</v>
      </c>
      <c r="K250" s="234" t="s">
        <v>32</v>
      </c>
      <c r="L250" s="239"/>
      <c r="M250" s="240" t="s">
        <v>32</v>
      </c>
      <c r="N250" s="241" t="s">
        <v>49</v>
      </c>
      <c r="O250" s="66"/>
      <c r="P250" s="176">
        <f>O250*H250</f>
        <v>0</v>
      </c>
      <c r="Q250" s="176">
        <v>0</v>
      </c>
      <c r="R250" s="176">
        <f>Q250*H250</f>
        <v>0</v>
      </c>
      <c r="S250" s="176">
        <v>0</v>
      </c>
      <c r="T250" s="177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78" t="s">
        <v>586</v>
      </c>
      <c r="AT250" s="178" t="s">
        <v>519</v>
      </c>
      <c r="AU250" s="178" t="s">
        <v>153</v>
      </c>
      <c r="AY250" s="18" t="s">
        <v>143</v>
      </c>
      <c r="BE250" s="179">
        <f>IF(N250="základní",J250,0)</f>
        <v>0</v>
      </c>
      <c r="BF250" s="179">
        <f>IF(N250="snížená",J250,0)</f>
        <v>0</v>
      </c>
      <c r="BG250" s="179">
        <f>IF(N250="zákl. přenesená",J250,0)</f>
        <v>0</v>
      </c>
      <c r="BH250" s="179">
        <f>IF(N250="sníž. přenesená",J250,0)</f>
        <v>0</v>
      </c>
      <c r="BI250" s="179">
        <f>IF(N250="nulová",J250,0)</f>
        <v>0</v>
      </c>
      <c r="BJ250" s="18" t="s">
        <v>86</v>
      </c>
      <c r="BK250" s="179">
        <f>ROUND(I250*H250,2)</f>
        <v>0</v>
      </c>
      <c r="BL250" s="18" t="s">
        <v>452</v>
      </c>
      <c r="BM250" s="178" t="s">
        <v>1589</v>
      </c>
    </row>
    <row r="251" spans="1:65" s="2" customFormat="1" ht="11.25">
      <c r="A251" s="36"/>
      <c r="B251" s="37"/>
      <c r="C251" s="38"/>
      <c r="D251" s="180" t="s">
        <v>149</v>
      </c>
      <c r="E251" s="38"/>
      <c r="F251" s="181" t="s">
        <v>2130</v>
      </c>
      <c r="G251" s="38"/>
      <c r="H251" s="38"/>
      <c r="I251" s="182"/>
      <c r="J251" s="38"/>
      <c r="K251" s="38"/>
      <c r="L251" s="41"/>
      <c r="M251" s="183"/>
      <c r="N251" s="184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8" t="s">
        <v>149</v>
      </c>
      <c r="AU251" s="18" t="s">
        <v>153</v>
      </c>
    </row>
    <row r="252" spans="1:65" s="2" customFormat="1" ht="16.5" customHeight="1">
      <c r="A252" s="36"/>
      <c r="B252" s="37"/>
      <c r="C252" s="232" t="s">
        <v>922</v>
      </c>
      <c r="D252" s="232" t="s">
        <v>519</v>
      </c>
      <c r="E252" s="233" t="s">
        <v>2131</v>
      </c>
      <c r="F252" s="234" t="s">
        <v>2132</v>
      </c>
      <c r="G252" s="235" t="s">
        <v>462</v>
      </c>
      <c r="H252" s="236">
        <v>40</v>
      </c>
      <c r="I252" s="237"/>
      <c r="J252" s="238">
        <f>ROUND(I252*H252,2)</f>
        <v>0</v>
      </c>
      <c r="K252" s="234" t="s">
        <v>32</v>
      </c>
      <c r="L252" s="239"/>
      <c r="M252" s="240" t="s">
        <v>32</v>
      </c>
      <c r="N252" s="241" t="s">
        <v>49</v>
      </c>
      <c r="O252" s="66"/>
      <c r="P252" s="176">
        <f>O252*H252</f>
        <v>0</v>
      </c>
      <c r="Q252" s="176">
        <v>0</v>
      </c>
      <c r="R252" s="176">
        <f>Q252*H252</f>
        <v>0</v>
      </c>
      <c r="S252" s="176">
        <v>0</v>
      </c>
      <c r="T252" s="177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78" t="s">
        <v>586</v>
      </c>
      <c r="AT252" s="178" t="s">
        <v>519</v>
      </c>
      <c r="AU252" s="178" t="s">
        <v>153</v>
      </c>
      <c r="AY252" s="18" t="s">
        <v>143</v>
      </c>
      <c r="BE252" s="179">
        <f>IF(N252="základní",J252,0)</f>
        <v>0</v>
      </c>
      <c r="BF252" s="179">
        <f>IF(N252="snížená",J252,0)</f>
        <v>0</v>
      </c>
      <c r="BG252" s="179">
        <f>IF(N252="zákl. přenesená",J252,0)</f>
        <v>0</v>
      </c>
      <c r="BH252" s="179">
        <f>IF(N252="sníž. přenesená",J252,0)</f>
        <v>0</v>
      </c>
      <c r="BI252" s="179">
        <f>IF(N252="nulová",J252,0)</f>
        <v>0</v>
      </c>
      <c r="BJ252" s="18" t="s">
        <v>86</v>
      </c>
      <c r="BK252" s="179">
        <f>ROUND(I252*H252,2)</f>
        <v>0</v>
      </c>
      <c r="BL252" s="18" t="s">
        <v>452</v>
      </c>
      <c r="BM252" s="178" t="s">
        <v>2133</v>
      </c>
    </row>
    <row r="253" spans="1:65" s="2" customFormat="1" ht="11.25">
      <c r="A253" s="36"/>
      <c r="B253" s="37"/>
      <c r="C253" s="38"/>
      <c r="D253" s="180" t="s">
        <v>149</v>
      </c>
      <c r="E253" s="38"/>
      <c r="F253" s="181" t="s">
        <v>2132</v>
      </c>
      <c r="G253" s="38"/>
      <c r="H253" s="38"/>
      <c r="I253" s="182"/>
      <c r="J253" s="38"/>
      <c r="K253" s="38"/>
      <c r="L253" s="41"/>
      <c r="M253" s="183"/>
      <c r="N253" s="184"/>
      <c r="O253" s="66"/>
      <c r="P253" s="66"/>
      <c r="Q253" s="66"/>
      <c r="R253" s="66"/>
      <c r="S253" s="66"/>
      <c r="T253" s="67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8" t="s">
        <v>149</v>
      </c>
      <c r="AU253" s="18" t="s">
        <v>153</v>
      </c>
    </row>
    <row r="254" spans="1:65" s="2" customFormat="1" ht="16.5" customHeight="1">
      <c r="A254" s="36"/>
      <c r="B254" s="37"/>
      <c r="C254" s="232" t="s">
        <v>926</v>
      </c>
      <c r="D254" s="232" t="s">
        <v>519</v>
      </c>
      <c r="E254" s="233" t="s">
        <v>2134</v>
      </c>
      <c r="F254" s="234" t="s">
        <v>2135</v>
      </c>
      <c r="G254" s="235" t="s">
        <v>462</v>
      </c>
      <c r="H254" s="236">
        <v>15</v>
      </c>
      <c r="I254" s="237"/>
      <c r="J254" s="238">
        <f>ROUND(I254*H254,2)</f>
        <v>0</v>
      </c>
      <c r="K254" s="234" t="s">
        <v>32</v>
      </c>
      <c r="L254" s="239"/>
      <c r="M254" s="240" t="s">
        <v>32</v>
      </c>
      <c r="N254" s="241" t="s">
        <v>49</v>
      </c>
      <c r="O254" s="66"/>
      <c r="P254" s="176">
        <f>O254*H254</f>
        <v>0</v>
      </c>
      <c r="Q254" s="176">
        <v>0</v>
      </c>
      <c r="R254" s="176">
        <f>Q254*H254</f>
        <v>0</v>
      </c>
      <c r="S254" s="176">
        <v>0</v>
      </c>
      <c r="T254" s="177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78" t="s">
        <v>586</v>
      </c>
      <c r="AT254" s="178" t="s">
        <v>519</v>
      </c>
      <c r="AU254" s="178" t="s">
        <v>153</v>
      </c>
      <c r="AY254" s="18" t="s">
        <v>143</v>
      </c>
      <c r="BE254" s="179">
        <f>IF(N254="základní",J254,0)</f>
        <v>0</v>
      </c>
      <c r="BF254" s="179">
        <f>IF(N254="snížená",J254,0)</f>
        <v>0</v>
      </c>
      <c r="BG254" s="179">
        <f>IF(N254="zákl. přenesená",J254,0)</f>
        <v>0</v>
      </c>
      <c r="BH254" s="179">
        <f>IF(N254="sníž. přenesená",J254,0)</f>
        <v>0</v>
      </c>
      <c r="BI254" s="179">
        <f>IF(N254="nulová",J254,0)</f>
        <v>0</v>
      </c>
      <c r="BJ254" s="18" t="s">
        <v>86</v>
      </c>
      <c r="BK254" s="179">
        <f>ROUND(I254*H254,2)</f>
        <v>0</v>
      </c>
      <c r="BL254" s="18" t="s">
        <v>452</v>
      </c>
      <c r="BM254" s="178" t="s">
        <v>1598</v>
      </c>
    </row>
    <row r="255" spans="1:65" s="2" customFormat="1" ht="11.25">
      <c r="A255" s="36"/>
      <c r="B255" s="37"/>
      <c r="C255" s="38"/>
      <c r="D255" s="180" t="s">
        <v>149</v>
      </c>
      <c r="E255" s="38"/>
      <c r="F255" s="181" t="s">
        <v>2135</v>
      </c>
      <c r="G255" s="38"/>
      <c r="H255" s="38"/>
      <c r="I255" s="182"/>
      <c r="J255" s="38"/>
      <c r="K255" s="38"/>
      <c r="L255" s="41"/>
      <c r="M255" s="183"/>
      <c r="N255" s="184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8" t="s">
        <v>149</v>
      </c>
      <c r="AU255" s="18" t="s">
        <v>153</v>
      </c>
    </row>
    <row r="256" spans="1:65" s="11" customFormat="1" ht="20.85" customHeight="1">
      <c r="B256" s="153"/>
      <c r="C256" s="154"/>
      <c r="D256" s="155" t="s">
        <v>77</v>
      </c>
      <c r="E256" s="196" t="s">
        <v>1952</v>
      </c>
      <c r="F256" s="196" t="s">
        <v>2015</v>
      </c>
      <c r="G256" s="154"/>
      <c r="H256" s="154"/>
      <c r="I256" s="157"/>
      <c r="J256" s="197">
        <f>BK256</f>
        <v>0</v>
      </c>
      <c r="K256" s="154"/>
      <c r="L256" s="159"/>
      <c r="M256" s="160"/>
      <c r="N256" s="161"/>
      <c r="O256" s="161"/>
      <c r="P256" s="162">
        <f>SUM(P257:P296)</f>
        <v>0</v>
      </c>
      <c r="Q256" s="161"/>
      <c r="R256" s="162">
        <f>SUM(R257:R296)</f>
        <v>0</v>
      </c>
      <c r="S256" s="161"/>
      <c r="T256" s="163">
        <f>SUM(T257:T296)</f>
        <v>0</v>
      </c>
      <c r="AR256" s="164" t="s">
        <v>86</v>
      </c>
      <c r="AT256" s="165" t="s">
        <v>77</v>
      </c>
      <c r="AU256" s="165" t="s">
        <v>88</v>
      </c>
      <c r="AY256" s="164" t="s">
        <v>143</v>
      </c>
      <c r="BK256" s="166">
        <f>SUM(BK257:BK296)</f>
        <v>0</v>
      </c>
    </row>
    <row r="257" spans="1:65" s="2" customFormat="1" ht="21.75" customHeight="1">
      <c r="A257" s="36"/>
      <c r="B257" s="37"/>
      <c r="C257" s="232" t="s">
        <v>932</v>
      </c>
      <c r="D257" s="232" t="s">
        <v>519</v>
      </c>
      <c r="E257" s="233" t="s">
        <v>2136</v>
      </c>
      <c r="F257" s="234" t="s">
        <v>2137</v>
      </c>
      <c r="G257" s="235" t="s">
        <v>470</v>
      </c>
      <c r="H257" s="236">
        <v>19</v>
      </c>
      <c r="I257" s="237"/>
      <c r="J257" s="238">
        <f>ROUND(I257*H257,2)</f>
        <v>0</v>
      </c>
      <c r="K257" s="234" t="s">
        <v>32</v>
      </c>
      <c r="L257" s="239"/>
      <c r="M257" s="240" t="s">
        <v>32</v>
      </c>
      <c r="N257" s="241" t="s">
        <v>49</v>
      </c>
      <c r="O257" s="66"/>
      <c r="P257" s="176">
        <f>O257*H257</f>
        <v>0</v>
      </c>
      <c r="Q257" s="176">
        <v>0</v>
      </c>
      <c r="R257" s="176">
        <f>Q257*H257</f>
        <v>0</v>
      </c>
      <c r="S257" s="176">
        <v>0</v>
      </c>
      <c r="T257" s="177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78" t="s">
        <v>586</v>
      </c>
      <c r="AT257" s="178" t="s">
        <v>519</v>
      </c>
      <c r="AU257" s="178" t="s">
        <v>153</v>
      </c>
      <c r="AY257" s="18" t="s">
        <v>143</v>
      </c>
      <c r="BE257" s="179">
        <f>IF(N257="základní",J257,0)</f>
        <v>0</v>
      </c>
      <c r="BF257" s="179">
        <f>IF(N257="snížená",J257,0)</f>
        <v>0</v>
      </c>
      <c r="BG257" s="179">
        <f>IF(N257="zákl. přenesená",J257,0)</f>
        <v>0</v>
      </c>
      <c r="BH257" s="179">
        <f>IF(N257="sníž. přenesená",J257,0)</f>
        <v>0</v>
      </c>
      <c r="BI257" s="179">
        <f>IF(N257="nulová",J257,0)</f>
        <v>0</v>
      </c>
      <c r="BJ257" s="18" t="s">
        <v>86</v>
      </c>
      <c r="BK257" s="179">
        <f>ROUND(I257*H257,2)</f>
        <v>0</v>
      </c>
      <c r="BL257" s="18" t="s">
        <v>452</v>
      </c>
      <c r="BM257" s="178" t="s">
        <v>1610</v>
      </c>
    </row>
    <row r="258" spans="1:65" s="2" customFormat="1" ht="11.25">
      <c r="A258" s="36"/>
      <c r="B258" s="37"/>
      <c r="C258" s="38"/>
      <c r="D258" s="180" t="s">
        <v>149</v>
      </c>
      <c r="E258" s="38"/>
      <c r="F258" s="181" t="s">
        <v>2137</v>
      </c>
      <c r="G258" s="38"/>
      <c r="H258" s="38"/>
      <c r="I258" s="182"/>
      <c r="J258" s="38"/>
      <c r="K258" s="38"/>
      <c r="L258" s="41"/>
      <c r="M258" s="183"/>
      <c r="N258" s="184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8" t="s">
        <v>149</v>
      </c>
      <c r="AU258" s="18" t="s">
        <v>153</v>
      </c>
    </row>
    <row r="259" spans="1:65" s="2" customFormat="1" ht="16.5" customHeight="1">
      <c r="A259" s="36"/>
      <c r="B259" s="37"/>
      <c r="C259" s="232" t="s">
        <v>937</v>
      </c>
      <c r="D259" s="232" t="s">
        <v>519</v>
      </c>
      <c r="E259" s="233" t="s">
        <v>2138</v>
      </c>
      <c r="F259" s="234" t="s">
        <v>2139</v>
      </c>
      <c r="G259" s="235" t="s">
        <v>470</v>
      </c>
      <c r="H259" s="236">
        <v>19</v>
      </c>
      <c r="I259" s="237"/>
      <c r="J259" s="238">
        <f>ROUND(I259*H259,2)</f>
        <v>0</v>
      </c>
      <c r="K259" s="234" t="s">
        <v>32</v>
      </c>
      <c r="L259" s="239"/>
      <c r="M259" s="240" t="s">
        <v>32</v>
      </c>
      <c r="N259" s="241" t="s">
        <v>49</v>
      </c>
      <c r="O259" s="66"/>
      <c r="P259" s="176">
        <f>O259*H259</f>
        <v>0</v>
      </c>
      <c r="Q259" s="176">
        <v>0</v>
      </c>
      <c r="R259" s="176">
        <f>Q259*H259</f>
        <v>0</v>
      </c>
      <c r="S259" s="176">
        <v>0</v>
      </c>
      <c r="T259" s="177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78" t="s">
        <v>586</v>
      </c>
      <c r="AT259" s="178" t="s">
        <v>519</v>
      </c>
      <c r="AU259" s="178" t="s">
        <v>153</v>
      </c>
      <c r="AY259" s="18" t="s">
        <v>143</v>
      </c>
      <c r="BE259" s="179">
        <f>IF(N259="základní",J259,0)</f>
        <v>0</v>
      </c>
      <c r="BF259" s="179">
        <f>IF(N259="snížená",J259,0)</f>
        <v>0</v>
      </c>
      <c r="BG259" s="179">
        <f>IF(N259="zákl. přenesená",J259,0)</f>
        <v>0</v>
      </c>
      <c r="BH259" s="179">
        <f>IF(N259="sníž. přenesená",J259,0)</f>
        <v>0</v>
      </c>
      <c r="BI259" s="179">
        <f>IF(N259="nulová",J259,0)</f>
        <v>0</v>
      </c>
      <c r="BJ259" s="18" t="s">
        <v>86</v>
      </c>
      <c r="BK259" s="179">
        <f>ROUND(I259*H259,2)</f>
        <v>0</v>
      </c>
      <c r="BL259" s="18" t="s">
        <v>452</v>
      </c>
      <c r="BM259" s="178" t="s">
        <v>1624</v>
      </c>
    </row>
    <row r="260" spans="1:65" s="2" customFormat="1" ht="11.25">
      <c r="A260" s="36"/>
      <c r="B260" s="37"/>
      <c r="C260" s="38"/>
      <c r="D260" s="180" t="s">
        <v>149</v>
      </c>
      <c r="E260" s="38"/>
      <c r="F260" s="181" t="s">
        <v>2139</v>
      </c>
      <c r="G260" s="38"/>
      <c r="H260" s="38"/>
      <c r="I260" s="182"/>
      <c r="J260" s="38"/>
      <c r="K260" s="38"/>
      <c r="L260" s="41"/>
      <c r="M260" s="183"/>
      <c r="N260" s="184"/>
      <c r="O260" s="66"/>
      <c r="P260" s="66"/>
      <c r="Q260" s="66"/>
      <c r="R260" s="66"/>
      <c r="S260" s="66"/>
      <c r="T260" s="67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8" t="s">
        <v>149</v>
      </c>
      <c r="AU260" s="18" t="s">
        <v>153</v>
      </c>
    </row>
    <row r="261" spans="1:65" s="2" customFormat="1" ht="16.5" customHeight="1">
      <c r="A261" s="36"/>
      <c r="B261" s="37"/>
      <c r="C261" s="232" t="s">
        <v>944</v>
      </c>
      <c r="D261" s="232" t="s">
        <v>519</v>
      </c>
      <c r="E261" s="233" t="s">
        <v>2140</v>
      </c>
      <c r="F261" s="234" t="s">
        <v>2141</v>
      </c>
      <c r="G261" s="235" t="s">
        <v>470</v>
      </c>
      <c r="H261" s="236">
        <v>19</v>
      </c>
      <c r="I261" s="237"/>
      <c r="J261" s="238">
        <f>ROUND(I261*H261,2)</f>
        <v>0</v>
      </c>
      <c r="K261" s="234" t="s">
        <v>32</v>
      </c>
      <c r="L261" s="239"/>
      <c r="M261" s="240" t="s">
        <v>32</v>
      </c>
      <c r="N261" s="241" t="s">
        <v>49</v>
      </c>
      <c r="O261" s="66"/>
      <c r="P261" s="176">
        <f>O261*H261</f>
        <v>0</v>
      </c>
      <c r="Q261" s="176">
        <v>0</v>
      </c>
      <c r="R261" s="176">
        <f>Q261*H261</f>
        <v>0</v>
      </c>
      <c r="S261" s="176">
        <v>0</v>
      </c>
      <c r="T261" s="177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78" t="s">
        <v>586</v>
      </c>
      <c r="AT261" s="178" t="s">
        <v>519</v>
      </c>
      <c r="AU261" s="178" t="s">
        <v>153</v>
      </c>
      <c r="AY261" s="18" t="s">
        <v>143</v>
      </c>
      <c r="BE261" s="179">
        <f>IF(N261="základní",J261,0)</f>
        <v>0</v>
      </c>
      <c r="BF261" s="179">
        <f>IF(N261="snížená",J261,0)</f>
        <v>0</v>
      </c>
      <c r="BG261" s="179">
        <f>IF(N261="zákl. přenesená",J261,0)</f>
        <v>0</v>
      </c>
      <c r="BH261" s="179">
        <f>IF(N261="sníž. přenesená",J261,0)</f>
        <v>0</v>
      </c>
      <c r="BI261" s="179">
        <f>IF(N261="nulová",J261,0)</f>
        <v>0</v>
      </c>
      <c r="BJ261" s="18" t="s">
        <v>86</v>
      </c>
      <c r="BK261" s="179">
        <f>ROUND(I261*H261,2)</f>
        <v>0</v>
      </c>
      <c r="BL261" s="18" t="s">
        <v>452</v>
      </c>
      <c r="BM261" s="178" t="s">
        <v>1650</v>
      </c>
    </row>
    <row r="262" spans="1:65" s="2" customFormat="1" ht="11.25">
      <c r="A262" s="36"/>
      <c r="B262" s="37"/>
      <c r="C262" s="38"/>
      <c r="D262" s="180" t="s">
        <v>149</v>
      </c>
      <c r="E262" s="38"/>
      <c r="F262" s="181" t="s">
        <v>2141</v>
      </c>
      <c r="G262" s="38"/>
      <c r="H262" s="38"/>
      <c r="I262" s="182"/>
      <c r="J262" s="38"/>
      <c r="K262" s="38"/>
      <c r="L262" s="41"/>
      <c r="M262" s="183"/>
      <c r="N262" s="184"/>
      <c r="O262" s="66"/>
      <c r="P262" s="66"/>
      <c r="Q262" s="66"/>
      <c r="R262" s="66"/>
      <c r="S262" s="66"/>
      <c r="T262" s="67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T262" s="18" t="s">
        <v>149</v>
      </c>
      <c r="AU262" s="18" t="s">
        <v>153</v>
      </c>
    </row>
    <row r="263" spans="1:65" s="2" customFormat="1" ht="21.75" customHeight="1">
      <c r="A263" s="36"/>
      <c r="B263" s="37"/>
      <c r="C263" s="232" t="s">
        <v>949</v>
      </c>
      <c r="D263" s="232" t="s">
        <v>519</v>
      </c>
      <c r="E263" s="233" t="s">
        <v>2142</v>
      </c>
      <c r="F263" s="234" t="s">
        <v>2143</v>
      </c>
      <c r="G263" s="235" t="s">
        <v>470</v>
      </c>
      <c r="H263" s="236">
        <v>6</v>
      </c>
      <c r="I263" s="237"/>
      <c r="J263" s="238">
        <f>ROUND(I263*H263,2)</f>
        <v>0</v>
      </c>
      <c r="K263" s="234" t="s">
        <v>32</v>
      </c>
      <c r="L263" s="239"/>
      <c r="M263" s="240" t="s">
        <v>32</v>
      </c>
      <c r="N263" s="241" t="s">
        <v>49</v>
      </c>
      <c r="O263" s="66"/>
      <c r="P263" s="176">
        <f>O263*H263</f>
        <v>0</v>
      </c>
      <c r="Q263" s="176">
        <v>0</v>
      </c>
      <c r="R263" s="176">
        <f>Q263*H263</f>
        <v>0</v>
      </c>
      <c r="S263" s="176">
        <v>0</v>
      </c>
      <c r="T263" s="177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78" t="s">
        <v>586</v>
      </c>
      <c r="AT263" s="178" t="s">
        <v>519</v>
      </c>
      <c r="AU263" s="178" t="s">
        <v>153</v>
      </c>
      <c r="AY263" s="18" t="s">
        <v>143</v>
      </c>
      <c r="BE263" s="179">
        <f>IF(N263="základní",J263,0)</f>
        <v>0</v>
      </c>
      <c r="BF263" s="179">
        <f>IF(N263="snížená",J263,0)</f>
        <v>0</v>
      </c>
      <c r="BG263" s="179">
        <f>IF(N263="zákl. přenesená",J263,0)</f>
        <v>0</v>
      </c>
      <c r="BH263" s="179">
        <f>IF(N263="sníž. přenesená",J263,0)</f>
        <v>0</v>
      </c>
      <c r="BI263" s="179">
        <f>IF(N263="nulová",J263,0)</f>
        <v>0</v>
      </c>
      <c r="BJ263" s="18" t="s">
        <v>86</v>
      </c>
      <c r="BK263" s="179">
        <f>ROUND(I263*H263,2)</f>
        <v>0</v>
      </c>
      <c r="BL263" s="18" t="s">
        <v>452</v>
      </c>
      <c r="BM263" s="178" t="s">
        <v>1664</v>
      </c>
    </row>
    <row r="264" spans="1:65" s="2" customFormat="1" ht="11.25">
      <c r="A264" s="36"/>
      <c r="B264" s="37"/>
      <c r="C264" s="38"/>
      <c r="D264" s="180" t="s">
        <v>149</v>
      </c>
      <c r="E264" s="38"/>
      <c r="F264" s="181" t="s">
        <v>2143</v>
      </c>
      <c r="G264" s="38"/>
      <c r="H264" s="38"/>
      <c r="I264" s="182"/>
      <c r="J264" s="38"/>
      <c r="K264" s="38"/>
      <c r="L264" s="41"/>
      <c r="M264" s="183"/>
      <c r="N264" s="184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8" t="s">
        <v>149</v>
      </c>
      <c r="AU264" s="18" t="s">
        <v>153</v>
      </c>
    </row>
    <row r="265" spans="1:65" s="2" customFormat="1" ht="16.5" customHeight="1">
      <c r="A265" s="36"/>
      <c r="B265" s="37"/>
      <c r="C265" s="232" t="s">
        <v>956</v>
      </c>
      <c r="D265" s="232" t="s">
        <v>519</v>
      </c>
      <c r="E265" s="233" t="s">
        <v>2144</v>
      </c>
      <c r="F265" s="234" t="s">
        <v>2145</v>
      </c>
      <c r="G265" s="235" t="s">
        <v>470</v>
      </c>
      <c r="H265" s="236">
        <v>6</v>
      </c>
      <c r="I265" s="237"/>
      <c r="J265" s="238">
        <f>ROUND(I265*H265,2)</f>
        <v>0</v>
      </c>
      <c r="K265" s="234" t="s">
        <v>32</v>
      </c>
      <c r="L265" s="239"/>
      <c r="M265" s="240" t="s">
        <v>32</v>
      </c>
      <c r="N265" s="241" t="s">
        <v>49</v>
      </c>
      <c r="O265" s="66"/>
      <c r="P265" s="176">
        <f>O265*H265</f>
        <v>0</v>
      </c>
      <c r="Q265" s="176">
        <v>0</v>
      </c>
      <c r="R265" s="176">
        <f>Q265*H265</f>
        <v>0</v>
      </c>
      <c r="S265" s="176">
        <v>0</v>
      </c>
      <c r="T265" s="177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78" t="s">
        <v>586</v>
      </c>
      <c r="AT265" s="178" t="s">
        <v>519</v>
      </c>
      <c r="AU265" s="178" t="s">
        <v>153</v>
      </c>
      <c r="AY265" s="18" t="s">
        <v>143</v>
      </c>
      <c r="BE265" s="179">
        <f>IF(N265="základní",J265,0)</f>
        <v>0</v>
      </c>
      <c r="BF265" s="179">
        <f>IF(N265="snížená",J265,0)</f>
        <v>0</v>
      </c>
      <c r="BG265" s="179">
        <f>IF(N265="zákl. přenesená",J265,0)</f>
        <v>0</v>
      </c>
      <c r="BH265" s="179">
        <f>IF(N265="sníž. přenesená",J265,0)</f>
        <v>0</v>
      </c>
      <c r="BI265" s="179">
        <f>IF(N265="nulová",J265,0)</f>
        <v>0</v>
      </c>
      <c r="BJ265" s="18" t="s">
        <v>86</v>
      </c>
      <c r="BK265" s="179">
        <f>ROUND(I265*H265,2)</f>
        <v>0</v>
      </c>
      <c r="BL265" s="18" t="s">
        <v>452</v>
      </c>
      <c r="BM265" s="178" t="s">
        <v>1675</v>
      </c>
    </row>
    <row r="266" spans="1:65" s="2" customFormat="1" ht="11.25">
      <c r="A266" s="36"/>
      <c r="B266" s="37"/>
      <c r="C266" s="38"/>
      <c r="D266" s="180" t="s">
        <v>149</v>
      </c>
      <c r="E266" s="38"/>
      <c r="F266" s="181" t="s">
        <v>2145</v>
      </c>
      <c r="G266" s="38"/>
      <c r="H266" s="38"/>
      <c r="I266" s="182"/>
      <c r="J266" s="38"/>
      <c r="K266" s="38"/>
      <c r="L266" s="41"/>
      <c r="M266" s="183"/>
      <c r="N266" s="184"/>
      <c r="O266" s="66"/>
      <c r="P266" s="66"/>
      <c r="Q266" s="66"/>
      <c r="R266" s="66"/>
      <c r="S266" s="66"/>
      <c r="T266" s="67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T266" s="18" t="s">
        <v>149</v>
      </c>
      <c r="AU266" s="18" t="s">
        <v>153</v>
      </c>
    </row>
    <row r="267" spans="1:65" s="2" customFormat="1" ht="16.5" customHeight="1">
      <c r="A267" s="36"/>
      <c r="B267" s="37"/>
      <c r="C267" s="232" t="s">
        <v>984</v>
      </c>
      <c r="D267" s="232" t="s">
        <v>519</v>
      </c>
      <c r="E267" s="233" t="s">
        <v>2146</v>
      </c>
      <c r="F267" s="234" t="s">
        <v>2147</v>
      </c>
      <c r="G267" s="235" t="s">
        <v>470</v>
      </c>
      <c r="H267" s="236">
        <v>6</v>
      </c>
      <c r="I267" s="237"/>
      <c r="J267" s="238">
        <f>ROUND(I267*H267,2)</f>
        <v>0</v>
      </c>
      <c r="K267" s="234" t="s">
        <v>32</v>
      </c>
      <c r="L267" s="239"/>
      <c r="M267" s="240" t="s">
        <v>32</v>
      </c>
      <c r="N267" s="241" t="s">
        <v>49</v>
      </c>
      <c r="O267" s="66"/>
      <c r="P267" s="176">
        <f>O267*H267</f>
        <v>0</v>
      </c>
      <c r="Q267" s="176">
        <v>0</v>
      </c>
      <c r="R267" s="176">
        <f>Q267*H267</f>
        <v>0</v>
      </c>
      <c r="S267" s="176">
        <v>0</v>
      </c>
      <c r="T267" s="177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78" t="s">
        <v>586</v>
      </c>
      <c r="AT267" s="178" t="s">
        <v>519</v>
      </c>
      <c r="AU267" s="178" t="s">
        <v>153</v>
      </c>
      <c r="AY267" s="18" t="s">
        <v>143</v>
      </c>
      <c r="BE267" s="179">
        <f>IF(N267="základní",J267,0)</f>
        <v>0</v>
      </c>
      <c r="BF267" s="179">
        <f>IF(N267="snížená",J267,0)</f>
        <v>0</v>
      </c>
      <c r="BG267" s="179">
        <f>IF(N267="zákl. přenesená",J267,0)</f>
        <v>0</v>
      </c>
      <c r="BH267" s="179">
        <f>IF(N267="sníž. přenesená",J267,0)</f>
        <v>0</v>
      </c>
      <c r="BI267" s="179">
        <f>IF(N267="nulová",J267,0)</f>
        <v>0</v>
      </c>
      <c r="BJ267" s="18" t="s">
        <v>86</v>
      </c>
      <c r="BK267" s="179">
        <f>ROUND(I267*H267,2)</f>
        <v>0</v>
      </c>
      <c r="BL267" s="18" t="s">
        <v>452</v>
      </c>
      <c r="BM267" s="178" t="s">
        <v>1729</v>
      </c>
    </row>
    <row r="268" spans="1:65" s="2" customFormat="1" ht="11.25">
      <c r="A268" s="36"/>
      <c r="B268" s="37"/>
      <c r="C268" s="38"/>
      <c r="D268" s="180" t="s">
        <v>149</v>
      </c>
      <c r="E268" s="38"/>
      <c r="F268" s="181" t="s">
        <v>2147</v>
      </c>
      <c r="G268" s="38"/>
      <c r="H268" s="38"/>
      <c r="I268" s="182"/>
      <c r="J268" s="38"/>
      <c r="K268" s="38"/>
      <c r="L268" s="41"/>
      <c r="M268" s="183"/>
      <c r="N268" s="184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8" t="s">
        <v>149</v>
      </c>
      <c r="AU268" s="18" t="s">
        <v>153</v>
      </c>
    </row>
    <row r="269" spans="1:65" s="2" customFormat="1" ht="16.5" customHeight="1">
      <c r="A269" s="36"/>
      <c r="B269" s="37"/>
      <c r="C269" s="232" t="s">
        <v>992</v>
      </c>
      <c r="D269" s="232" t="s">
        <v>519</v>
      </c>
      <c r="E269" s="233" t="s">
        <v>2148</v>
      </c>
      <c r="F269" s="234" t="s">
        <v>2149</v>
      </c>
      <c r="G269" s="235" t="s">
        <v>470</v>
      </c>
      <c r="H269" s="236">
        <v>7</v>
      </c>
      <c r="I269" s="237"/>
      <c r="J269" s="238">
        <f>ROUND(I269*H269,2)</f>
        <v>0</v>
      </c>
      <c r="K269" s="234" t="s">
        <v>32</v>
      </c>
      <c r="L269" s="239"/>
      <c r="M269" s="240" t="s">
        <v>32</v>
      </c>
      <c r="N269" s="241" t="s">
        <v>49</v>
      </c>
      <c r="O269" s="66"/>
      <c r="P269" s="176">
        <f>O269*H269</f>
        <v>0</v>
      </c>
      <c r="Q269" s="176">
        <v>0</v>
      </c>
      <c r="R269" s="176">
        <f>Q269*H269</f>
        <v>0</v>
      </c>
      <c r="S269" s="176">
        <v>0</v>
      </c>
      <c r="T269" s="177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78" t="s">
        <v>586</v>
      </c>
      <c r="AT269" s="178" t="s">
        <v>519</v>
      </c>
      <c r="AU269" s="178" t="s">
        <v>153</v>
      </c>
      <c r="AY269" s="18" t="s">
        <v>143</v>
      </c>
      <c r="BE269" s="179">
        <f>IF(N269="základní",J269,0)</f>
        <v>0</v>
      </c>
      <c r="BF269" s="179">
        <f>IF(N269="snížená",J269,0)</f>
        <v>0</v>
      </c>
      <c r="BG269" s="179">
        <f>IF(N269="zákl. přenesená",J269,0)</f>
        <v>0</v>
      </c>
      <c r="BH269" s="179">
        <f>IF(N269="sníž. přenesená",J269,0)</f>
        <v>0</v>
      </c>
      <c r="BI269" s="179">
        <f>IF(N269="nulová",J269,0)</f>
        <v>0</v>
      </c>
      <c r="BJ269" s="18" t="s">
        <v>86</v>
      </c>
      <c r="BK269" s="179">
        <f>ROUND(I269*H269,2)</f>
        <v>0</v>
      </c>
      <c r="BL269" s="18" t="s">
        <v>452</v>
      </c>
      <c r="BM269" s="178" t="s">
        <v>1752</v>
      </c>
    </row>
    <row r="270" spans="1:65" s="2" customFormat="1" ht="11.25">
      <c r="A270" s="36"/>
      <c r="B270" s="37"/>
      <c r="C270" s="38"/>
      <c r="D270" s="180" t="s">
        <v>149</v>
      </c>
      <c r="E270" s="38"/>
      <c r="F270" s="181" t="s">
        <v>2149</v>
      </c>
      <c r="G270" s="38"/>
      <c r="H270" s="38"/>
      <c r="I270" s="182"/>
      <c r="J270" s="38"/>
      <c r="K270" s="38"/>
      <c r="L270" s="41"/>
      <c r="M270" s="183"/>
      <c r="N270" s="184"/>
      <c r="O270" s="66"/>
      <c r="P270" s="66"/>
      <c r="Q270" s="66"/>
      <c r="R270" s="66"/>
      <c r="S270" s="66"/>
      <c r="T270" s="67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8" t="s">
        <v>149</v>
      </c>
      <c r="AU270" s="18" t="s">
        <v>153</v>
      </c>
    </row>
    <row r="271" spans="1:65" s="2" customFormat="1" ht="16.5" customHeight="1">
      <c r="A271" s="36"/>
      <c r="B271" s="37"/>
      <c r="C271" s="232" t="s">
        <v>996</v>
      </c>
      <c r="D271" s="232" t="s">
        <v>519</v>
      </c>
      <c r="E271" s="233" t="s">
        <v>2150</v>
      </c>
      <c r="F271" s="234" t="s">
        <v>2139</v>
      </c>
      <c r="G271" s="235" t="s">
        <v>470</v>
      </c>
      <c r="H271" s="236">
        <v>7</v>
      </c>
      <c r="I271" s="237"/>
      <c r="J271" s="238">
        <f>ROUND(I271*H271,2)</f>
        <v>0</v>
      </c>
      <c r="K271" s="234" t="s">
        <v>32</v>
      </c>
      <c r="L271" s="239"/>
      <c r="M271" s="240" t="s">
        <v>32</v>
      </c>
      <c r="N271" s="241" t="s">
        <v>49</v>
      </c>
      <c r="O271" s="66"/>
      <c r="P271" s="176">
        <f>O271*H271</f>
        <v>0</v>
      </c>
      <c r="Q271" s="176">
        <v>0</v>
      </c>
      <c r="R271" s="176">
        <f>Q271*H271</f>
        <v>0</v>
      </c>
      <c r="S271" s="176">
        <v>0</v>
      </c>
      <c r="T271" s="177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78" t="s">
        <v>586</v>
      </c>
      <c r="AT271" s="178" t="s">
        <v>519</v>
      </c>
      <c r="AU271" s="178" t="s">
        <v>153</v>
      </c>
      <c r="AY271" s="18" t="s">
        <v>143</v>
      </c>
      <c r="BE271" s="179">
        <f>IF(N271="základní",J271,0)</f>
        <v>0</v>
      </c>
      <c r="BF271" s="179">
        <f>IF(N271="snížená",J271,0)</f>
        <v>0</v>
      </c>
      <c r="BG271" s="179">
        <f>IF(N271="zákl. přenesená",J271,0)</f>
        <v>0</v>
      </c>
      <c r="BH271" s="179">
        <f>IF(N271="sníž. přenesená",J271,0)</f>
        <v>0</v>
      </c>
      <c r="BI271" s="179">
        <f>IF(N271="nulová",J271,0)</f>
        <v>0</v>
      </c>
      <c r="BJ271" s="18" t="s">
        <v>86</v>
      </c>
      <c r="BK271" s="179">
        <f>ROUND(I271*H271,2)</f>
        <v>0</v>
      </c>
      <c r="BL271" s="18" t="s">
        <v>452</v>
      </c>
      <c r="BM271" s="178" t="s">
        <v>1766</v>
      </c>
    </row>
    <row r="272" spans="1:65" s="2" customFormat="1" ht="11.25">
      <c r="A272" s="36"/>
      <c r="B272" s="37"/>
      <c r="C272" s="38"/>
      <c r="D272" s="180" t="s">
        <v>149</v>
      </c>
      <c r="E272" s="38"/>
      <c r="F272" s="181" t="s">
        <v>2139</v>
      </c>
      <c r="G272" s="38"/>
      <c r="H272" s="38"/>
      <c r="I272" s="182"/>
      <c r="J272" s="38"/>
      <c r="K272" s="38"/>
      <c r="L272" s="41"/>
      <c r="M272" s="183"/>
      <c r="N272" s="184"/>
      <c r="O272" s="66"/>
      <c r="P272" s="66"/>
      <c r="Q272" s="66"/>
      <c r="R272" s="66"/>
      <c r="S272" s="66"/>
      <c r="T272" s="67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8" t="s">
        <v>149</v>
      </c>
      <c r="AU272" s="18" t="s">
        <v>153</v>
      </c>
    </row>
    <row r="273" spans="1:65" s="2" customFormat="1" ht="16.5" customHeight="1">
      <c r="A273" s="36"/>
      <c r="B273" s="37"/>
      <c r="C273" s="232" t="s">
        <v>1001</v>
      </c>
      <c r="D273" s="232" t="s">
        <v>519</v>
      </c>
      <c r="E273" s="233" t="s">
        <v>2140</v>
      </c>
      <c r="F273" s="234" t="s">
        <v>2141</v>
      </c>
      <c r="G273" s="235" t="s">
        <v>470</v>
      </c>
      <c r="H273" s="236">
        <v>7</v>
      </c>
      <c r="I273" s="237"/>
      <c r="J273" s="238">
        <f>ROUND(I273*H273,2)</f>
        <v>0</v>
      </c>
      <c r="K273" s="234" t="s">
        <v>32</v>
      </c>
      <c r="L273" s="239"/>
      <c r="M273" s="240" t="s">
        <v>32</v>
      </c>
      <c r="N273" s="241" t="s">
        <v>49</v>
      </c>
      <c r="O273" s="66"/>
      <c r="P273" s="176">
        <f>O273*H273</f>
        <v>0</v>
      </c>
      <c r="Q273" s="176">
        <v>0</v>
      </c>
      <c r="R273" s="176">
        <f>Q273*H273</f>
        <v>0</v>
      </c>
      <c r="S273" s="176">
        <v>0</v>
      </c>
      <c r="T273" s="177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78" t="s">
        <v>586</v>
      </c>
      <c r="AT273" s="178" t="s">
        <v>519</v>
      </c>
      <c r="AU273" s="178" t="s">
        <v>153</v>
      </c>
      <c r="AY273" s="18" t="s">
        <v>143</v>
      </c>
      <c r="BE273" s="179">
        <f>IF(N273="základní",J273,0)</f>
        <v>0</v>
      </c>
      <c r="BF273" s="179">
        <f>IF(N273="snížená",J273,0)</f>
        <v>0</v>
      </c>
      <c r="BG273" s="179">
        <f>IF(N273="zákl. přenesená",J273,0)</f>
        <v>0</v>
      </c>
      <c r="BH273" s="179">
        <f>IF(N273="sníž. přenesená",J273,0)</f>
        <v>0</v>
      </c>
      <c r="BI273" s="179">
        <f>IF(N273="nulová",J273,0)</f>
        <v>0</v>
      </c>
      <c r="BJ273" s="18" t="s">
        <v>86</v>
      </c>
      <c r="BK273" s="179">
        <f>ROUND(I273*H273,2)</f>
        <v>0</v>
      </c>
      <c r="BL273" s="18" t="s">
        <v>452</v>
      </c>
      <c r="BM273" s="178" t="s">
        <v>1779</v>
      </c>
    </row>
    <row r="274" spans="1:65" s="2" customFormat="1" ht="11.25">
      <c r="A274" s="36"/>
      <c r="B274" s="37"/>
      <c r="C274" s="38"/>
      <c r="D274" s="180" t="s">
        <v>149</v>
      </c>
      <c r="E274" s="38"/>
      <c r="F274" s="181" t="s">
        <v>2141</v>
      </c>
      <c r="G274" s="38"/>
      <c r="H274" s="38"/>
      <c r="I274" s="182"/>
      <c r="J274" s="38"/>
      <c r="K274" s="38"/>
      <c r="L274" s="41"/>
      <c r="M274" s="183"/>
      <c r="N274" s="184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8" t="s">
        <v>149</v>
      </c>
      <c r="AU274" s="18" t="s">
        <v>153</v>
      </c>
    </row>
    <row r="275" spans="1:65" s="2" customFormat="1" ht="16.5" customHeight="1">
      <c r="A275" s="36"/>
      <c r="B275" s="37"/>
      <c r="C275" s="232" t="s">
        <v>1008</v>
      </c>
      <c r="D275" s="232" t="s">
        <v>519</v>
      </c>
      <c r="E275" s="233" t="s">
        <v>2151</v>
      </c>
      <c r="F275" s="234" t="s">
        <v>2152</v>
      </c>
      <c r="G275" s="235" t="s">
        <v>470</v>
      </c>
      <c r="H275" s="236">
        <v>6</v>
      </c>
      <c r="I275" s="237"/>
      <c r="J275" s="238">
        <f>ROUND(I275*H275,2)</f>
        <v>0</v>
      </c>
      <c r="K275" s="234" t="s">
        <v>32</v>
      </c>
      <c r="L275" s="239"/>
      <c r="M275" s="240" t="s">
        <v>32</v>
      </c>
      <c r="N275" s="241" t="s">
        <v>49</v>
      </c>
      <c r="O275" s="66"/>
      <c r="P275" s="176">
        <f>O275*H275</f>
        <v>0</v>
      </c>
      <c r="Q275" s="176">
        <v>0</v>
      </c>
      <c r="R275" s="176">
        <f>Q275*H275</f>
        <v>0</v>
      </c>
      <c r="S275" s="176">
        <v>0</v>
      </c>
      <c r="T275" s="177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78" t="s">
        <v>586</v>
      </c>
      <c r="AT275" s="178" t="s">
        <v>519</v>
      </c>
      <c r="AU275" s="178" t="s">
        <v>153</v>
      </c>
      <c r="AY275" s="18" t="s">
        <v>143</v>
      </c>
      <c r="BE275" s="179">
        <f>IF(N275="základní",J275,0)</f>
        <v>0</v>
      </c>
      <c r="BF275" s="179">
        <f>IF(N275="snížená",J275,0)</f>
        <v>0</v>
      </c>
      <c r="BG275" s="179">
        <f>IF(N275="zákl. přenesená",J275,0)</f>
        <v>0</v>
      </c>
      <c r="BH275" s="179">
        <f>IF(N275="sníž. přenesená",J275,0)</f>
        <v>0</v>
      </c>
      <c r="BI275" s="179">
        <f>IF(N275="nulová",J275,0)</f>
        <v>0</v>
      </c>
      <c r="BJ275" s="18" t="s">
        <v>86</v>
      </c>
      <c r="BK275" s="179">
        <f>ROUND(I275*H275,2)</f>
        <v>0</v>
      </c>
      <c r="BL275" s="18" t="s">
        <v>452</v>
      </c>
      <c r="BM275" s="178" t="s">
        <v>1797</v>
      </c>
    </row>
    <row r="276" spans="1:65" s="2" customFormat="1" ht="11.25">
      <c r="A276" s="36"/>
      <c r="B276" s="37"/>
      <c r="C276" s="38"/>
      <c r="D276" s="180" t="s">
        <v>149</v>
      </c>
      <c r="E276" s="38"/>
      <c r="F276" s="181" t="s">
        <v>2152</v>
      </c>
      <c r="G276" s="38"/>
      <c r="H276" s="38"/>
      <c r="I276" s="182"/>
      <c r="J276" s="38"/>
      <c r="K276" s="38"/>
      <c r="L276" s="41"/>
      <c r="M276" s="183"/>
      <c r="N276" s="184"/>
      <c r="O276" s="66"/>
      <c r="P276" s="66"/>
      <c r="Q276" s="66"/>
      <c r="R276" s="66"/>
      <c r="S276" s="66"/>
      <c r="T276" s="67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8" t="s">
        <v>149</v>
      </c>
      <c r="AU276" s="18" t="s">
        <v>153</v>
      </c>
    </row>
    <row r="277" spans="1:65" s="2" customFormat="1" ht="16.5" customHeight="1">
      <c r="A277" s="36"/>
      <c r="B277" s="37"/>
      <c r="C277" s="232" t="s">
        <v>1018</v>
      </c>
      <c r="D277" s="232" t="s">
        <v>519</v>
      </c>
      <c r="E277" s="233" t="s">
        <v>2138</v>
      </c>
      <c r="F277" s="234" t="s">
        <v>2139</v>
      </c>
      <c r="G277" s="235" t="s">
        <v>470</v>
      </c>
      <c r="H277" s="236">
        <v>6</v>
      </c>
      <c r="I277" s="237"/>
      <c r="J277" s="238">
        <f>ROUND(I277*H277,2)</f>
        <v>0</v>
      </c>
      <c r="K277" s="234" t="s">
        <v>32</v>
      </c>
      <c r="L277" s="239"/>
      <c r="M277" s="240" t="s">
        <v>32</v>
      </c>
      <c r="N277" s="241" t="s">
        <v>49</v>
      </c>
      <c r="O277" s="66"/>
      <c r="P277" s="176">
        <f>O277*H277</f>
        <v>0</v>
      </c>
      <c r="Q277" s="176">
        <v>0</v>
      </c>
      <c r="R277" s="176">
        <f>Q277*H277</f>
        <v>0</v>
      </c>
      <c r="S277" s="176">
        <v>0</v>
      </c>
      <c r="T277" s="177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78" t="s">
        <v>586</v>
      </c>
      <c r="AT277" s="178" t="s">
        <v>519</v>
      </c>
      <c r="AU277" s="178" t="s">
        <v>153</v>
      </c>
      <c r="AY277" s="18" t="s">
        <v>143</v>
      </c>
      <c r="BE277" s="179">
        <f>IF(N277="základní",J277,0)</f>
        <v>0</v>
      </c>
      <c r="BF277" s="179">
        <f>IF(N277="snížená",J277,0)</f>
        <v>0</v>
      </c>
      <c r="BG277" s="179">
        <f>IF(N277="zákl. přenesená",J277,0)</f>
        <v>0</v>
      </c>
      <c r="BH277" s="179">
        <f>IF(N277="sníž. přenesená",J277,0)</f>
        <v>0</v>
      </c>
      <c r="BI277" s="179">
        <f>IF(N277="nulová",J277,0)</f>
        <v>0</v>
      </c>
      <c r="BJ277" s="18" t="s">
        <v>86</v>
      </c>
      <c r="BK277" s="179">
        <f>ROUND(I277*H277,2)</f>
        <v>0</v>
      </c>
      <c r="BL277" s="18" t="s">
        <v>452</v>
      </c>
      <c r="BM277" s="178" t="s">
        <v>1812</v>
      </c>
    </row>
    <row r="278" spans="1:65" s="2" customFormat="1" ht="11.25">
      <c r="A278" s="36"/>
      <c r="B278" s="37"/>
      <c r="C278" s="38"/>
      <c r="D278" s="180" t="s">
        <v>149</v>
      </c>
      <c r="E278" s="38"/>
      <c r="F278" s="181" t="s">
        <v>2139</v>
      </c>
      <c r="G278" s="38"/>
      <c r="H278" s="38"/>
      <c r="I278" s="182"/>
      <c r="J278" s="38"/>
      <c r="K278" s="38"/>
      <c r="L278" s="41"/>
      <c r="M278" s="183"/>
      <c r="N278" s="184"/>
      <c r="O278" s="66"/>
      <c r="P278" s="66"/>
      <c r="Q278" s="66"/>
      <c r="R278" s="66"/>
      <c r="S278" s="66"/>
      <c r="T278" s="67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8" t="s">
        <v>149</v>
      </c>
      <c r="AU278" s="18" t="s">
        <v>153</v>
      </c>
    </row>
    <row r="279" spans="1:65" s="2" customFormat="1" ht="16.5" customHeight="1">
      <c r="A279" s="36"/>
      <c r="B279" s="37"/>
      <c r="C279" s="232" t="s">
        <v>1024</v>
      </c>
      <c r="D279" s="232" t="s">
        <v>519</v>
      </c>
      <c r="E279" s="233" t="s">
        <v>2140</v>
      </c>
      <c r="F279" s="234" t="s">
        <v>2141</v>
      </c>
      <c r="G279" s="235" t="s">
        <v>470</v>
      </c>
      <c r="H279" s="236">
        <v>6</v>
      </c>
      <c r="I279" s="237"/>
      <c r="J279" s="238">
        <f>ROUND(I279*H279,2)</f>
        <v>0</v>
      </c>
      <c r="K279" s="234" t="s">
        <v>32</v>
      </c>
      <c r="L279" s="239"/>
      <c r="M279" s="240" t="s">
        <v>32</v>
      </c>
      <c r="N279" s="241" t="s">
        <v>49</v>
      </c>
      <c r="O279" s="66"/>
      <c r="P279" s="176">
        <f>O279*H279</f>
        <v>0</v>
      </c>
      <c r="Q279" s="176">
        <v>0</v>
      </c>
      <c r="R279" s="176">
        <f>Q279*H279</f>
        <v>0</v>
      </c>
      <c r="S279" s="176">
        <v>0</v>
      </c>
      <c r="T279" s="177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78" t="s">
        <v>586</v>
      </c>
      <c r="AT279" s="178" t="s">
        <v>519</v>
      </c>
      <c r="AU279" s="178" t="s">
        <v>153</v>
      </c>
      <c r="AY279" s="18" t="s">
        <v>143</v>
      </c>
      <c r="BE279" s="179">
        <f>IF(N279="základní",J279,0)</f>
        <v>0</v>
      </c>
      <c r="BF279" s="179">
        <f>IF(N279="snížená",J279,0)</f>
        <v>0</v>
      </c>
      <c r="BG279" s="179">
        <f>IF(N279="zákl. přenesená",J279,0)</f>
        <v>0</v>
      </c>
      <c r="BH279" s="179">
        <f>IF(N279="sníž. přenesená",J279,0)</f>
        <v>0</v>
      </c>
      <c r="BI279" s="179">
        <f>IF(N279="nulová",J279,0)</f>
        <v>0</v>
      </c>
      <c r="BJ279" s="18" t="s">
        <v>86</v>
      </c>
      <c r="BK279" s="179">
        <f>ROUND(I279*H279,2)</f>
        <v>0</v>
      </c>
      <c r="BL279" s="18" t="s">
        <v>452</v>
      </c>
      <c r="BM279" s="178" t="s">
        <v>309</v>
      </c>
    </row>
    <row r="280" spans="1:65" s="2" customFormat="1" ht="11.25">
      <c r="A280" s="36"/>
      <c r="B280" s="37"/>
      <c r="C280" s="38"/>
      <c r="D280" s="180" t="s">
        <v>149</v>
      </c>
      <c r="E280" s="38"/>
      <c r="F280" s="181" t="s">
        <v>2141</v>
      </c>
      <c r="G280" s="38"/>
      <c r="H280" s="38"/>
      <c r="I280" s="182"/>
      <c r="J280" s="38"/>
      <c r="K280" s="38"/>
      <c r="L280" s="41"/>
      <c r="M280" s="183"/>
      <c r="N280" s="184"/>
      <c r="O280" s="66"/>
      <c r="P280" s="66"/>
      <c r="Q280" s="66"/>
      <c r="R280" s="66"/>
      <c r="S280" s="66"/>
      <c r="T280" s="67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8" t="s">
        <v>149</v>
      </c>
      <c r="AU280" s="18" t="s">
        <v>153</v>
      </c>
    </row>
    <row r="281" spans="1:65" s="2" customFormat="1" ht="24.2" customHeight="1">
      <c r="A281" s="36"/>
      <c r="B281" s="37"/>
      <c r="C281" s="232" t="s">
        <v>1029</v>
      </c>
      <c r="D281" s="232" t="s">
        <v>519</v>
      </c>
      <c r="E281" s="233" t="s">
        <v>2153</v>
      </c>
      <c r="F281" s="234" t="s">
        <v>2154</v>
      </c>
      <c r="G281" s="235" t="s">
        <v>470</v>
      </c>
      <c r="H281" s="236">
        <v>2</v>
      </c>
      <c r="I281" s="237"/>
      <c r="J281" s="238">
        <f>ROUND(I281*H281,2)</f>
        <v>0</v>
      </c>
      <c r="K281" s="234" t="s">
        <v>32</v>
      </c>
      <c r="L281" s="239"/>
      <c r="M281" s="240" t="s">
        <v>32</v>
      </c>
      <c r="N281" s="241" t="s">
        <v>49</v>
      </c>
      <c r="O281" s="66"/>
      <c r="P281" s="176">
        <f>O281*H281</f>
        <v>0</v>
      </c>
      <c r="Q281" s="176">
        <v>0</v>
      </c>
      <c r="R281" s="176">
        <f>Q281*H281</f>
        <v>0</v>
      </c>
      <c r="S281" s="176">
        <v>0</v>
      </c>
      <c r="T281" s="177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78" t="s">
        <v>586</v>
      </c>
      <c r="AT281" s="178" t="s">
        <v>519</v>
      </c>
      <c r="AU281" s="178" t="s">
        <v>153</v>
      </c>
      <c r="AY281" s="18" t="s">
        <v>143</v>
      </c>
      <c r="BE281" s="179">
        <f>IF(N281="základní",J281,0)</f>
        <v>0</v>
      </c>
      <c r="BF281" s="179">
        <f>IF(N281="snížená",J281,0)</f>
        <v>0</v>
      </c>
      <c r="BG281" s="179">
        <f>IF(N281="zákl. přenesená",J281,0)</f>
        <v>0</v>
      </c>
      <c r="BH281" s="179">
        <f>IF(N281="sníž. přenesená",J281,0)</f>
        <v>0</v>
      </c>
      <c r="BI281" s="179">
        <f>IF(N281="nulová",J281,0)</f>
        <v>0</v>
      </c>
      <c r="BJ281" s="18" t="s">
        <v>86</v>
      </c>
      <c r="BK281" s="179">
        <f>ROUND(I281*H281,2)</f>
        <v>0</v>
      </c>
      <c r="BL281" s="18" t="s">
        <v>452</v>
      </c>
      <c r="BM281" s="178" t="s">
        <v>375</v>
      </c>
    </row>
    <row r="282" spans="1:65" s="2" customFormat="1" ht="11.25">
      <c r="A282" s="36"/>
      <c r="B282" s="37"/>
      <c r="C282" s="38"/>
      <c r="D282" s="180" t="s">
        <v>149</v>
      </c>
      <c r="E282" s="38"/>
      <c r="F282" s="181" t="s">
        <v>2154</v>
      </c>
      <c r="G282" s="38"/>
      <c r="H282" s="38"/>
      <c r="I282" s="182"/>
      <c r="J282" s="38"/>
      <c r="K282" s="38"/>
      <c r="L282" s="41"/>
      <c r="M282" s="183"/>
      <c r="N282" s="184"/>
      <c r="O282" s="66"/>
      <c r="P282" s="66"/>
      <c r="Q282" s="66"/>
      <c r="R282" s="66"/>
      <c r="S282" s="66"/>
      <c r="T282" s="67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8" t="s">
        <v>149</v>
      </c>
      <c r="AU282" s="18" t="s">
        <v>153</v>
      </c>
    </row>
    <row r="283" spans="1:65" s="2" customFormat="1" ht="16.5" customHeight="1">
      <c r="A283" s="36"/>
      <c r="B283" s="37"/>
      <c r="C283" s="232" t="s">
        <v>1035</v>
      </c>
      <c r="D283" s="232" t="s">
        <v>519</v>
      </c>
      <c r="E283" s="233" t="s">
        <v>2138</v>
      </c>
      <c r="F283" s="234" t="s">
        <v>2139</v>
      </c>
      <c r="G283" s="235" t="s">
        <v>470</v>
      </c>
      <c r="H283" s="236">
        <v>2</v>
      </c>
      <c r="I283" s="237"/>
      <c r="J283" s="238">
        <f>ROUND(I283*H283,2)</f>
        <v>0</v>
      </c>
      <c r="K283" s="234" t="s">
        <v>32</v>
      </c>
      <c r="L283" s="239"/>
      <c r="M283" s="240" t="s">
        <v>32</v>
      </c>
      <c r="N283" s="241" t="s">
        <v>49</v>
      </c>
      <c r="O283" s="66"/>
      <c r="P283" s="176">
        <f>O283*H283</f>
        <v>0</v>
      </c>
      <c r="Q283" s="176">
        <v>0</v>
      </c>
      <c r="R283" s="176">
        <f>Q283*H283</f>
        <v>0</v>
      </c>
      <c r="S283" s="176">
        <v>0</v>
      </c>
      <c r="T283" s="177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78" t="s">
        <v>586</v>
      </c>
      <c r="AT283" s="178" t="s">
        <v>519</v>
      </c>
      <c r="AU283" s="178" t="s">
        <v>153</v>
      </c>
      <c r="AY283" s="18" t="s">
        <v>143</v>
      </c>
      <c r="BE283" s="179">
        <f>IF(N283="základní",J283,0)</f>
        <v>0</v>
      </c>
      <c r="BF283" s="179">
        <f>IF(N283="snížená",J283,0)</f>
        <v>0</v>
      </c>
      <c r="BG283" s="179">
        <f>IF(N283="zákl. přenesená",J283,0)</f>
        <v>0</v>
      </c>
      <c r="BH283" s="179">
        <f>IF(N283="sníž. přenesená",J283,0)</f>
        <v>0</v>
      </c>
      <c r="BI283" s="179">
        <f>IF(N283="nulová",J283,0)</f>
        <v>0</v>
      </c>
      <c r="BJ283" s="18" t="s">
        <v>86</v>
      </c>
      <c r="BK283" s="179">
        <f>ROUND(I283*H283,2)</f>
        <v>0</v>
      </c>
      <c r="BL283" s="18" t="s">
        <v>452</v>
      </c>
      <c r="BM283" s="178" t="s">
        <v>390</v>
      </c>
    </row>
    <row r="284" spans="1:65" s="2" customFormat="1" ht="11.25">
      <c r="A284" s="36"/>
      <c r="B284" s="37"/>
      <c r="C284" s="38"/>
      <c r="D284" s="180" t="s">
        <v>149</v>
      </c>
      <c r="E284" s="38"/>
      <c r="F284" s="181" t="s">
        <v>2139</v>
      </c>
      <c r="G284" s="38"/>
      <c r="H284" s="38"/>
      <c r="I284" s="182"/>
      <c r="J284" s="38"/>
      <c r="K284" s="38"/>
      <c r="L284" s="41"/>
      <c r="M284" s="183"/>
      <c r="N284" s="184"/>
      <c r="O284" s="66"/>
      <c r="P284" s="66"/>
      <c r="Q284" s="66"/>
      <c r="R284" s="66"/>
      <c r="S284" s="66"/>
      <c r="T284" s="67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8" t="s">
        <v>149</v>
      </c>
      <c r="AU284" s="18" t="s">
        <v>153</v>
      </c>
    </row>
    <row r="285" spans="1:65" s="2" customFormat="1" ht="16.5" customHeight="1">
      <c r="A285" s="36"/>
      <c r="B285" s="37"/>
      <c r="C285" s="232" t="s">
        <v>1038</v>
      </c>
      <c r="D285" s="232" t="s">
        <v>519</v>
      </c>
      <c r="E285" s="233" t="s">
        <v>2140</v>
      </c>
      <c r="F285" s="234" t="s">
        <v>2141</v>
      </c>
      <c r="G285" s="235" t="s">
        <v>470</v>
      </c>
      <c r="H285" s="236">
        <v>2</v>
      </c>
      <c r="I285" s="237"/>
      <c r="J285" s="238">
        <f>ROUND(I285*H285,2)</f>
        <v>0</v>
      </c>
      <c r="K285" s="234" t="s">
        <v>32</v>
      </c>
      <c r="L285" s="239"/>
      <c r="M285" s="240" t="s">
        <v>32</v>
      </c>
      <c r="N285" s="241" t="s">
        <v>49</v>
      </c>
      <c r="O285" s="66"/>
      <c r="P285" s="176">
        <f>O285*H285</f>
        <v>0</v>
      </c>
      <c r="Q285" s="176">
        <v>0</v>
      </c>
      <c r="R285" s="176">
        <f>Q285*H285</f>
        <v>0</v>
      </c>
      <c r="S285" s="176">
        <v>0</v>
      </c>
      <c r="T285" s="177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178" t="s">
        <v>586</v>
      </c>
      <c r="AT285" s="178" t="s">
        <v>519</v>
      </c>
      <c r="AU285" s="178" t="s">
        <v>153</v>
      </c>
      <c r="AY285" s="18" t="s">
        <v>143</v>
      </c>
      <c r="BE285" s="179">
        <f>IF(N285="základní",J285,0)</f>
        <v>0</v>
      </c>
      <c r="BF285" s="179">
        <f>IF(N285="snížená",J285,0)</f>
        <v>0</v>
      </c>
      <c r="BG285" s="179">
        <f>IF(N285="zákl. přenesená",J285,0)</f>
        <v>0</v>
      </c>
      <c r="BH285" s="179">
        <f>IF(N285="sníž. přenesená",J285,0)</f>
        <v>0</v>
      </c>
      <c r="BI285" s="179">
        <f>IF(N285="nulová",J285,0)</f>
        <v>0</v>
      </c>
      <c r="BJ285" s="18" t="s">
        <v>86</v>
      </c>
      <c r="BK285" s="179">
        <f>ROUND(I285*H285,2)</f>
        <v>0</v>
      </c>
      <c r="BL285" s="18" t="s">
        <v>452</v>
      </c>
      <c r="BM285" s="178" t="s">
        <v>301</v>
      </c>
    </row>
    <row r="286" spans="1:65" s="2" customFormat="1" ht="11.25">
      <c r="A286" s="36"/>
      <c r="B286" s="37"/>
      <c r="C286" s="38"/>
      <c r="D286" s="180" t="s">
        <v>149</v>
      </c>
      <c r="E286" s="38"/>
      <c r="F286" s="181" t="s">
        <v>2141</v>
      </c>
      <c r="G286" s="38"/>
      <c r="H286" s="38"/>
      <c r="I286" s="182"/>
      <c r="J286" s="38"/>
      <c r="K286" s="38"/>
      <c r="L286" s="41"/>
      <c r="M286" s="183"/>
      <c r="N286" s="184"/>
      <c r="O286" s="66"/>
      <c r="P286" s="66"/>
      <c r="Q286" s="66"/>
      <c r="R286" s="66"/>
      <c r="S286" s="66"/>
      <c r="T286" s="67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T286" s="18" t="s">
        <v>149</v>
      </c>
      <c r="AU286" s="18" t="s">
        <v>153</v>
      </c>
    </row>
    <row r="287" spans="1:65" s="2" customFormat="1" ht="16.5" customHeight="1">
      <c r="A287" s="36"/>
      <c r="B287" s="37"/>
      <c r="C287" s="232" t="s">
        <v>1044</v>
      </c>
      <c r="D287" s="232" t="s">
        <v>519</v>
      </c>
      <c r="E287" s="233" t="s">
        <v>2155</v>
      </c>
      <c r="F287" s="234" t="s">
        <v>2156</v>
      </c>
      <c r="G287" s="235" t="s">
        <v>470</v>
      </c>
      <c r="H287" s="236">
        <v>5</v>
      </c>
      <c r="I287" s="237"/>
      <c r="J287" s="238">
        <f>ROUND(I287*H287,2)</f>
        <v>0</v>
      </c>
      <c r="K287" s="234" t="s">
        <v>32</v>
      </c>
      <c r="L287" s="239"/>
      <c r="M287" s="240" t="s">
        <v>32</v>
      </c>
      <c r="N287" s="241" t="s">
        <v>49</v>
      </c>
      <c r="O287" s="66"/>
      <c r="P287" s="176">
        <f>O287*H287</f>
        <v>0</v>
      </c>
      <c r="Q287" s="176">
        <v>0</v>
      </c>
      <c r="R287" s="176">
        <f>Q287*H287</f>
        <v>0</v>
      </c>
      <c r="S287" s="176">
        <v>0</v>
      </c>
      <c r="T287" s="177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78" t="s">
        <v>586</v>
      </c>
      <c r="AT287" s="178" t="s">
        <v>519</v>
      </c>
      <c r="AU287" s="178" t="s">
        <v>153</v>
      </c>
      <c r="AY287" s="18" t="s">
        <v>143</v>
      </c>
      <c r="BE287" s="179">
        <f>IF(N287="základní",J287,0)</f>
        <v>0</v>
      </c>
      <c r="BF287" s="179">
        <f>IF(N287="snížená",J287,0)</f>
        <v>0</v>
      </c>
      <c r="BG287" s="179">
        <f>IF(N287="zákl. přenesená",J287,0)</f>
        <v>0</v>
      </c>
      <c r="BH287" s="179">
        <f>IF(N287="sníž. přenesená",J287,0)</f>
        <v>0</v>
      </c>
      <c r="BI287" s="179">
        <f>IF(N287="nulová",J287,0)</f>
        <v>0</v>
      </c>
      <c r="BJ287" s="18" t="s">
        <v>86</v>
      </c>
      <c r="BK287" s="179">
        <f>ROUND(I287*H287,2)</f>
        <v>0</v>
      </c>
      <c r="BL287" s="18" t="s">
        <v>452</v>
      </c>
      <c r="BM287" s="178" t="s">
        <v>1571</v>
      </c>
    </row>
    <row r="288" spans="1:65" s="2" customFormat="1" ht="11.25">
      <c r="A288" s="36"/>
      <c r="B288" s="37"/>
      <c r="C288" s="38"/>
      <c r="D288" s="180" t="s">
        <v>149</v>
      </c>
      <c r="E288" s="38"/>
      <c r="F288" s="181" t="s">
        <v>2156</v>
      </c>
      <c r="G288" s="38"/>
      <c r="H288" s="38"/>
      <c r="I288" s="182"/>
      <c r="J288" s="38"/>
      <c r="K288" s="38"/>
      <c r="L288" s="41"/>
      <c r="M288" s="183"/>
      <c r="N288" s="184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8" t="s">
        <v>149</v>
      </c>
      <c r="AU288" s="18" t="s">
        <v>153</v>
      </c>
    </row>
    <row r="289" spans="1:65" s="2" customFormat="1" ht="16.5" customHeight="1">
      <c r="A289" s="36"/>
      <c r="B289" s="37"/>
      <c r="C289" s="232" t="s">
        <v>1049</v>
      </c>
      <c r="D289" s="232" t="s">
        <v>519</v>
      </c>
      <c r="E289" s="233" t="s">
        <v>2157</v>
      </c>
      <c r="F289" s="234" t="s">
        <v>2158</v>
      </c>
      <c r="G289" s="235" t="s">
        <v>470</v>
      </c>
      <c r="H289" s="236">
        <v>5</v>
      </c>
      <c r="I289" s="237"/>
      <c r="J289" s="238">
        <f>ROUND(I289*H289,2)</f>
        <v>0</v>
      </c>
      <c r="K289" s="234" t="s">
        <v>32</v>
      </c>
      <c r="L289" s="239"/>
      <c r="M289" s="240" t="s">
        <v>32</v>
      </c>
      <c r="N289" s="241" t="s">
        <v>49</v>
      </c>
      <c r="O289" s="66"/>
      <c r="P289" s="176">
        <f>O289*H289</f>
        <v>0</v>
      </c>
      <c r="Q289" s="176">
        <v>0</v>
      </c>
      <c r="R289" s="176">
        <f>Q289*H289</f>
        <v>0</v>
      </c>
      <c r="S289" s="176">
        <v>0</v>
      </c>
      <c r="T289" s="177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78" t="s">
        <v>586</v>
      </c>
      <c r="AT289" s="178" t="s">
        <v>519</v>
      </c>
      <c r="AU289" s="178" t="s">
        <v>153</v>
      </c>
      <c r="AY289" s="18" t="s">
        <v>143</v>
      </c>
      <c r="BE289" s="179">
        <f>IF(N289="základní",J289,0)</f>
        <v>0</v>
      </c>
      <c r="BF289" s="179">
        <f>IF(N289="snížená",J289,0)</f>
        <v>0</v>
      </c>
      <c r="BG289" s="179">
        <f>IF(N289="zákl. přenesená",J289,0)</f>
        <v>0</v>
      </c>
      <c r="BH289" s="179">
        <f>IF(N289="sníž. přenesená",J289,0)</f>
        <v>0</v>
      </c>
      <c r="BI289" s="179">
        <f>IF(N289="nulová",J289,0)</f>
        <v>0</v>
      </c>
      <c r="BJ289" s="18" t="s">
        <v>86</v>
      </c>
      <c r="BK289" s="179">
        <f>ROUND(I289*H289,2)</f>
        <v>0</v>
      </c>
      <c r="BL289" s="18" t="s">
        <v>452</v>
      </c>
      <c r="BM289" s="178" t="s">
        <v>1291</v>
      </c>
    </row>
    <row r="290" spans="1:65" s="2" customFormat="1" ht="11.25">
      <c r="A290" s="36"/>
      <c r="B290" s="37"/>
      <c r="C290" s="38"/>
      <c r="D290" s="180" t="s">
        <v>149</v>
      </c>
      <c r="E290" s="38"/>
      <c r="F290" s="181" t="s">
        <v>2158</v>
      </c>
      <c r="G290" s="38"/>
      <c r="H290" s="38"/>
      <c r="I290" s="182"/>
      <c r="J290" s="38"/>
      <c r="K290" s="38"/>
      <c r="L290" s="41"/>
      <c r="M290" s="183"/>
      <c r="N290" s="184"/>
      <c r="O290" s="66"/>
      <c r="P290" s="66"/>
      <c r="Q290" s="66"/>
      <c r="R290" s="66"/>
      <c r="S290" s="66"/>
      <c r="T290" s="67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T290" s="18" t="s">
        <v>149</v>
      </c>
      <c r="AU290" s="18" t="s">
        <v>153</v>
      </c>
    </row>
    <row r="291" spans="1:65" s="2" customFormat="1" ht="16.5" customHeight="1">
      <c r="A291" s="36"/>
      <c r="B291" s="37"/>
      <c r="C291" s="232" t="s">
        <v>1055</v>
      </c>
      <c r="D291" s="232" t="s">
        <v>519</v>
      </c>
      <c r="E291" s="233" t="s">
        <v>2159</v>
      </c>
      <c r="F291" s="234" t="s">
        <v>2160</v>
      </c>
      <c r="G291" s="235" t="s">
        <v>470</v>
      </c>
      <c r="H291" s="236">
        <v>1</v>
      </c>
      <c r="I291" s="237"/>
      <c r="J291" s="238">
        <f>ROUND(I291*H291,2)</f>
        <v>0</v>
      </c>
      <c r="K291" s="234" t="s">
        <v>32</v>
      </c>
      <c r="L291" s="239"/>
      <c r="M291" s="240" t="s">
        <v>32</v>
      </c>
      <c r="N291" s="241" t="s">
        <v>49</v>
      </c>
      <c r="O291" s="66"/>
      <c r="P291" s="176">
        <f>O291*H291</f>
        <v>0</v>
      </c>
      <c r="Q291" s="176">
        <v>0</v>
      </c>
      <c r="R291" s="176">
        <f>Q291*H291</f>
        <v>0</v>
      </c>
      <c r="S291" s="176">
        <v>0</v>
      </c>
      <c r="T291" s="177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78" t="s">
        <v>586</v>
      </c>
      <c r="AT291" s="178" t="s">
        <v>519</v>
      </c>
      <c r="AU291" s="178" t="s">
        <v>153</v>
      </c>
      <c r="AY291" s="18" t="s">
        <v>143</v>
      </c>
      <c r="BE291" s="179">
        <f>IF(N291="základní",J291,0)</f>
        <v>0</v>
      </c>
      <c r="BF291" s="179">
        <f>IF(N291="snížená",J291,0)</f>
        <v>0</v>
      </c>
      <c r="BG291" s="179">
        <f>IF(N291="zákl. přenesená",J291,0)</f>
        <v>0</v>
      </c>
      <c r="BH291" s="179">
        <f>IF(N291="sníž. přenesená",J291,0)</f>
        <v>0</v>
      </c>
      <c r="BI291" s="179">
        <f>IF(N291="nulová",J291,0)</f>
        <v>0</v>
      </c>
      <c r="BJ291" s="18" t="s">
        <v>86</v>
      </c>
      <c r="BK291" s="179">
        <f>ROUND(I291*H291,2)</f>
        <v>0</v>
      </c>
      <c r="BL291" s="18" t="s">
        <v>452</v>
      </c>
      <c r="BM291" s="178" t="s">
        <v>1344</v>
      </c>
    </row>
    <row r="292" spans="1:65" s="2" customFormat="1" ht="11.25">
      <c r="A292" s="36"/>
      <c r="B292" s="37"/>
      <c r="C292" s="38"/>
      <c r="D292" s="180" t="s">
        <v>149</v>
      </c>
      <c r="E292" s="38"/>
      <c r="F292" s="181" t="s">
        <v>2160</v>
      </c>
      <c r="G292" s="38"/>
      <c r="H292" s="38"/>
      <c r="I292" s="182"/>
      <c r="J292" s="38"/>
      <c r="K292" s="38"/>
      <c r="L292" s="41"/>
      <c r="M292" s="183"/>
      <c r="N292" s="184"/>
      <c r="O292" s="66"/>
      <c r="P292" s="66"/>
      <c r="Q292" s="66"/>
      <c r="R292" s="66"/>
      <c r="S292" s="66"/>
      <c r="T292" s="67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8" t="s">
        <v>149</v>
      </c>
      <c r="AU292" s="18" t="s">
        <v>153</v>
      </c>
    </row>
    <row r="293" spans="1:65" s="2" customFormat="1" ht="16.5" customHeight="1">
      <c r="A293" s="36"/>
      <c r="B293" s="37"/>
      <c r="C293" s="232" t="s">
        <v>1060</v>
      </c>
      <c r="D293" s="232" t="s">
        <v>519</v>
      </c>
      <c r="E293" s="233" t="s">
        <v>2161</v>
      </c>
      <c r="F293" s="234" t="s">
        <v>2162</v>
      </c>
      <c r="G293" s="235" t="s">
        <v>470</v>
      </c>
      <c r="H293" s="236">
        <v>2</v>
      </c>
      <c r="I293" s="237"/>
      <c r="J293" s="238">
        <f>ROUND(I293*H293,2)</f>
        <v>0</v>
      </c>
      <c r="K293" s="234" t="s">
        <v>32</v>
      </c>
      <c r="L293" s="239"/>
      <c r="M293" s="240" t="s">
        <v>32</v>
      </c>
      <c r="N293" s="241" t="s">
        <v>49</v>
      </c>
      <c r="O293" s="66"/>
      <c r="P293" s="176">
        <f>O293*H293</f>
        <v>0</v>
      </c>
      <c r="Q293" s="176">
        <v>0</v>
      </c>
      <c r="R293" s="176">
        <f>Q293*H293</f>
        <v>0</v>
      </c>
      <c r="S293" s="176">
        <v>0</v>
      </c>
      <c r="T293" s="177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78" t="s">
        <v>586</v>
      </c>
      <c r="AT293" s="178" t="s">
        <v>519</v>
      </c>
      <c r="AU293" s="178" t="s">
        <v>153</v>
      </c>
      <c r="AY293" s="18" t="s">
        <v>143</v>
      </c>
      <c r="BE293" s="179">
        <f>IF(N293="základní",J293,0)</f>
        <v>0</v>
      </c>
      <c r="BF293" s="179">
        <f>IF(N293="snížená",J293,0)</f>
        <v>0</v>
      </c>
      <c r="BG293" s="179">
        <f>IF(N293="zákl. přenesená",J293,0)</f>
        <v>0</v>
      </c>
      <c r="BH293" s="179">
        <f>IF(N293="sníž. přenesená",J293,0)</f>
        <v>0</v>
      </c>
      <c r="BI293" s="179">
        <f>IF(N293="nulová",J293,0)</f>
        <v>0</v>
      </c>
      <c r="BJ293" s="18" t="s">
        <v>86</v>
      </c>
      <c r="BK293" s="179">
        <f>ROUND(I293*H293,2)</f>
        <v>0</v>
      </c>
      <c r="BL293" s="18" t="s">
        <v>452</v>
      </c>
      <c r="BM293" s="178" t="s">
        <v>1724</v>
      </c>
    </row>
    <row r="294" spans="1:65" s="2" customFormat="1" ht="11.25">
      <c r="A294" s="36"/>
      <c r="B294" s="37"/>
      <c r="C294" s="38"/>
      <c r="D294" s="180" t="s">
        <v>149</v>
      </c>
      <c r="E294" s="38"/>
      <c r="F294" s="181" t="s">
        <v>2162</v>
      </c>
      <c r="G294" s="38"/>
      <c r="H294" s="38"/>
      <c r="I294" s="182"/>
      <c r="J294" s="38"/>
      <c r="K294" s="38"/>
      <c r="L294" s="41"/>
      <c r="M294" s="183"/>
      <c r="N294" s="184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8" t="s">
        <v>149</v>
      </c>
      <c r="AU294" s="18" t="s">
        <v>153</v>
      </c>
    </row>
    <row r="295" spans="1:65" s="2" customFormat="1" ht="16.5" customHeight="1">
      <c r="A295" s="36"/>
      <c r="B295" s="37"/>
      <c r="C295" s="232" t="s">
        <v>1066</v>
      </c>
      <c r="D295" s="232" t="s">
        <v>519</v>
      </c>
      <c r="E295" s="233" t="s">
        <v>2163</v>
      </c>
      <c r="F295" s="234" t="s">
        <v>2164</v>
      </c>
      <c r="G295" s="235" t="s">
        <v>470</v>
      </c>
      <c r="H295" s="236">
        <v>3</v>
      </c>
      <c r="I295" s="237"/>
      <c r="J295" s="238">
        <f>ROUND(I295*H295,2)</f>
        <v>0</v>
      </c>
      <c r="K295" s="234" t="s">
        <v>32</v>
      </c>
      <c r="L295" s="239"/>
      <c r="M295" s="240" t="s">
        <v>32</v>
      </c>
      <c r="N295" s="241" t="s">
        <v>49</v>
      </c>
      <c r="O295" s="66"/>
      <c r="P295" s="176">
        <f>O295*H295</f>
        <v>0</v>
      </c>
      <c r="Q295" s="176">
        <v>0</v>
      </c>
      <c r="R295" s="176">
        <f>Q295*H295</f>
        <v>0</v>
      </c>
      <c r="S295" s="176">
        <v>0</v>
      </c>
      <c r="T295" s="177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178" t="s">
        <v>586</v>
      </c>
      <c r="AT295" s="178" t="s">
        <v>519</v>
      </c>
      <c r="AU295" s="178" t="s">
        <v>153</v>
      </c>
      <c r="AY295" s="18" t="s">
        <v>143</v>
      </c>
      <c r="BE295" s="179">
        <f>IF(N295="základní",J295,0)</f>
        <v>0</v>
      </c>
      <c r="BF295" s="179">
        <f>IF(N295="snížená",J295,0)</f>
        <v>0</v>
      </c>
      <c r="BG295" s="179">
        <f>IF(N295="zákl. přenesená",J295,0)</f>
        <v>0</v>
      </c>
      <c r="BH295" s="179">
        <f>IF(N295="sníž. přenesená",J295,0)</f>
        <v>0</v>
      </c>
      <c r="BI295" s="179">
        <f>IF(N295="nulová",J295,0)</f>
        <v>0</v>
      </c>
      <c r="BJ295" s="18" t="s">
        <v>86</v>
      </c>
      <c r="BK295" s="179">
        <f>ROUND(I295*H295,2)</f>
        <v>0</v>
      </c>
      <c r="BL295" s="18" t="s">
        <v>452</v>
      </c>
      <c r="BM295" s="178" t="s">
        <v>1193</v>
      </c>
    </row>
    <row r="296" spans="1:65" s="2" customFormat="1" ht="11.25">
      <c r="A296" s="36"/>
      <c r="B296" s="37"/>
      <c r="C296" s="38"/>
      <c r="D296" s="180" t="s">
        <v>149</v>
      </c>
      <c r="E296" s="38"/>
      <c r="F296" s="181" t="s">
        <v>2164</v>
      </c>
      <c r="G296" s="38"/>
      <c r="H296" s="38"/>
      <c r="I296" s="182"/>
      <c r="J296" s="38"/>
      <c r="K296" s="38"/>
      <c r="L296" s="41"/>
      <c r="M296" s="183"/>
      <c r="N296" s="184"/>
      <c r="O296" s="66"/>
      <c r="P296" s="66"/>
      <c r="Q296" s="66"/>
      <c r="R296" s="66"/>
      <c r="S296" s="66"/>
      <c r="T296" s="67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T296" s="18" t="s">
        <v>149</v>
      </c>
      <c r="AU296" s="18" t="s">
        <v>153</v>
      </c>
    </row>
    <row r="297" spans="1:65" s="11" customFormat="1" ht="20.85" customHeight="1">
      <c r="B297" s="153"/>
      <c r="C297" s="154"/>
      <c r="D297" s="155" t="s">
        <v>77</v>
      </c>
      <c r="E297" s="196" t="s">
        <v>1957</v>
      </c>
      <c r="F297" s="196" t="s">
        <v>2039</v>
      </c>
      <c r="G297" s="154"/>
      <c r="H297" s="154"/>
      <c r="I297" s="157"/>
      <c r="J297" s="197">
        <f>BK297</f>
        <v>0</v>
      </c>
      <c r="K297" s="154"/>
      <c r="L297" s="159"/>
      <c r="M297" s="160"/>
      <c r="N297" s="161"/>
      <c r="O297" s="161"/>
      <c r="P297" s="162">
        <f>SUM(P298:P309)</f>
        <v>0</v>
      </c>
      <c r="Q297" s="161"/>
      <c r="R297" s="162">
        <f>SUM(R298:R309)</f>
        <v>0</v>
      </c>
      <c r="S297" s="161"/>
      <c r="T297" s="163">
        <f>SUM(T298:T309)</f>
        <v>0</v>
      </c>
      <c r="AR297" s="164" t="s">
        <v>86</v>
      </c>
      <c r="AT297" s="165" t="s">
        <v>77</v>
      </c>
      <c r="AU297" s="165" t="s">
        <v>88</v>
      </c>
      <c r="AY297" s="164" t="s">
        <v>143</v>
      </c>
      <c r="BK297" s="166">
        <f>SUM(BK298:BK309)</f>
        <v>0</v>
      </c>
    </row>
    <row r="298" spans="1:65" s="2" customFormat="1" ht="24.2" customHeight="1">
      <c r="A298" s="36"/>
      <c r="B298" s="37"/>
      <c r="C298" s="232" t="s">
        <v>1072</v>
      </c>
      <c r="D298" s="232" t="s">
        <v>519</v>
      </c>
      <c r="E298" s="233" t="s">
        <v>2165</v>
      </c>
      <c r="F298" s="234" t="s">
        <v>2166</v>
      </c>
      <c r="G298" s="235" t="s">
        <v>470</v>
      </c>
      <c r="H298" s="236">
        <v>98</v>
      </c>
      <c r="I298" s="237"/>
      <c r="J298" s="238">
        <f>ROUND(I298*H298,2)</f>
        <v>0</v>
      </c>
      <c r="K298" s="234" t="s">
        <v>32</v>
      </c>
      <c r="L298" s="239"/>
      <c r="M298" s="240" t="s">
        <v>32</v>
      </c>
      <c r="N298" s="241" t="s">
        <v>49</v>
      </c>
      <c r="O298" s="66"/>
      <c r="P298" s="176">
        <f>O298*H298</f>
        <v>0</v>
      </c>
      <c r="Q298" s="176">
        <v>0</v>
      </c>
      <c r="R298" s="176">
        <f>Q298*H298</f>
        <v>0</v>
      </c>
      <c r="S298" s="176">
        <v>0</v>
      </c>
      <c r="T298" s="177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78" t="s">
        <v>586</v>
      </c>
      <c r="AT298" s="178" t="s">
        <v>519</v>
      </c>
      <c r="AU298" s="178" t="s">
        <v>153</v>
      </c>
      <c r="AY298" s="18" t="s">
        <v>143</v>
      </c>
      <c r="BE298" s="179">
        <f>IF(N298="základní",J298,0)</f>
        <v>0</v>
      </c>
      <c r="BF298" s="179">
        <f>IF(N298="snížená",J298,0)</f>
        <v>0</v>
      </c>
      <c r="BG298" s="179">
        <f>IF(N298="zákl. přenesená",J298,0)</f>
        <v>0</v>
      </c>
      <c r="BH298" s="179">
        <f>IF(N298="sníž. přenesená",J298,0)</f>
        <v>0</v>
      </c>
      <c r="BI298" s="179">
        <f>IF(N298="nulová",J298,0)</f>
        <v>0</v>
      </c>
      <c r="BJ298" s="18" t="s">
        <v>86</v>
      </c>
      <c r="BK298" s="179">
        <f>ROUND(I298*H298,2)</f>
        <v>0</v>
      </c>
      <c r="BL298" s="18" t="s">
        <v>452</v>
      </c>
      <c r="BM298" s="178" t="s">
        <v>731</v>
      </c>
    </row>
    <row r="299" spans="1:65" s="2" customFormat="1" ht="11.25">
      <c r="A299" s="36"/>
      <c r="B299" s="37"/>
      <c r="C299" s="38"/>
      <c r="D299" s="180" t="s">
        <v>149</v>
      </c>
      <c r="E299" s="38"/>
      <c r="F299" s="181" t="s">
        <v>2166</v>
      </c>
      <c r="G299" s="38"/>
      <c r="H299" s="38"/>
      <c r="I299" s="182"/>
      <c r="J299" s="38"/>
      <c r="K299" s="38"/>
      <c r="L299" s="41"/>
      <c r="M299" s="183"/>
      <c r="N299" s="184"/>
      <c r="O299" s="66"/>
      <c r="P299" s="66"/>
      <c r="Q299" s="66"/>
      <c r="R299" s="66"/>
      <c r="S299" s="66"/>
      <c r="T299" s="67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T299" s="18" t="s">
        <v>149</v>
      </c>
      <c r="AU299" s="18" t="s">
        <v>153</v>
      </c>
    </row>
    <row r="300" spans="1:65" s="2" customFormat="1" ht="16.5" customHeight="1">
      <c r="A300" s="36"/>
      <c r="B300" s="37"/>
      <c r="C300" s="232" t="s">
        <v>1080</v>
      </c>
      <c r="D300" s="232" t="s">
        <v>519</v>
      </c>
      <c r="E300" s="233" t="s">
        <v>2140</v>
      </c>
      <c r="F300" s="234" t="s">
        <v>2141</v>
      </c>
      <c r="G300" s="235" t="s">
        <v>470</v>
      </c>
      <c r="H300" s="236">
        <v>35</v>
      </c>
      <c r="I300" s="237"/>
      <c r="J300" s="238">
        <f>ROUND(I300*H300,2)</f>
        <v>0</v>
      </c>
      <c r="K300" s="234" t="s">
        <v>32</v>
      </c>
      <c r="L300" s="239"/>
      <c r="M300" s="240" t="s">
        <v>32</v>
      </c>
      <c r="N300" s="241" t="s">
        <v>49</v>
      </c>
      <c r="O300" s="66"/>
      <c r="P300" s="176">
        <f>O300*H300</f>
        <v>0</v>
      </c>
      <c r="Q300" s="176">
        <v>0</v>
      </c>
      <c r="R300" s="176">
        <f>Q300*H300</f>
        <v>0</v>
      </c>
      <c r="S300" s="176">
        <v>0</v>
      </c>
      <c r="T300" s="177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178" t="s">
        <v>586</v>
      </c>
      <c r="AT300" s="178" t="s">
        <v>519</v>
      </c>
      <c r="AU300" s="178" t="s">
        <v>153</v>
      </c>
      <c r="AY300" s="18" t="s">
        <v>143</v>
      </c>
      <c r="BE300" s="179">
        <f>IF(N300="základní",J300,0)</f>
        <v>0</v>
      </c>
      <c r="BF300" s="179">
        <f>IF(N300="snížená",J300,0)</f>
        <v>0</v>
      </c>
      <c r="BG300" s="179">
        <f>IF(N300="zákl. přenesená",J300,0)</f>
        <v>0</v>
      </c>
      <c r="BH300" s="179">
        <f>IF(N300="sníž. přenesená",J300,0)</f>
        <v>0</v>
      </c>
      <c r="BI300" s="179">
        <f>IF(N300="nulová",J300,0)</f>
        <v>0</v>
      </c>
      <c r="BJ300" s="18" t="s">
        <v>86</v>
      </c>
      <c r="BK300" s="179">
        <f>ROUND(I300*H300,2)</f>
        <v>0</v>
      </c>
      <c r="BL300" s="18" t="s">
        <v>452</v>
      </c>
      <c r="BM300" s="178" t="s">
        <v>751</v>
      </c>
    </row>
    <row r="301" spans="1:65" s="2" customFormat="1" ht="11.25">
      <c r="A301" s="36"/>
      <c r="B301" s="37"/>
      <c r="C301" s="38"/>
      <c r="D301" s="180" t="s">
        <v>149</v>
      </c>
      <c r="E301" s="38"/>
      <c r="F301" s="181" t="s">
        <v>2141</v>
      </c>
      <c r="G301" s="38"/>
      <c r="H301" s="38"/>
      <c r="I301" s="182"/>
      <c r="J301" s="38"/>
      <c r="K301" s="38"/>
      <c r="L301" s="41"/>
      <c r="M301" s="183"/>
      <c r="N301" s="184"/>
      <c r="O301" s="66"/>
      <c r="P301" s="66"/>
      <c r="Q301" s="66"/>
      <c r="R301" s="66"/>
      <c r="S301" s="66"/>
      <c r="T301" s="67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18" t="s">
        <v>149</v>
      </c>
      <c r="AU301" s="18" t="s">
        <v>153</v>
      </c>
    </row>
    <row r="302" spans="1:65" s="2" customFormat="1" ht="16.5" customHeight="1">
      <c r="A302" s="36"/>
      <c r="B302" s="37"/>
      <c r="C302" s="232" t="s">
        <v>1086</v>
      </c>
      <c r="D302" s="232" t="s">
        <v>519</v>
      </c>
      <c r="E302" s="233" t="s">
        <v>2167</v>
      </c>
      <c r="F302" s="234" t="s">
        <v>2168</v>
      </c>
      <c r="G302" s="235" t="s">
        <v>470</v>
      </c>
      <c r="H302" s="236">
        <v>12</v>
      </c>
      <c r="I302" s="237"/>
      <c r="J302" s="238">
        <f>ROUND(I302*H302,2)</f>
        <v>0</v>
      </c>
      <c r="K302" s="234" t="s">
        <v>32</v>
      </c>
      <c r="L302" s="239"/>
      <c r="M302" s="240" t="s">
        <v>32</v>
      </c>
      <c r="N302" s="241" t="s">
        <v>49</v>
      </c>
      <c r="O302" s="66"/>
      <c r="P302" s="176">
        <f>O302*H302</f>
        <v>0</v>
      </c>
      <c r="Q302" s="176">
        <v>0</v>
      </c>
      <c r="R302" s="176">
        <f>Q302*H302</f>
        <v>0</v>
      </c>
      <c r="S302" s="176">
        <v>0</v>
      </c>
      <c r="T302" s="177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178" t="s">
        <v>586</v>
      </c>
      <c r="AT302" s="178" t="s">
        <v>519</v>
      </c>
      <c r="AU302" s="178" t="s">
        <v>153</v>
      </c>
      <c r="AY302" s="18" t="s">
        <v>143</v>
      </c>
      <c r="BE302" s="179">
        <f>IF(N302="základní",J302,0)</f>
        <v>0</v>
      </c>
      <c r="BF302" s="179">
        <f>IF(N302="snížená",J302,0)</f>
        <v>0</v>
      </c>
      <c r="BG302" s="179">
        <f>IF(N302="zákl. přenesená",J302,0)</f>
        <v>0</v>
      </c>
      <c r="BH302" s="179">
        <f>IF(N302="sníž. přenesená",J302,0)</f>
        <v>0</v>
      </c>
      <c r="BI302" s="179">
        <f>IF(N302="nulová",J302,0)</f>
        <v>0</v>
      </c>
      <c r="BJ302" s="18" t="s">
        <v>86</v>
      </c>
      <c r="BK302" s="179">
        <f>ROUND(I302*H302,2)</f>
        <v>0</v>
      </c>
      <c r="BL302" s="18" t="s">
        <v>452</v>
      </c>
      <c r="BM302" s="178" t="s">
        <v>756</v>
      </c>
    </row>
    <row r="303" spans="1:65" s="2" customFormat="1" ht="11.25">
      <c r="A303" s="36"/>
      <c r="B303" s="37"/>
      <c r="C303" s="38"/>
      <c r="D303" s="180" t="s">
        <v>149</v>
      </c>
      <c r="E303" s="38"/>
      <c r="F303" s="181" t="s">
        <v>2168</v>
      </c>
      <c r="G303" s="38"/>
      <c r="H303" s="38"/>
      <c r="I303" s="182"/>
      <c r="J303" s="38"/>
      <c r="K303" s="38"/>
      <c r="L303" s="41"/>
      <c r="M303" s="183"/>
      <c r="N303" s="184"/>
      <c r="O303" s="66"/>
      <c r="P303" s="66"/>
      <c r="Q303" s="66"/>
      <c r="R303" s="66"/>
      <c r="S303" s="66"/>
      <c r="T303" s="67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T303" s="18" t="s">
        <v>149</v>
      </c>
      <c r="AU303" s="18" t="s">
        <v>153</v>
      </c>
    </row>
    <row r="304" spans="1:65" s="2" customFormat="1" ht="16.5" customHeight="1">
      <c r="A304" s="36"/>
      <c r="B304" s="37"/>
      <c r="C304" s="232" t="s">
        <v>1091</v>
      </c>
      <c r="D304" s="232" t="s">
        <v>519</v>
      </c>
      <c r="E304" s="233" t="s">
        <v>2169</v>
      </c>
      <c r="F304" s="234" t="s">
        <v>2170</v>
      </c>
      <c r="G304" s="235" t="s">
        <v>470</v>
      </c>
      <c r="H304" s="236">
        <v>1</v>
      </c>
      <c r="I304" s="237"/>
      <c r="J304" s="238">
        <f>ROUND(I304*H304,2)</f>
        <v>0</v>
      </c>
      <c r="K304" s="234" t="s">
        <v>32</v>
      </c>
      <c r="L304" s="239"/>
      <c r="M304" s="240" t="s">
        <v>32</v>
      </c>
      <c r="N304" s="241" t="s">
        <v>49</v>
      </c>
      <c r="O304" s="66"/>
      <c r="P304" s="176">
        <f>O304*H304</f>
        <v>0</v>
      </c>
      <c r="Q304" s="176">
        <v>0</v>
      </c>
      <c r="R304" s="176">
        <f>Q304*H304</f>
        <v>0</v>
      </c>
      <c r="S304" s="176">
        <v>0</v>
      </c>
      <c r="T304" s="177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178" t="s">
        <v>586</v>
      </c>
      <c r="AT304" s="178" t="s">
        <v>519</v>
      </c>
      <c r="AU304" s="178" t="s">
        <v>153</v>
      </c>
      <c r="AY304" s="18" t="s">
        <v>143</v>
      </c>
      <c r="BE304" s="179">
        <f>IF(N304="základní",J304,0)</f>
        <v>0</v>
      </c>
      <c r="BF304" s="179">
        <f>IF(N304="snížená",J304,0)</f>
        <v>0</v>
      </c>
      <c r="BG304" s="179">
        <f>IF(N304="zákl. přenesená",J304,0)</f>
        <v>0</v>
      </c>
      <c r="BH304" s="179">
        <f>IF(N304="sníž. přenesená",J304,0)</f>
        <v>0</v>
      </c>
      <c r="BI304" s="179">
        <f>IF(N304="nulová",J304,0)</f>
        <v>0</v>
      </c>
      <c r="BJ304" s="18" t="s">
        <v>86</v>
      </c>
      <c r="BK304" s="179">
        <f>ROUND(I304*H304,2)</f>
        <v>0</v>
      </c>
      <c r="BL304" s="18" t="s">
        <v>452</v>
      </c>
      <c r="BM304" s="178" t="s">
        <v>836</v>
      </c>
    </row>
    <row r="305" spans="1:65" s="2" customFormat="1" ht="11.25">
      <c r="A305" s="36"/>
      <c r="B305" s="37"/>
      <c r="C305" s="38"/>
      <c r="D305" s="180" t="s">
        <v>149</v>
      </c>
      <c r="E305" s="38"/>
      <c r="F305" s="181" t="s">
        <v>2170</v>
      </c>
      <c r="G305" s="38"/>
      <c r="H305" s="38"/>
      <c r="I305" s="182"/>
      <c r="J305" s="38"/>
      <c r="K305" s="38"/>
      <c r="L305" s="41"/>
      <c r="M305" s="183"/>
      <c r="N305" s="184"/>
      <c r="O305" s="66"/>
      <c r="P305" s="66"/>
      <c r="Q305" s="66"/>
      <c r="R305" s="66"/>
      <c r="S305" s="66"/>
      <c r="T305" s="67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T305" s="18" t="s">
        <v>149</v>
      </c>
      <c r="AU305" s="18" t="s">
        <v>153</v>
      </c>
    </row>
    <row r="306" spans="1:65" s="2" customFormat="1" ht="16.5" customHeight="1">
      <c r="A306" s="36"/>
      <c r="B306" s="37"/>
      <c r="C306" s="232" t="s">
        <v>1097</v>
      </c>
      <c r="D306" s="232" t="s">
        <v>519</v>
      </c>
      <c r="E306" s="233" t="s">
        <v>2171</v>
      </c>
      <c r="F306" s="234" t="s">
        <v>2172</v>
      </c>
      <c r="G306" s="235" t="s">
        <v>470</v>
      </c>
      <c r="H306" s="236">
        <v>2</v>
      </c>
      <c r="I306" s="237"/>
      <c r="J306" s="238">
        <f>ROUND(I306*H306,2)</f>
        <v>0</v>
      </c>
      <c r="K306" s="234" t="s">
        <v>32</v>
      </c>
      <c r="L306" s="239"/>
      <c r="M306" s="240" t="s">
        <v>32</v>
      </c>
      <c r="N306" s="241" t="s">
        <v>49</v>
      </c>
      <c r="O306" s="66"/>
      <c r="P306" s="176">
        <f>O306*H306</f>
        <v>0</v>
      </c>
      <c r="Q306" s="176">
        <v>0</v>
      </c>
      <c r="R306" s="176">
        <f>Q306*H306</f>
        <v>0</v>
      </c>
      <c r="S306" s="176">
        <v>0</v>
      </c>
      <c r="T306" s="177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78" t="s">
        <v>586</v>
      </c>
      <c r="AT306" s="178" t="s">
        <v>519</v>
      </c>
      <c r="AU306" s="178" t="s">
        <v>153</v>
      </c>
      <c r="AY306" s="18" t="s">
        <v>143</v>
      </c>
      <c r="BE306" s="179">
        <f>IF(N306="základní",J306,0)</f>
        <v>0</v>
      </c>
      <c r="BF306" s="179">
        <f>IF(N306="snížená",J306,0)</f>
        <v>0</v>
      </c>
      <c r="BG306" s="179">
        <f>IF(N306="zákl. přenesená",J306,0)</f>
        <v>0</v>
      </c>
      <c r="BH306" s="179">
        <f>IF(N306="sníž. přenesená",J306,0)</f>
        <v>0</v>
      </c>
      <c r="BI306" s="179">
        <f>IF(N306="nulová",J306,0)</f>
        <v>0</v>
      </c>
      <c r="BJ306" s="18" t="s">
        <v>86</v>
      </c>
      <c r="BK306" s="179">
        <f>ROUND(I306*H306,2)</f>
        <v>0</v>
      </c>
      <c r="BL306" s="18" t="s">
        <v>452</v>
      </c>
      <c r="BM306" s="178" t="s">
        <v>1210</v>
      </c>
    </row>
    <row r="307" spans="1:65" s="2" customFormat="1" ht="11.25">
      <c r="A307" s="36"/>
      <c r="B307" s="37"/>
      <c r="C307" s="38"/>
      <c r="D307" s="180" t="s">
        <v>149</v>
      </c>
      <c r="E307" s="38"/>
      <c r="F307" s="181" t="s">
        <v>2172</v>
      </c>
      <c r="G307" s="38"/>
      <c r="H307" s="38"/>
      <c r="I307" s="182"/>
      <c r="J307" s="38"/>
      <c r="K307" s="38"/>
      <c r="L307" s="41"/>
      <c r="M307" s="183"/>
      <c r="N307" s="184"/>
      <c r="O307" s="66"/>
      <c r="P307" s="66"/>
      <c r="Q307" s="66"/>
      <c r="R307" s="66"/>
      <c r="S307" s="66"/>
      <c r="T307" s="67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T307" s="18" t="s">
        <v>149</v>
      </c>
      <c r="AU307" s="18" t="s">
        <v>153</v>
      </c>
    </row>
    <row r="308" spans="1:65" s="2" customFormat="1" ht="16.5" customHeight="1">
      <c r="A308" s="36"/>
      <c r="B308" s="37"/>
      <c r="C308" s="232" t="s">
        <v>1102</v>
      </c>
      <c r="D308" s="232" t="s">
        <v>519</v>
      </c>
      <c r="E308" s="233" t="s">
        <v>2173</v>
      </c>
      <c r="F308" s="234" t="s">
        <v>2174</v>
      </c>
      <c r="G308" s="235" t="s">
        <v>470</v>
      </c>
      <c r="H308" s="236">
        <v>3</v>
      </c>
      <c r="I308" s="237"/>
      <c r="J308" s="238">
        <f>ROUND(I308*H308,2)</f>
        <v>0</v>
      </c>
      <c r="K308" s="234" t="s">
        <v>32</v>
      </c>
      <c r="L308" s="239"/>
      <c r="M308" s="240" t="s">
        <v>32</v>
      </c>
      <c r="N308" s="241" t="s">
        <v>49</v>
      </c>
      <c r="O308" s="66"/>
      <c r="P308" s="176">
        <f>O308*H308</f>
        <v>0</v>
      </c>
      <c r="Q308" s="176">
        <v>0</v>
      </c>
      <c r="R308" s="176">
        <f>Q308*H308</f>
        <v>0</v>
      </c>
      <c r="S308" s="176">
        <v>0</v>
      </c>
      <c r="T308" s="177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178" t="s">
        <v>586</v>
      </c>
      <c r="AT308" s="178" t="s">
        <v>519</v>
      </c>
      <c r="AU308" s="178" t="s">
        <v>153</v>
      </c>
      <c r="AY308" s="18" t="s">
        <v>143</v>
      </c>
      <c r="BE308" s="179">
        <f>IF(N308="základní",J308,0)</f>
        <v>0</v>
      </c>
      <c r="BF308" s="179">
        <f>IF(N308="snížená",J308,0)</f>
        <v>0</v>
      </c>
      <c r="BG308" s="179">
        <f>IF(N308="zákl. přenesená",J308,0)</f>
        <v>0</v>
      </c>
      <c r="BH308" s="179">
        <f>IF(N308="sníž. přenesená",J308,0)</f>
        <v>0</v>
      </c>
      <c r="BI308" s="179">
        <f>IF(N308="nulová",J308,0)</f>
        <v>0</v>
      </c>
      <c r="BJ308" s="18" t="s">
        <v>86</v>
      </c>
      <c r="BK308" s="179">
        <f>ROUND(I308*H308,2)</f>
        <v>0</v>
      </c>
      <c r="BL308" s="18" t="s">
        <v>452</v>
      </c>
      <c r="BM308" s="178" t="s">
        <v>1737</v>
      </c>
    </row>
    <row r="309" spans="1:65" s="2" customFormat="1" ht="11.25">
      <c r="A309" s="36"/>
      <c r="B309" s="37"/>
      <c r="C309" s="38"/>
      <c r="D309" s="180" t="s">
        <v>149</v>
      </c>
      <c r="E309" s="38"/>
      <c r="F309" s="181" t="s">
        <v>2174</v>
      </c>
      <c r="G309" s="38"/>
      <c r="H309" s="38"/>
      <c r="I309" s="182"/>
      <c r="J309" s="38"/>
      <c r="K309" s="38"/>
      <c r="L309" s="41"/>
      <c r="M309" s="183"/>
      <c r="N309" s="184"/>
      <c r="O309" s="66"/>
      <c r="P309" s="66"/>
      <c r="Q309" s="66"/>
      <c r="R309" s="66"/>
      <c r="S309" s="66"/>
      <c r="T309" s="67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T309" s="18" t="s">
        <v>149</v>
      </c>
      <c r="AU309" s="18" t="s">
        <v>153</v>
      </c>
    </row>
    <row r="310" spans="1:65" s="11" customFormat="1" ht="20.85" customHeight="1">
      <c r="B310" s="153"/>
      <c r="C310" s="154"/>
      <c r="D310" s="155" t="s">
        <v>77</v>
      </c>
      <c r="E310" s="196" t="s">
        <v>1976</v>
      </c>
      <c r="F310" s="196" t="s">
        <v>2046</v>
      </c>
      <c r="G310" s="154"/>
      <c r="H310" s="154"/>
      <c r="I310" s="157"/>
      <c r="J310" s="197">
        <f>BK310</f>
        <v>0</v>
      </c>
      <c r="K310" s="154"/>
      <c r="L310" s="159"/>
      <c r="M310" s="160"/>
      <c r="N310" s="161"/>
      <c r="O310" s="161"/>
      <c r="P310" s="162">
        <f>SUM(P311:P332)</f>
        <v>0</v>
      </c>
      <c r="Q310" s="161"/>
      <c r="R310" s="162">
        <f>SUM(R311:R332)</f>
        <v>0</v>
      </c>
      <c r="S310" s="161"/>
      <c r="T310" s="163">
        <f>SUM(T311:T332)</f>
        <v>0</v>
      </c>
      <c r="AR310" s="164" t="s">
        <v>86</v>
      </c>
      <c r="AT310" s="165" t="s">
        <v>77</v>
      </c>
      <c r="AU310" s="165" t="s">
        <v>88</v>
      </c>
      <c r="AY310" s="164" t="s">
        <v>143</v>
      </c>
      <c r="BK310" s="166">
        <f>SUM(BK311:BK332)</f>
        <v>0</v>
      </c>
    </row>
    <row r="311" spans="1:65" s="2" customFormat="1" ht="16.5" customHeight="1">
      <c r="A311" s="36"/>
      <c r="B311" s="37"/>
      <c r="C311" s="232" t="s">
        <v>1108</v>
      </c>
      <c r="D311" s="232" t="s">
        <v>519</v>
      </c>
      <c r="E311" s="233" t="s">
        <v>2175</v>
      </c>
      <c r="F311" s="234" t="s">
        <v>2176</v>
      </c>
      <c r="G311" s="235" t="s">
        <v>470</v>
      </c>
      <c r="H311" s="236">
        <v>156</v>
      </c>
      <c r="I311" s="237"/>
      <c r="J311" s="238">
        <f>ROUND(I311*H311,2)</f>
        <v>0</v>
      </c>
      <c r="K311" s="234" t="s">
        <v>32</v>
      </c>
      <c r="L311" s="239"/>
      <c r="M311" s="240" t="s">
        <v>32</v>
      </c>
      <c r="N311" s="241" t="s">
        <v>49</v>
      </c>
      <c r="O311" s="66"/>
      <c r="P311" s="176">
        <f>O311*H311</f>
        <v>0</v>
      </c>
      <c r="Q311" s="176">
        <v>0</v>
      </c>
      <c r="R311" s="176">
        <f>Q311*H311</f>
        <v>0</v>
      </c>
      <c r="S311" s="176">
        <v>0</v>
      </c>
      <c r="T311" s="177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178" t="s">
        <v>586</v>
      </c>
      <c r="AT311" s="178" t="s">
        <v>519</v>
      </c>
      <c r="AU311" s="178" t="s">
        <v>153</v>
      </c>
      <c r="AY311" s="18" t="s">
        <v>143</v>
      </c>
      <c r="BE311" s="179">
        <f>IF(N311="základní",J311,0)</f>
        <v>0</v>
      </c>
      <c r="BF311" s="179">
        <f>IF(N311="snížená",J311,0)</f>
        <v>0</v>
      </c>
      <c r="BG311" s="179">
        <f>IF(N311="zákl. přenesená",J311,0)</f>
        <v>0</v>
      </c>
      <c r="BH311" s="179">
        <f>IF(N311="sníž. přenesená",J311,0)</f>
        <v>0</v>
      </c>
      <c r="BI311" s="179">
        <f>IF(N311="nulová",J311,0)</f>
        <v>0</v>
      </c>
      <c r="BJ311" s="18" t="s">
        <v>86</v>
      </c>
      <c r="BK311" s="179">
        <f>ROUND(I311*H311,2)</f>
        <v>0</v>
      </c>
      <c r="BL311" s="18" t="s">
        <v>452</v>
      </c>
      <c r="BM311" s="178" t="s">
        <v>2177</v>
      </c>
    </row>
    <row r="312" spans="1:65" s="2" customFormat="1" ht="11.25">
      <c r="A312" s="36"/>
      <c r="B312" s="37"/>
      <c r="C312" s="38"/>
      <c r="D312" s="180" t="s">
        <v>149</v>
      </c>
      <c r="E312" s="38"/>
      <c r="F312" s="181" t="s">
        <v>2176</v>
      </c>
      <c r="G312" s="38"/>
      <c r="H312" s="38"/>
      <c r="I312" s="182"/>
      <c r="J312" s="38"/>
      <c r="K312" s="38"/>
      <c r="L312" s="41"/>
      <c r="M312" s="183"/>
      <c r="N312" s="184"/>
      <c r="O312" s="66"/>
      <c r="P312" s="66"/>
      <c r="Q312" s="66"/>
      <c r="R312" s="66"/>
      <c r="S312" s="66"/>
      <c r="T312" s="67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T312" s="18" t="s">
        <v>149</v>
      </c>
      <c r="AU312" s="18" t="s">
        <v>153</v>
      </c>
    </row>
    <row r="313" spans="1:65" s="2" customFormat="1" ht="16.5" customHeight="1">
      <c r="A313" s="36"/>
      <c r="B313" s="37"/>
      <c r="C313" s="232" t="s">
        <v>1113</v>
      </c>
      <c r="D313" s="232" t="s">
        <v>519</v>
      </c>
      <c r="E313" s="233" t="s">
        <v>2178</v>
      </c>
      <c r="F313" s="234" t="s">
        <v>2179</v>
      </c>
      <c r="G313" s="235" t="s">
        <v>470</v>
      </c>
      <c r="H313" s="236">
        <v>36</v>
      </c>
      <c r="I313" s="237"/>
      <c r="J313" s="238">
        <f>ROUND(I313*H313,2)</f>
        <v>0</v>
      </c>
      <c r="K313" s="234" t="s">
        <v>32</v>
      </c>
      <c r="L313" s="239"/>
      <c r="M313" s="240" t="s">
        <v>32</v>
      </c>
      <c r="N313" s="241" t="s">
        <v>49</v>
      </c>
      <c r="O313" s="66"/>
      <c r="P313" s="176">
        <f>O313*H313</f>
        <v>0</v>
      </c>
      <c r="Q313" s="176">
        <v>0</v>
      </c>
      <c r="R313" s="176">
        <f>Q313*H313</f>
        <v>0</v>
      </c>
      <c r="S313" s="176">
        <v>0</v>
      </c>
      <c r="T313" s="177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78" t="s">
        <v>586</v>
      </c>
      <c r="AT313" s="178" t="s">
        <v>519</v>
      </c>
      <c r="AU313" s="178" t="s">
        <v>153</v>
      </c>
      <c r="AY313" s="18" t="s">
        <v>143</v>
      </c>
      <c r="BE313" s="179">
        <f>IF(N313="základní",J313,0)</f>
        <v>0</v>
      </c>
      <c r="BF313" s="179">
        <f>IF(N313="snížená",J313,0)</f>
        <v>0</v>
      </c>
      <c r="BG313" s="179">
        <f>IF(N313="zákl. přenesená",J313,0)</f>
        <v>0</v>
      </c>
      <c r="BH313" s="179">
        <f>IF(N313="sníž. přenesená",J313,0)</f>
        <v>0</v>
      </c>
      <c r="BI313" s="179">
        <f>IF(N313="nulová",J313,0)</f>
        <v>0</v>
      </c>
      <c r="BJ313" s="18" t="s">
        <v>86</v>
      </c>
      <c r="BK313" s="179">
        <f>ROUND(I313*H313,2)</f>
        <v>0</v>
      </c>
      <c r="BL313" s="18" t="s">
        <v>452</v>
      </c>
      <c r="BM313" s="178" t="s">
        <v>2180</v>
      </c>
    </row>
    <row r="314" spans="1:65" s="2" customFormat="1" ht="11.25">
      <c r="A314" s="36"/>
      <c r="B314" s="37"/>
      <c r="C314" s="38"/>
      <c r="D314" s="180" t="s">
        <v>149</v>
      </c>
      <c r="E314" s="38"/>
      <c r="F314" s="181" t="s">
        <v>2179</v>
      </c>
      <c r="G314" s="38"/>
      <c r="H314" s="38"/>
      <c r="I314" s="182"/>
      <c r="J314" s="38"/>
      <c r="K314" s="38"/>
      <c r="L314" s="41"/>
      <c r="M314" s="183"/>
      <c r="N314" s="184"/>
      <c r="O314" s="66"/>
      <c r="P314" s="66"/>
      <c r="Q314" s="66"/>
      <c r="R314" s="66"/>
      <c r="S314" s="66"/>
      <c r="T314" s="67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T314" s="18" t="s">
        <v>149</v>
      </c>
      <c r="AU314" s="18" t="s">
        <v>153</v>
      </c>
    </row>
    <row r="315" spans="1:65" s="2" customFormat="1" ht="16.5" customHeight="1">
      <c r="A315" s="36"/>
      <c r="B315" s="37"/>
      <c r="C315" s="232" t="s">
        <v>1121</v>
      </c>
      <c r="D315" s="232" t="s">
        <v>519</v>
      </c>
      <c r="E315" s="233" t="s">
        <v>2181</v>
      </c>
      <c r="F315" s="234" t="s">
        <v>2182</v>
      </c>
      <c r="G315" s="235" t="s">
        <v>470</v>
      </c>
      <c r="H315" s="236">
        <v>28</v>
      </c>
      <c r="I315" s="237"/>
      <c r="J315" s="238">
        <f>ROUND(I315*H315,2)</f>
        <v>0</v>
      </c>
      <c r="K315" s="234" t="s">
        <v>32</v>
      </c>
      <c r="L315" s="239"/>
      <c r="M315" s="240" t="s">
        <v>32</v>
      </c>
      <c r="N315" s="241" t="s">
        <v>49</v>
      </c>
      <c r="O315" s="66"/>
      <c r="P315" s="176">
        <f>O315*H315</f>
        <v>0</v>
      </c>
      <c r="Q315" s="176">
        <v>0</v>
      </c>
      <c r="R315" s="176">
        <f>Q315*H315</f>
        <v>0</v>
      </c>
      <c r="S315" s="176">
        <v>0</v>
      </c>
      <c r="T315" s="177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78" t="s">
        <v>586</v>
      </c>
      <c r="AT315" s="178" t="s">
        <v>519</v>
      </c>
      <c r="AU315" s="178" t="s">
        <v>153</v>
      </c>
      <c r="AY315" s="18" t="s">
        <v>143</v>
      </c>
      <c r="BE315" s="179">
        <f>IF(N315="základní",J315,0)</f>
        <v>0</v>
      </c>
      <c r="BF315" s="179">
        <f>IF(N315="snížená",J315,0)</f>
        <v>0</v>
      </c>
      <c r="BG315" s="179">
        <f>IF(N315="zákl. přenesená",J315,0)</f>
        <v>0</v>
      </c>
      <c r="BH315" s="179">
        <f>IF(N315="sníž. přenesená",J315,0)</f>
        <v>0</v>
      </c>
      <c r="BI315" s="179">
        <f>IF(N315="nulová",J315,0)</f>
        <v>0</v>
      </c>
      <c r="BJ315" s="18" t="s">
        <v>86</v>
      </c>
      <c r="BK315" s="179">
        <f>ROUND(I315*H315,2)</f>
        <v>0</v>
      </c>
      <c r="BL315" s="18" t="s">
        <v>452</v>
      </c>
      <c r="BM315" s="178" t="s">
        <v>2183</v>
      </c>
    </row>
    <row r="316" spans="1:65" s="2" customFormat="1" ht="11.25">
      <c r="A316" s="36"/>
      <c r="B316" s="37"/>
      <c r="C316" s="38"/>
      <c r="D316" s="180" t="s">
        <v>149</v>
      </c>
      <c r="E316" s="38"/>
      <c r="F316" s="181" t="s">
        <v>2182</v>
      </c>
      <c r="G316" s="38"/>
      <c r="H316" s="38"/>
      <c r="I316" s="182"/>
      <c r="J316" s="38"/>
      <c r="K316" s="38"/>
      <c r="L316" s="41"/>
      <c r="M316" s="183"/>
      <c r="N316" s="184"/>
      <c r="O316" s="66"/>
      <c r="P316" s="66"/>
      <c r="Q316" s="66"/>
      <c r="R316" s="66"/>
      <c r="S316" s="66"/>
      <c r="T316" s="67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T316" s="18" t="s">
        <v>149</v>
      </c>
      <c r="AU316" s="18" t="s">
        <v>153</v>
      </c>
    </row>
    <row r="317" spans="1:65" s="2" customFormat="1" ht="16.5" customHeight="1">
      <c r="A317" s="36"/>
      <c r="B317" s="37"/>
      <c r="C317" s="232" t="s">
        <v>1130</v>
      </c>
      <c r="D317" s="232" t="s">
        <v>519</v>
      </c>
      <c r="E317" s="233" t="s">
        <v>2184</v>
      </c>
      <c r="F317" s="234" t="s">
        <v>2185</v>
      </c>
      <c r="G317" s="235" t="s">
        <v>470</v>
      </c>
      <c r="H317" s="236">
        <v>4</v>
      </c>
      <c r="I317" s="237"/>
      <c r="J317" s="238">
        <f>ROUND(I317*H317,2)</f>
        <v>0</v>
      </c>
      <c r="K317" s="234" t="s">
        <v>32</v>
      </c>
      <c r="L317" s="239"/>
      <c r="M317" s="240" t="s">
        <v>32</v>
      </c>
      <c r="N317" s="241" t="s">
        <v>49</v>
      </c>
      <c r="O317" s="66"/>
      <c r="P317" s="176">
        <f>O317*H317</f>
        <v>0</v>
      </c>
      <c r="Q317" s="176">
        <v>0</v>
      </c>
      <c r="R317" s="176">
        <f>Q317*H317</f>
        <v>0</v>
      </c>
      <c r="S317" s="176">
        <v>0</v>
      </c>
      <c r="T317" s="177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78" t="s">
        <v>586</v>
      </c>
      <c r="AT317" s="178" t="s">
        <v>519</v>
      </c>
      <c r="AU317" s="178" t="s">
        <v>153</v>
      </c>
      <c r="AY317" s="18" t="s">
        <v>143</v>
      </c>
      <c r="BE317" s="179">
        <f>IF(N317="základní",J317,0)</f>
        <v>0</v>
      </c>
      <c r="BF317" s="179">
        <f>IF(N317="snížená",J317,0)</f>
        <v>0</v>
      </c>
      <c r="BG317" s="179">
        <f>IF(N317="zákl. přenesená",J317,0)</f>
        <v>0</v>
      </c>
      <c r="BH317" s="179">
        <f>IF(N317="sníž. přenesená",J317,0)</f>
        <v>0</v>
      </c>
      <c r="BI317" s="179">
        <f>IF(N317="nulová",J317,0)</f>
        <v>0</v>
      </c>
      <c r="BJ317" s="18" t="s">
        <v>86</v>
      </c>
      <c r="BK317" s="179">
        <f>ROUND(I317*H317,2)</f>
        <v>0</v>
      </c>
      <c r="BL317" s="18" t="s">
        <v>452</v>
      </c>
      <c r="BM317" s="178" t="s">
        <v>2186</v>
      </c>
    </row>
    <row r="318" spans="1:65" s="2" customFormat="1" ht="11.25">
      <c r="A318" s="36"/>
      <c r="B318" s="37"/>
      <c r="C318" s="38"/>
      <c r="D318" s="180" t="s">
        <v>149</v>
      </c>
      <c r="E318" s="38"/>
      <c r="F318" s="181" t="s">
        <v>2185</v>
      </c>
      <c r="G318" s="38"/>
      <c r="H318" s="38"/>
      <c r="I318" s="182"/>
      <c r="J318" s="38"/>
      <c r="K318" s="38"/>
      <c r="L318" s="41"/>
      <c r="M318" s="183"/>
      <c r="N318" s="184"/>
      <c r="O318" s="66"/>
      <c r="P318" s="66"/>
      <c r="Q318" s="66"/>
      <c r="R318" s="66"/>
      <c r="S318" s="66"/>
      <c r="T318" s="67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T318" s="18" t="s">
        <v>149</v>
      </c>
      <c r="AU318" s="18" t="s">
        <v>153</v>
      </c>
    </row>
    <row r="319" spans="1:65" s="2" customFormat="1" ht="24.2" customHeight="1">
      <c r="A319" s="36"/>
      <c r="B319" s="37"/>
      <c r="C319" s="232" t="s">
        <v>1137</v>
      </c>
      <c r="D319" s="232" t="s">
        <v>519</v>
      </c>
      <c r="E319" s="233" t="s">
        <v>2187</v>
      </c>
      <c r="F319" s="234" t="s">
        <v>2188</v>
      </c>
      <c r="G319" s="235" t="s">
        <v>462</v>
      </c>
      <c r="H319" s="236">
        <v>5</v>
      </c>
      <c r="I319" s="237"/>
      <c r="J319" s="238">
        <f>ROUND(I319*H319,2)</f>
        <v>0</v>
      </c>
      <c r="K319" s="234" t="s">
        <v>32</v>
      </c>
      <c r="L319" s="239"/>
      <c r="M319" s="240" t="s">
        <v>32</v>
      </c>
      <c r="N319" s="241" t="s">
        <v>49</v>
      </c>
      <c r="O319" s="66"/>
      <c r="P319" s="176">
        <f>O319*H319</f>
        <v>0</v>
      </c>
      <c r="Q319" s="176">
        <v>0</v>
      </c>
      <c r="R319" s="176">
        <f>Q319*H319</f>
        <v>0</v>
      </c>
      <c r="S319" s="176">
        <v>0</v>
      </c>
      <c r="T319" s="177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178" t="s">
        <v>586</v>
      </c>
      <c r="AT319" s="178" t="s">
        <v>519</v>
      </c>
      <c r="AU319" s="178" t="s">
        <v>153</v>
      </c>
      <c r="AY319" s="18" t="s">
        <v>143</v>
      </c>
      <c r="BE319" s="179">
        <f>IF(N319="základní",J319,0)</f>
        <v>0</v>
      </c>
      <c r="BF319" s="179">
        <f>IF(N319="snížená",J319,0)</f>
        <v>0</v>
      </c>
      <c r="BG319" s="179">
        <f>IF(N319="zákl. přenesená",J319,0)</f>
        <v>0</v>
      </c>
      <c r="BH319" s="179">
        <f>IF(N319="sníž. přenesená",J319,0)</f>
        <v>0</v>
      </c>
      <c r="BI319" s="179">
        <f>IF(N319="nulová",J319,0)</f>
        <v>0</v>
      </c>
      <c r="BJ319" s="18" t="s">
        <v>86</v>
      </c>
      <c r="BK319" s="179">
        <f>ROUND(I319*H319,2)</f>
        <v>0</v>
      </c>
      <c r="BL319" s="18" t="s">
        <v>452</v>
      </c>
      <c r="BM319" s="178" t="s">
        <v>2189</v>
      </c>
    </row>
    <row r="320" spans="1:65" s="2" customFormat="1" ht="19.5">
      <c r="A320" s="36"/>
      <c r="B320" s="37"/>
      <c r="C320" s="38"/>
      <c r="D320" s="180" t="s">
        <v>149</v>
      </c>
      <c r="E320" s="38"/>
      <c r="F320" s="181" t="s">
        <v>2188</v>
      </c>
      <c r="G320" s="38"/>
      <c r="H320" s="38"/>
      <c r="I320" s="182"/>
      <c r="J320" s="38"/>
      <c r="K320" s="38"/>
      <c r="L320" s="41"/>
      <c r="M320" s="183"/>
      <c r="N320" s="184"/>
      <c r="O320" s="66"/>
      <c r="P320" s="66"/>
      <c r="Q320" s="66"/>
      <c r="R320" s="66"/>
      <c r="S320" s="66"/>
      <c r="T320" s="67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T320" s="18" t="s">
        <v>149</v>
      </c>
      <c r="AU320" s="18" t="s">
        <v>153</v>
      </c>
    </row>
    <row r="321" spans="1:65" s="2" customFormat="1" ht="16.5" customHeight="1">
      <c r="A321" s="36"/>
      <c r="B321" s="37"/>
      <c r="C321" s="232" t="s">
        <v>1145</v>
      </c>
      <c r="D321" s="232" t="s">
        <v>519</v>
      </c>
      <c r="E321" s="233" t="s">
        <v>2190</v>
      </c>
      <c r="F321" s="234" t="s">
        <v>2191</v>
      </c>
      <c r="G321" s="235" t="s">
        <v>1133</v>
      </c>
      <c r="H321" s="236">
        <v>3</v>
      </c>
      <c r="I321" s="237"/>
      <c r="J321" s="238">
        <f>ROUND(I321*H321,2)</f>
        <v>0</v>
      </c>
      <c r="K321" s="234" t="s">
        <v>32</v>
      </c>
      <c r="L321" s="239"/>
      <c r="M321" s="240" t="s">
        <v>32</v>
      </c>
      <c r="N321" s="241" t="s">
        <v>49</v>
      </c>
      <c r="O321" s="66"/>
      <c r="P321" s="176">
        <f>O321*H321</f>
        <v>0</v>
      </c>
      <c r="Q321" s="176">
        <v>0</v>
      </c>
      <c r="R321" s="176">
        <f>Q321*H321</f>
        <v>0</v>
      </c>
      <c r="S321" s="176">
        <v>0</v>
      </c>
      <c r="T321" s="177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178" t="s">
        <v>586</v>
      </c>
      <c r="AT321" s="178" t="s">
        <v>519</v>
      </c>
      <c r="AU321" s="178" t="s">
        <v>153</v>
      </c>
      <c r="AY321" s="18" t="s">
        <v>143</v>
      </c>
      <c r="BE321" s="179">
        <f>IF(N321="základní",J321,0)</f>
        <v>0</v>
      </c>
      <c r="BF321" s="179">
        <f>IF(N321="snížená",J321,0)</f>
        <v>0</v>
      </c>
      <c r="BG321" s="179">
        <f>IF(N321="zákl. přenesená",J321,0)</f>
        <v>0</v>
      </c>
      <c r="BH321" s="179">
        <f>IF(N321="sníž. přenesená",J321,0)</f>
        <v>0</v>
      </c>
      <c r="BI321" s="179">
        <f>IF(N321="nulová",J321,0)</f>
        <v>0</v>
      </c>
      <c r="BJ321" s="18" t="s">
        <v>86</v>
      </c>
      <c r="BK321" s="179">
        <f>ROUND(I321*H321,2)</f>
        <v>0</v>
      </c>
      <c r="BL321" s="18" t="s">
        <v>452</v>
      </c>
      <c r="BM321" s="178" t="s">
        <v>2192</v>
      </c>
    </row>
    <row r="322" spans="1:65" s="2" customFormat="1" ht="11.25">
      <c r="A322" s="36"/>
      <c r="B322" s="37"/>
      <c r="C322" s="38"/>
      <c r="D322" s="180" t="s">
        <v>149</v>
      </c>
      <c r="E322" s="38"/>
      <c r="F322" s="181" t="s">
        <v>2191</v>
      </c>
      <c r="G322" s="38"/>
      <c r="H322" s="38"/>
      <c r="I322" s="182"/>
      <c r="J322" s="38"/>
      <c r="K322" s="38"/>
      <c r="L322" s="41"/>
      <c r="M322" s="183"/>
      <c r="N322" s="184"/>
      <c r="O322" s="66"/>
      <c r="P322" s="66"/>
      <c r="Q322" s="66"/>
      <c r="R322" s="66"/>
      <c r="S322" s="66"/>
      <c r="T322" s="67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T322" s="18" t="s">
        <v>149</v>
      </c>
      <c r="AU322" s="18" t="s">
        <v>153</v>
      </c>
    </row>
    <row r="323" spans="1:65" s="2" customFormat="1" ht="16.5" customHeight="1">
      <c r="A323" s="36"/>
      <c r="B323" s="37"/>
      <c r="C323" s="232" t="s">
        <v>1152</v>
      </c>
      <c r="D323" s="232" t="s">
        <v>519</v>
      </c>
      <c r="E323" s="233" t="s">
        <v>2193</v>
      </c>
      <c r="F323" s="234" t="s">
        <v>2194</v>
      </c>
      <c r="G323" s="235" t="s">
        <v>470</v>
      </c>
      <c r="H323" s="236">
        <v>250</v>
      </c>
      <c r="I323" s="237"/>
      <c r="J323" s="238">
        <f>ROUND(I323*H323,2)</f>
        <v>0</v>
      </c>
      <c r="K323" s="234" t="s">
        <v>32</v>
      </c>
      <c r="L323" s="239"/>
      <c r="M323" s="240" t="s">
        <v>32</v>
      </c>
      <c r="N323" s="241" t="s">
        <v>49</v>
      </c>
      <c r="O323" s="66"/>
      <c r="P323" s="176">
        <f>O323*H323</f>
        <v>0</v>
      </c>
      <c r="Q323" s="176">
        <v>0</v>
      </c>
      <c r="R323" s="176">
        <f>Q323*H323</f>
        <v>0</v>
      </c>
      <c r="S323" s="176">
        <v>0</v>
      </c>
      <c r="T323" s="177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178" t="s">
        <v>586</v>
      </c>
      <c r="AT323" s="178" t="s">
        <v>519</v>
      </c>
      <c r="AU323" s="178" t="s">
        <v>153</v>
      </c>
      <c r="AY323" s="18" t="s">
        <v>143</v>
      </c>
      <c r="BE323" s="179">
        <f>IF(N323="základní",J323,0)</f>
        <v>0</v>
      </c>
      <c r="BF323" s="179">
        <f>IF(N323="snížená",J323,0)</f>
        <v>0</v>
      </c>
      <c r="BG323" s="179">
        <f>IF(N323="zákl. přenesená",J323,0)</f>
        <v>0</v>
      </c>
      <c r="BH323" s="179">
        <f>IF(N323="sníž. přenesená",J323,0)</f>
        <v>0</v>
      </c>
      <c r="BI323" s="179">
        <f>IF(N323="nulová",J323,0)</f>
        <v>0</v>
      </c>
      <c r="BJ323" s="18" t="s">
        <v>86</v>
      </c>
      <c r="BK323" s="179">
        <f>ROUND(I323*H323,2)</f>
        <v>0</v>
      </c>
      <c r="BL323" s="18" t="s">
        <v>452</v>
      </c>
      <c r="BM323" s="178" t="s">
        <v>2195</v>
      </c>
    </row>
    <row r="324" spans="1:65" s="2" customFormat="1" ht="11.25">
      <c r="A324" s="36"/>
      <c r="B324" s="37"/>
      <c r="C324" s="38"/>
      <c r="D324" s="180" t="s">
        <v>149</v>
      </c>
      <c r="E324" s="38"/>
      <c r="F324" s="181" t="s">
        <v>2194</v>
      </c>
      <c r="G324" s="38"/>
      <c r="H324" s="38"/>
      <c r="I324" s="182"/>
      <c r="J324" s="38"/>
      <c r="K324" s="38"/>
      <c r="L324" s="41"/>
      <c r="M324" s="183"/>
      <c r="N324" s="184"/>
      <c r="O324" s="66"/>
      <c r="P324" s="66"/>
      <c r="Q324" s="66"/>
      <c r="R324" s="66"/>
      <c r="S324" s="66"/>
      <c r="T324" s="67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T324" s="18" t="s">
        <v>149</v>
      </c>
      <c r="AU324" s="18" t="s">
        <v>153</v>
      </c>
    </row>
    <row r="325" spans="1:65" s="2" customFormat="1" ht="16.5" customHeight="1">
      <c r="A325" s="36"/>
      <c r="B325" s="37"/>
      <c r="C325" s="232" t="s">
        <v>1158</v>
      </c>
      <c r="D325" s="232" t="s">
        <v>519</v>
      </c>
      <c r="E325" s="233" t="s">
        <v>2196</v>
      </c>
      <c r="F325" s="234" t="s">
        <v>2197</v>
      </c>
      <c r="G325" s="235" t="s">
        <v>470</v>
      </c>
      <c r="H325" s="236">
        <v>2</v>
      </c>
      <c r="I325" s="237"/>
      <c r="J325" s="238">
        <f>ROUND(I325*H325,2)</f>
        <v>0</v>
      </c>
      <c r="K325" s="234" t="s">
        <v>32</v>
      </c>
      <c r="L325" s="239"/>
      <c r="M325" s="240" t="s">
        <v>32</v>
      </c>
      <c r="N325" s="241" t="s">
        <v>49</v>
      </c>
      <c r="O325" s="66"/>
      <c r="P325" s="176">
        <f>O325*H325</f>
        <v>0</v>
      </c>
      <c r="Q325" s="176">
        <v>0</v>
      </c>
      <c r="R325" s="176">
        <f>Q325*H325</f>
        <v>0</v>
      </c>
      <c r="S325" s="176">
        <v>0</v>
      </c>
      <c r="T325" s="177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178" t="s">
        <v>586</v>
      </c>
      <c r="AT325" s="178" t="s">
        <v>519</v>
      </c>
      <c r="AU325" s="178" t="s">
        <v>153</v>
      </c>
      <c r="AY325" s="18" t="s">
        <v>143</v>
      </c>
      <c r="BE325" s="179">
        <f>IF(N325="základní",J325,0)</f>
        <v>0</v>
      </c>
      <c r="BF325" s="179">
        <f>IF(N325="snížená",J325,0)</f>
        <v>0</v>
      </c>
      <c r="BG325" s="179">
        <f>IF(N325="zákl. přenesená",J325,0)</f>
        <v>0</v>
      </c>
      <c r="BH325" s="179">
        <f>IF(N325="sníž. přenesená",J325,0)</f>
        <v>0</v>
      </c>
      <c r="BI325" s="179">
        <f>IF(N325="nulová",J325,0)</f>
        <v>0</v>
      </c>
      <c r="BJ325" s="18" t="s">
        <v>86</v>
      </c>
      <c r="BK325" s="179">
        <f>ROUND(I325*H325,2)</f>
        <v>0</v>
      </c>
      <c r="BL325" s="18" t="s">
        <v>452</v>
      </c>
      <c r="BM325" s="178" t="s">
        <v>2198</v>
      </c>
    </row>
    <row r="326" spans="1:65" s="2" customFormat="1" ht="11.25">
      <c r="A326" s="36"/>
      <c r="B326" s="37"/>
      <c r="C326" s="38"/>
      <c r="D326" s="180" t="s">
        <v>149</v>
      </c>
      <c r="E326" s="38"/>
      <c r="F326" s="181" t="s">
        <v>2197</v>
      </c>
      <c r="G326" s="38"/>
      <c r="H326" s="38"/>
      <c r="I326" s="182"/>
      <c r="J326" s="38"/>
      <c r="K326" s="38"/>
      <c r="L326" s="41"/>
      <c r="M326" s="183"/>
      <c r="N326" s="184"/>
      <c r="O326" s="66"/>
      <c r="P326" s="66"/>
      <c r="Q326" s="66"/>
      <c r="R326" s="66"/>
      <c r="S326" s="66"/>
      <c r="T326" s="67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T326" s="18" t="s">
        <v>149</v>
      </c>
      <c r="AU326" s="18" t="s">
        <v>153</v>
      </c>
    </row>
    <row r="327" spans="1:65" s="2" customFormat="1" ht="16.5" customHeight="1">
      <c r="A327" s="36"/>
      <c r="B327" s="37"/>
      <c r="C327" s="232" t="s">
        <v>1164</v>
      </c>
      <c r="D327" s="232" t="s">
        <v>519</v>
      </c>
      <c r="E327" s="233" t="s">
        <v>2199</v>
      </c>
      <c r="F327" s="234" t="s">
        <v>2200</v>
      </c>
      <c r="G327" s="235" t="s">
        <v>470</v>
      </c>
      <c r="H327" s="236">
        <v>1</v>
      </c>
      <c r="I327" s="237"/>
      <c r="J327" s="238">
        <f>ROUND(I327*H327,2)</f>
        <v>0</v>
      </c>
      <c r="K327" s="234" t="s">
        <v>32</v>
      </c>
      <c r="L327" s="239"/>
      <c r="M327" s="240" t="s">
        <v>32</v>
      </c>
      <c r="N327" s="241" t="s">
        <v>49</v>
      </c>
      <c r="O327" s="66"/>
      <c r="P327" s="176">
        <f>O327*H327</f>
        <v>0</v>
      </c>
      <c r="Q327" s="176">
        <v>0</v>
      </c>
      <c r="R327" s="176">
        <f>Q327*H327</f>
        <v>0</v>
      </c>
      <c r="S327" s="176">
        <v>0</v>
      </c>
      <c r="T327" s="177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78" t="s">
        <v>586</v>
      </c>
      <c r="AT327" s="178" t="s">
        <v>519</v>
      </c>
      <c r="AU327" s="178" t="s">
        <v>153</v>
      </c>
      <c r="AY327" s="18" t="s">
        <v>143</v>
      </c>
      <c r="BE327" s="179">
        <f>IF(N327="základní",J327,0)</f>
        <v>0</v>
      </c>
      <c r="BF327" s="179">
        <f>IF(N327="snížená",J327,0)</f>
        <v>0</v>
      </c>
      <c r="BG327" s="179">
        <f>IF(N327="zákl. přenesená",J327,0)</f>
        <v>0</v>
      </c>
      <c r="BH327" s="179">
        <f>IF(N327="sníž. přenesená",J327,0)</f>
        <v>0</v>
      </c>
      <c r="BI327" s="179">
        <f>IF(N327="nulová",J327,0)</f>
        <v>0</v>
      </c>
      <c r="BJ327" s="18" t="s">
        <v>86</v>
      </c>
      <c r="BK327" s="179">
        <f>ROUND(I327*H327,2)</f>
        <v>0</v>
      </c>
      <c r="BL327" s="18" t="s">
        <v>452</v>
      </c>
      <c r="BM327" s="178" t="s">
        <v>2201</v>
      </c>
    </row>
    <row r="328" spans="1:65" s="2" customFormat="1" ht="11.25">
      <c r="A328" s="36"/>
      <c r="B328" s="37"/>
      <c r="C328" s="38"/>
      <c r="D328" s="180" t="s">
        <v>149</v>
      </c>
      <c r="E328" s="38"/>
      <c r="F328" s="181" t="s">
        <v>2200</v>
      </c>
      <c r="G328" s="38"/>
      <c r="H328" s="38"/>
      <c r="I328" s="182"/>
      <c r="J328" s="38"/>
      <c r="K328" s="38"/>
      <c r="L328" s="41"/>
      <c r="M328" s="183"/>
      <c r="N328" s="184"/>
      <c r="O328" s="66"/>
      <c r="P328" s="66"/>
      <c r="Q328" s="66"/>
      <c r="R328" s="66"/>
      <c r="S328" s="66"/>
      <c r="T328" s="67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T328" s="18" t="s">
        <v>149</v>
      </c>
      <c r="AU328" s="18" t="s">
        <v>153</v>
      </c>
    </row>
    <row r="329" spans="1:65" s="2" customFormat="1" ht="16.5" customHeight="1">
      <c r="A329" s="36"/>
      <c r="B329" s="37"/>
      <c r="C329" s="232" t="s">
        <v>1171</v>
      </c>
      <c r="D329" s="232" t="s">
        <v>519</v>
      </c>
      <c r="E329" s="233" t="s">
        <v>2202</v>
      </c>
      <c r="F329" s="234" t="s">
        <v>2203</v>
      </c>
      <c r="G329" s="235" t="s">
        <v>470</v>
      </c>
      <c r="H329" s="236">
        <v>66</v>
      </c>
      <c r="I329" s="237"/>
      <c r="J329" s="238">
        <f>ROUND(I329*H329,2)</f>
        <v>0</v>
      </c>
      <c r="K329" s="234" t="s">
        <v>32</v>
      </c>
      <c r="L329" s="239"/>
      <c r="M329" s="240" t="s">
        <v>32</v>
      </c>
      <c r="N329" s="241" t="s">
        <v>49</v>
      </c>
      <c r="O329" s="66"/>
      <c r="P329" s="176">
        <f>O329*H329</f>
        <v>0</v>
      </c>
      <c r="Q329" s="176">
        <v>0</v>
      </c>
      <c r="R329" s="176">
        <f>Q329*H329</f>
        <v>0</v>
      </c>
      <c r="S329" s="176">
        <v>0</v>
      </c>
      <c r="T329" s="177">
        <f>S329*H329</f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178" t="s">
        <v>586</v>
      </c>
      <c r="AT329" s="178" t="s">
        <v>519</v>
      </c>
      <c r="AU329" s="178" t="s">
        <v>153</v>
      </c>
      <c r="AY329" s="18" t="s">
        <v>143</v>
      </c>
      <c r="BE329" s="179">
        <f>IF(N329="základní",J329,0)</f>
        <v>0</v>
      </c>
      <c r="BF329" s="179">
        <f>IF(N329="snížená",J329,0)</f>
        <v>0</v>
      </c>
      <c r="BG329" s="179">
        <f>IF(N329="zákl. přenesená",J329,0)</f>
        <v>0</v>
      </c>
      <c r="BH329" s="179">
        <f>IF(N329="sníž. přenesená",J329,0)</f>
        <v>0</v>
      </c>
      <c r="BI329" s="179">
        <f>IF(N329="nulová",J329,0)</f>
        <v>0</v>
      </c>
      <c r="BJ329" s="18" t="s">
        <v>86</v>
      </c>
      <c r="BK329" s="179">
        <f>ROUND(I329*H329,2)</f>
        <v>0</v>
      </c>
      <c r="BL329" s="18" t="s">
        <v>452</v>
      </c>
      <c r="BM329" s="178" t="s">
        <v>2204</v>
      </c>
    </row>
    <row r="330" spans="1:65" s="2" customFormat="1" ht="11.25">
      <c r="A330" s="36"/>
      <c r="B330" s="37"/>
      <c r="C330" s="38"/>
      <c r="D330" s="180" t="s">
        <v>149</v>
      </c>
      <c r="E330" s="38"/>
      <c r="F330" s="181" t="s">
        <v>2203</v>
      </c>
      <c r="G330" s="38"/>
      <c r="H330" s="38"/>
      <c r="I330" s="182"/>
      <c r="J330" s="38"/>
      <c r="K330" s="38"/>
      <c r="L330" s="41"/>
      <c r="M330" s="183"/>
      <c r="N330" s="184"/>
      <c r="O330" s="66"/>
      <c r="P330" s="66"/>
      <c r="Q330" s="66"/>
      <c r="R330" s="66"/>
      <c r="S330" s="66"/>
      <c r="T330" s="67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T330" s="18" t="s">
        <v>149</v>
      </c>
      <c r="AU330" s="18" t="s">
        <v>153</v>
      </c>
    </row>
    <row r="331" spans="1:65" s="2" customFormat="1" ht="16.5" customHeight="1">
      <c r="A331" s="36"/>
      <c r="B331" s="37"/>
      <c r="C331" s="232" t="s">
        <v>1175</v>
      </c>
      <c r="D331" s="232" t="s">
        <v>519</v>
      </c>
      <c r="E331" s="233" t="s">
        <v>2205</v>
      </c>
      <c r="F331" s="234" t="s">
        <v>2206</v>
      </c>
      <c r="G331" s="235" t="s">
        <v>470</v>
      </c>
      <c r="H331" s="236">
        <v>3</v>
      </c>
      <c r="I331" s="237"/>
      <c r="J331" s="238">
        <f>ROUND(I331*H331,2)</f>
        <v>0</v>
      </c>
      <c r="K331" s="234" t="s">
        <v>32</v>
      </c>
      <c r="L331" s="239"/>
      <c r="M331" s="240" t="s">
        <v>32</v>
      </c>
      <c r="N331" s="241" t="s">
        <v>49</v>
      </c>
      <c r="O331" s="66"/>
      <c r="P331" s="176">
        <f>O331*H331</f>
        <v>0</v>
      </c>
      <c r="Q331" s="176">
        <v>0</v>
      </c>
      <c r="R331" s="176">
        <f>Q331*H331</f>
        <v>0</v>
      </c>
      <c r="S331" s="176">
        <v>0</v>
      </c>
      <c r="T331" s="177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178" t="s">
        <v>586</v>
      </c>
      <c r="AT331" s="178" t="s">
        <v>519</v>
      </c>
      <c r="AU331" s="178" t="s">
        <v>153</v>
      </c>
      <c r="AY331" s="18" t="s">
        <v>143</v>
      </c>
      <c r="BE331" s="179">
        <f>IF(N331="základní",J331,0)</f>
        <v>0</v>
      </c>
      <c r="BF331" s="179">
        <f>IF(N331="snížená",J331,0)</f>
        <v>0</v>
      </c>
      <c r="BG331" s="179">
        <f>IF(N331="zákl. přenesená",J331,0)</f>
        <v>0</v>
      </c>
      <c r="BH331" s="179">
        <f>IF(N331="sníž. přenesená",J331,0)</f>
        <v>0</v>
      </c>
      <c r="BI331" s="179">
        <f>IF(N331="nulová",J331,0)</f>
        <v>0</v>
      </c>
      <c r="BJ331" s="18" t="s">
        <v>86</v>
      </c>
      <c r="BK331" s="179">
        <f>ROUND(I331*H331,2)</f>
        <v>0</v>
      </c>
      <c r="BL331" s="18" t="s">
        <v>452</v>
      </c>
      <c r="BM331" s="178" t="s">
        <v>2207</v>
      </c>
    </row>
    <row r="332" spans="1:65" s="2" customFormat="1" ht="11.25">
      <c r="A332" s="36"/>
      <c r="B332" s="37"/>
      <c r="C332" s="38"/>
      <c r="D332" s="180" t="s">
        <v>149</v>
      </c>
      <c r="E332" s="38"/>
      <c r="F332" s="181" t="s">
        <v>2206</v>
      </c>
      <c r="G332" s="38"/>
      <c r="H332" s="38"/>
      <c r="I332" s="182"/>
      <c r="J332" s="38"/>
      <c r="K332" s="38"/>
      <c r="L332" s="41"/>
      <c r="M332" s="183"/>
      <c r="N332" s="184"/>
      <c r="O332" s="66"/>
      <c r="P332" s="66"/>
      <c r="Q332" s="66"/>
      <c r="R332" s="66"/>
      <c r="S332" s="66"/>
      <c r="T332" s="67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T332" s="18" t="s">
        <v>149</v>
      </c>
      <c r="AU332" s="18" t="s">
        <v>153</v>
      </c>
    </row>
    <row r="333" spans="1:65" s="11" customFormat="1" ht="20.85" customHeight="1">
      <c r="B333" s="153"/>
      <c r="C333" s="154"/>
      <c r="D333" s="155" t="s">
        <v>77</v>
      </c>
      <c r="E333" s="196" t="s">
        <v>2208</v>
      </c>
      <c r="F333" s="196" t="s">
        <v>2209</v>
      </c>
      <c r="G333" s="154"/>
      <c r="H333" s="154"/>
      <c r="I333" s="157"/>
      <c r="J333" s="197">
        <f>BK333</f>
        <v>0</v>
      </c>
      <c r="K333" s="154"/>
      <c r="L333" s="159"/>
      <c r="M333" s="160"/>
      <c r="N333" s="161"/>
      <c r="O333" s="161"/>
      <c r="P333" s="162">
        <f>SUM(P334:P343)</f>
        <v>0</v>
      </c>
      <c r="Q333" s="161"/>
      <c r="R333" s="162">
        <f>SUM(R334:R343)</f>
        <v>0</v>
      </c>
      <c r="S333" s="161"/>
      <c r="T333" s="163">
        <f>SUM(T334:T343)</f>
        <v>0</v>
      </c>
      <c r="AR333" s="164" t="s">
        <v>86</v>
      </c>
      <c r="AT333" s="165" t="s">
        <v>77</v>
      </c>
      <c r="AU333" s="165" t="s">
        <v>88</v>
      </c>
      <c r="AY333" s="164" t="s">
        <v>143</v>
      </c>
      <c r="BK333" s="166">
        <f>SUM(BK334:BK343)</f>
        <v>0</v>
      </c>
    </row>
    <row r="334" spans="1:65" s="2" customFormat="1" ht="24.2" customHeight="1">
      <c r="A334" s="36"/>
      <c r="B334" s="37"/>
      <c r="C334" s="232" t="s">
        <v>1223</v>
      </c>
      <c r="D334" s="232" t="s">
        <v>519</v>
      </c>
      <c r="E334" s="233" t="s">
        <v>2210</v>
      </c>
      <c r="F334" s="234" t="s">
        <v>2211</v>
      </c>
      <c r="G334" s="235" t="s">
        <v>470</v>
      </c>
      <c r="H334" s="236">
        <v>1</v>
      </c>
      <c r="I334" s="237"/>
      <c r="J334" s="238">
        <f>ROUND(I334*H334,2)</f>
        <v>0</v>
      </c>
      <c r="K334" s="234" t="s">
        <v>32</v>
      </c>
      <c r="L334" s="239"/>
      <c r="M334" s="240" t="s">
        <v>32</v>
      </c>
      <c r="N334" s="241" t="s">
        <v>49</v>
      </c>
      <c r="O334" s="66"/>
      <c r="P334" s="176">
        <f>O334*H334</f>
        <v>0</v>
      </c>
      <c r="Q334" s="176">
        <v>0</v>
      </c>
      <c r="R334" s="176">
        <f>Q334*H334</f>
        <v>0</v>
      </c>
      <c r="S334" s="176">
        <v>0</v>
      </c>
      <c r="T334" s="177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178" t="s">
        <v>586</v>
      </c>
      <c r="AT334" s="178" t="s">
        <v>519</v>
      </c>
      <c r="AU334" s="178" t="s">
        <v>153</v>
      </c>
      <c r="AY334" s="18" t="s">
        <v>143</v>
      </c>
      <c r="BE334" s="179">
        <f>IF(N334="základní",J334,0)</f>
        <v>0</v>
      </c>
      <c r="BF334" s="179">
        <f>IF(N334="snížená",J334,0)</f>
        <v>0</v>
      </c>
      <c r="BG334" s="179">
        <f>IF(N334="zákl. přenesená",J334,0)</f>
        <v>0</v>
      </c>
      <c r="BH334" s="179">
        <f>IF(N334="sníž. přenesená",J334,0)</f>
        <v>0</v>
      </c>
      <c r="BI334" s="179">
        <f>IF(N334="nulová",J334,0)</f>
        <v>0</v>
      </c>
      <c r="BJ334" s="18" t="s">
        <v>86</v>
      </c>
      <c r="BK334" s="179">
        <f>ROUND(I334*H334,2)</f>
        <v>0</v>
      </c>
      <c r="BL334" s="18" t="s">
        <v>452</v>
      </c>
      <c r="BM334" s="178" t="s">
        <v>2212</v>
      </c>
    </row>
    <row r="335" spans="1:65" s="2" customFormat="1" ht="19.5">
      <c r="A335" s="36"/>
      <c r="B335" s="37"/>
      <c r="C335" s="38"/>
      <c r="D335" s="180" t="s">
        <v>149</v>
      </c>
      <c r="E335" s="38"/>
      <c r="F335" s="181" t="s">
        <v>2211</v>
      </c>
      <c r="G335" s="38"/>
      <c r="H335" s="38"/>
      <c r="I335" s="182"/>
      <c r="J335" s="38"/>
      <c r="K335" s="38"/>
      <c r="L335" s="41"/>
      <c r="M335" s="183"/>
      <c r="N335" s="184"/>
      <c r="O335" s="66"/>
      <c r="P335" s="66"/>
      <c r="Q335" s="66"/>
      <c r="R335" s="66"/>
      <c r="S335" s="66"/>
      <c r="T335" s="67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T335" s="18" t="s">
        <v>149</v>
      </c>
      <c r="AU335" s="18" t="s">
        <v>153</v>
      </c>
    </row>
    <row r="336" spans="1:65" s="2" customFormat="1" ht="44.25" customHeight="1">
      <c r="A336" s="36"/>
      <c r="B336" s="37"/>
      <c r="C336" s="232" t="s">
        <v>1231</v>
      </c>
      <c r="D336" s="232" t="s">
        <v>519</v>
      </c>
      <c r="E336" s="233" t="s">
        <v>2213</v>
      </c>
      <c r="F336" s="234" t="s">
        <v>2214</v>
      </c>
      <c r="G336" s="235" t="s">
        <v>470</v>
      </c>
      <c r="H336" s="236">
        <v>1</v>
      </c>
      <c r="I336" s="237"/>
      <c r="J336" s="238">
        <f>ROUND(I336*H336,2)</f>
        <v>0</v>
      </c>
      <c r="K336" s="234" t="s">
        <v>32</v>
      </c>
      <c r="L336" s="239"/>
      <c r="M336" s="240" t="s">
        <v>32</v>
      </c>
      <c r="N336" s="241" t="s">
        <v>49</v>
      </c>
      <c r="O336" s="66"/>
      <c r="P336" s="176">
        <f>O336*H336</f>
        <v>0</v>
      </c>
      <c r="Q336" s="176">
        <v>0</v>
      </c>
      <c r="R336" s="176">
        <f>Q336*H336</f>
        <v>0</v>
      </c>
      <c r="S336" s="176">
        <v>0</v>
      </c>
      <c r="T336" s="177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178" t="s">
        <v>586</v>
      </c>
      <c r="AT336" s="178" t="s">
        <v>519</v>
      </c>
      <c r="AU336" s="178" t="s">
        <v>153</v>
      </c>
      <c r="AY336" s="18" t="s">
        <v>143</v>
      </c>
      <c r="BE336" s="179">
        <f>IF(N336="základní",J336,0)</f>
        <v>0</v>
      </c>
      <c r="BF336" s="179">
        <f>IF(N336="snížená",J336,0)</f>
        <v>0</v>
      </c>
      <c r="BG336" s="179">
        <f>IF(N336="zákl. přenesená",J336,0)</f>
        <v>0</v>
      </c>
      <c r="BH336" s="179">
        <f>IF(N336="sníž. přenesená",J336,0)</f>
        <v>0</v>
      </c>
      <c r="BI336" s="179">
        <f>IF(N336="nulová",J336,0)</f>
        <v>0</v>
      </c>
      <c r="BJ336" s="18" t="s">
        <v>86</v>
      </c>
      <c r="BK336" s="179">
        <f>ROUND(I336*H336,2)</f>
        <v>0</v>
      </c>
      <c r="BL336" s="18" t="s">
        <v>452</v>
      </c>
      <c r="BM336" s="178" t="s">
        <v>2215</v>
      </c>
    </row>
    <row r="337" spans="1:65" s="2" customFormat="1" ht="29.25">
      <c r="A337" s="36"/>
      <c r="B337" s="37"/>
      <c r="C337" s="38"/>
      <c r="D337" s="180" t="s">
        <v>149</v>
      </c>
      <c r="E337" s="38"/>
      <c r="F337" s="181" t="s">
        <v>2214</v>
      </c>
      <c r="G337" s="38"/>
      <c r="H337" s="38"/>
      <c r="I337" s="182"/>
      <c r="J337" s="38"/>
      <c r="K337" s="38"/>
      <c r="L337" s="41"/>
      <c r="M337" s="183"/>
      <c r="N337" s="184"/>
      <c r="O337" s="66"/>
      <c r="P337" s="66"/>
      <c r="Q337" s="66"/>
      <c r="R337" s="66"/>
      <c r="S337" s="66"/>
      <c r="T337" s="67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T337" s="18" t="s">
        <v>149</v>
      </c>
      <c r="AU337" s="18" t="s">
        <v>153</v>
      </c>
    </row>
    <row r="338" spans="1:65" s="2" customFormat="1" ht="24.2" customHeight="1">
      <c r="A338" s="36"/>
      <c r="B338" s="37"/>
      <c r="C338" s="232" t="s">
        <v>1237</v>
      </c>
      <c r="D338" s="232" t="s">
        <v>519</v>
      </c>
      <c r="E338" s="233" t="s">
        <v>2216</v>
      </c>
      <c r="F338" s="234" t="s">
        <v>2217</v>
      </c>
      <c r="G338" s="235" t="s">
        <v>470</v>
      </c>
      <c r="H338" s="236">
        <v>1</v>
      </c>
      <c r="I338" s="237"/>
      <c r="J338" s="238">
        <f>ROUND(I338*H338,2)</f>
        <v>0</v>
      </c>
      <c r="K338" s="234" t="s">
        <v>32</v>
      </c>
      <c r="L338" s="239"/>
      <c r="M338" s="240" t="s">
        <v>32</v>
      </c>
      <c r="N338" s="241" t="s">
        <v>49</v>
      </c>
      <c r="O338" s="66"/>
      <c r="P338" s="176">
        <f>O338*H338</f>
        <v>0</v>
      </c>
      <c r="Q338" s="176">
        <v>0</v>
      </c>
      <c r="R338" s="176">
        <f>Q338*H338</f>
        <v>0</v>
      </c>
      <c r="S338" s="176">
        <v>0</v>
      </c>
      <c r="T338" s="177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178" t="s">
        <v>586</v>
      </c>
      <c r="AT338" s="178" t="s">
        <v>519</v>
      </c>
      <c r="AU338" s="178" t="s">
        <v>153</v>
      </c>
      <c r="AY338" s="18" t="s">
        <v>143</v>
      </c>
      <c r="BE338" s="179">
        <f>IF(N338="základní",J338,0)</f>
        <v>0</v>
      </c>
      <c r="BF338" s="179">
        <f>IF(N338="snížená",J338,0)</f>
        <v>0</v>
      </c>
      <c r="BG338" s="179">
        <f>IF(N338="zákl. přenesená",J338,0)</f>
        <v>0</v>
      </c>
      <c r="BH338" s="179">
        <f>IF(N338="sníž. přenesená",J338,0)</f>
        <v>0</v>
      </c>
      <c r="BI338" s="179">
        <f>IF(N338="nulová",J338,0)</f>
        <v>0</v>
      </c>
      <c r="BJ338" s="18" t="s">
        <v>86</v>
      </c>
      <c r="BK338" s="179">
        <f>ROUND(I338*H338,2)</f>
        <v>0</v>
      </c>
      <c r="BL338" s="18" t="s">
        <v>452</v>
      </c>
      <c r="BM338" s="178" t="s">
        <v>2218</v>
      </c>
    </row>
    <row r="339" spans="1:65" s="2" customFormat="1" ht="19.5">
      <c r="A339" s="36"/>
      <c r="B339" s="37"/>
      <c r="C339" s="38"/>
      <c r="D339" s="180" t="s">
        <v>149</v>
      </c>
      <c r="E339" s="38"/>
      <c r="F339" s="181" t="s">
        <v>2217</v>
      </c>
      <c r="G339" s="38"/>
      <c r="H339" s="38"/>
      <c r="I339" s="182"/>
      <c r="J339" s="38"/>
      <c r="K339" s="38"/>
      <c r="L339" s="41"/>
      <c r="M339" s="183"/>
      <c r="N339" s="184"/>
      <c r="O339" s="66"/>
      <c r="P339" s="66"/>
      <c r="Q339" s="66"/>
      <c r="R339" s="66"/>
      <c r="S339" s="66"/>
      <c r="T339" s="67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T339" s="18" t="s">
        <v>149</v>
      </c>
      <c r="AU339" s="18" t="s">
        <v>153</v>
      </c>
    </row>
    <row r="340" spans="1:65" s="2" customFormat="1" ht="16.5" customHeight="1">
      <c r="A340" s="36"/>
      <c r="B340" s="37"/>
      <c r="C340" s="232" t="s">
        <v>1243</v>
      </c>
      <c r="D340" s="232" t="s">
        <v>519</v>
      </c>
      <c r="E340" s="233" t="s">
        <v>2219</v>
      </c>
      <c r="F340" s="234" t="s">
        <v>2220</v>
      </c>
      <c r="G340" s="235" t="s">
        <v>470</v>
      </c>
      <c r="H340" s="236">
        <v>1</v>
      </c>
      <c r="I340" s="237"/>
      <c r="J340" s="238">
        <f>ROUND(I340*H340,2)</f>
        <v>0</v>
      </c>
      <c r="K340" s="234" t="s">
        <v>32</v>
      </c>
      <c r="L340" s="239"/>
      <c r="M340" s="240" t="s">
        <v>32</v>
      </c>
      <c r="N340" s="241" t="s">
        <v>49</v>
      </c>
      <c r="O340" s="66"/>
      <c r="P340" s="176">
        <f>O340*H340</f>
        <v>0</v>
      </c>
      <c r="Q340" s="176">
        <v>0</v>
      </c>
      <c r="R340" s="176">
        <f>Q340*H340</f>
        <v>0</v>
      </c>
      <c r="S340" s="176">
        <v>0</v>
      </c>
      <c r="T340" s="177">
        <f>S340*H340</f>
        <v>0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178" t="s">
        <v>586</v>
      </c>
      <c r="AT340" s="178" t="s">
        <v>519</v>
      </c>
      <c r="AU340" s="178" t="s">
        <v>153</v>
      </c>
      <c r="AY340" s="18" t="s">
        <v>143</v>
      </c>
      <c r="BE340" s="179">
        <f>IF(N340="základní",J340,0)</f>
        <v>0</v>
      </c>
      <c r="BF340" s="179">
        <f>IF(N340="snížená",J340,0)</f>
        <v>0</v>
      </c>
      <c r="BG340" s="179">
        <f>IF(N340="zákl. přenesená",J340,0)</f>
        <v>0</v>
      </c>
      <c r="BH340" s="179">
        <f>IF(N340="sníž. přenesená",J340,0)</f>
        <v>0</v>
      </c>
      <c r="BI340" s="179">
        <f>IF(N340="nulová",J340,0)</f>
        <v>0</v>
      </c>
      <c r="BJ340" s="18" t="s">
        <v>86</v>
      </c>
      <c r="BK340" s="179">
        <f>ROUND(I340*H340,2)</f>
        <v>0</v>
      </c>
      <c r="BL340" s="18" t="s">
        <v>452</v>
      </c>
      <c r="BM340" s="178" t="s">
        <v>2221</v>
      </c>
    </row>
    <row r="341" spans="1:65" s="2" customFormat="1" ht="11.25">
      <c r="A341" s="36"/>
      <c r="B341" s="37"/>
      <c r="C341" s="38"/>
      <c r="D341" s="180" t="s">
        <v>149</v>
      </c>
      <c r="E341" s="38"/>
      <c r="F341" s="181" t="s">
        <v>2220</v>
      </c>
      <c r="G341" s="38"/>
      <c r="H341" s="38"/>
      <c r="I341" s="182"/>
      <c r="J341" s="38"/>
      <c r="K341" s="38"/>
      <c r="L341" s="41"/>
      <c r="M341" s="183"/>
      <c r="N341" s="184"/>
      <c r="O341" s="66"/>
      <c r="P341" s="66"/>
      <c r="Q341" s="66"/>
      <c r="R341" s="66"/>
      <c r="S341" s="66"/>
      <c r="T341" s="67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T341" s="18" t="s">
        <v>149</v>
      </c>
      <c r="AU341" s="18" t="s">
        <v>153</v>
      </c>
    </row>
    <row r="342" spans="1:65" s="2" customFormat="1" ht="24.2" customHeight="1">
      <c r="A342" s="36"/>
      <c r="B342" s="37"/>
      <c r="C342" s="232" t="s">
        <v>1248</v>
      </c>
      <c r="D342" s="232" t="s">
        <v>519</v>
      </c>
      <c r="E342" s="233" t="s">
        <v>2222</v>
      </c>
      <c r="F342" s="234" t="s">
        <v>2223</v>
      </c>
      <c r="G342" s="235" t="s">
        <v>462</v>
      </c>
      <c r="H342" s="236">
        <v>15</v>
      </c>
      <c r="I342" s="237"/>
      <c r="J342" s="238">
        <f>ROUND(I342*H342,2)</f>
        <v>0</v>
      </c>
      <c r="K342" s="234" t="s">
        <v>32</v>
      </c>
      <c r="L342" s="239"/>
      <c r="M342" s="240" t="s">
        <v>32</v>
      </c>
      <c r="N342" s="241" t="s">
        <v>49</v>
      </c>
      <c r="O342" s="66"/>
      <c r="P342" s="176">
        <f>O342*H342</f>
        <v>0</v>
      </c>
      <c r="Q342" s="176">
        <v>0</v>
      </c>
      <c r="R342" s="176">
        <f>Q342*H342</f>
        <v>0</v>
      </c>
      <c r="S342" s="176">
        <v>0</v>
      </c>
      <c r="T342" s="177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178" t="s">
        <v>586</v>
      </c>
      <c r="AT342" s="178" t="s">
        <v>519</v>
      </c>
      <c r="AU342" s="178" t="s">
        <v>153</v>
      </c>
      <c r="AY342" s="18" t="s">
        <v>143</v>
      </c>
      <c r="BE342" s="179">
        <f>IF(N342="základní",J342,0)</f>
        <v>0</v>
      </c>
      <c r="BF342" s="179">
        <f>IF(N342="snížená",J342,0)</f>
        <v>0</v>
      </c>
      <c r="BG342" s="179">
        <f>IF(N342="zákl. přenesená",J342,0)</f>
        <v>0</v>
      </c>
      <c r="BH342" s="179">
        <f>IF(N342="sníž. přenesená",J342,0)</f>
        <v>0</v>
      </c>
      <c r="BI342" s="179">
        <f>IF(N342="nulová",J342,0)</f>
        <v>0</v>
      </c>
      <c r="BJ342" s="18" t="s">
        <v>86</v>
      </c>
      <c r="BK342" s="179">
        <f>ROUND(I342*H342,2)</f>
        <v>0</v>
      </c>
      <c r="BL342" s="18" t="s">
        <v>452</v>
      </c>
      <c r="BM342" s="178" t="s">
        <v>2224</v>
      </c>
    </row>
    <row r="343" spans="1:65" s="2" customFormat="1" ht="11.25">
      <c r="A343" s="36"/>
      <c r="B343" s="37"/>
      <c r="C343" s="38"/>
      <c r="D343" s="180" t="s">
        <v>149</v>
      </c>
      <c r="E343" s="38"/>
      <c r="F343" s="181" t="s">
        <v>2223</v>
      </c>
      <c r="G343" s="38"/>
      <c r="H343" s="38"/>
      <c r="I343" s="182"/>
      <c r="J343" s="38"/>
      <c r="K343" s="38"/>
      <c r="L343" s="41"/>
      <c r="M343" s="183"/>
      <c r="N343" s="184"/>
      <c r="O343" s="66"/>
      <c r="P343" s="66"/>
      <c r="Q343" s="66"/>
      <c r="R343" s="66"/>
      <c r="S343" s="66"/>
      <c r="T343" s="67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T343" s="18" t="s">
        <v>149</v>
      </c>
      <c r="AU343" s="18" t="s">
        <v>153</v>
      </c>
    </row>
    <row r="344" spans="1:65" s="11" customFormat="1" ht="20.85" customHeight="1">
      <c r="B344" s="153"/>
      <c r="C344" s="154"/>
      <c r="D344" s="155" t="s">
        <v>77</v>
      </c>
      <c r="E344" s="196" t="s">
        <v>2225</v>
      </c>
      <c r="F344" s="196" t="s">
        <v>2226</v>
      </c>
      <c r="G344" s="154"/>
      <c r="H344" s="154"/>
      <c r="I344" s="157"/>
      <c r="J344" s="197">
        <f>BK344</f>
        <v>0</v>
      </c>
      <c r="K344" s="154"/>
      <c r="L344" s="159"/>
      <c r="M344" s="160"/>
      <c r="N344" s="161"/>
      <c r="O344" s="161"/>
      <c r="P344" s="162">
        <f>SUM(P345:P364)</f>
        <v>0</v>
      </c>
      <c r="Q344" s="161"/>
      <c r="R344" s="162">
        <f>SUM(R345:R364)</f>
        <v>0</v>
      </c>
      <c r="S344" s="161"/>
      <c r="T344" s="163">
        <f>SUM(T345:T364)</f>
        <v>0</v>
      </c>
      <c r="AR344" s="164" t="s">
        <v>86</v>
      </c>
      <c r="AT344" s="165" t="s">
        <v>77</v>
      </c>
      <c r="AU344" s="165" t="s">
        <v>88</v>
      </c>
      <c r="AY344" s="164" t="s">
        <v>143</v>
      </c>
      <c r="BK344" s="166">
        <f>SUM(BK345:BK364)</f>
        <v>0</v>
      </c>
    </row>
    <row r="345" spans="1:65" s="2" customFormat="1" ht="37.9" customHeight="1">
      <c r="A345" s="36"/>
      <c r="B345" s="37"/>
      <c r="C345" s="232" t="s">
        <v>1254</v>
      </c>
      <c r="D345" s="232" t="s">
        <v>519</v>
      </c>
      <c r="E345" s="233" t="s">
        <v>2227</v>
      </c>
      <c r="F345" s="234" t="s">
        <v>2228</v>
      </c>
      <c r="G345" s="235" t="s">
        <v>470</v>
      </c>
      <c r="H345" s="236">
        <v>10</v>
      </c>
      <c r="I345" s="237"/>
      <c r="J345" s="238">
        <f>ROUND(I345*H345,2)</f>
        <v>0</v>
      </c>
      <c r="K345" s="234" t="s">
        <v>32</v>
      </c>
      <c r="L345" s="239"/>
      <c r="M345" s="240" t="s">
        <v>32</v>
      </c>
      <c r="N345" s="241" t="s">
        <v>49</v>
      </c>
      <c r="O345" s="66"/>
      <c r="P345" s="176">
        <f>O345*H345</f>
        <v>0</v>
      </c>
      <c r="Q345" s="176">
        <v>0</v>
      </c>
      <c r="R345" s="176">
        <f>Q345*H345</f>
        <v>0</v>
      </c>
      <c r="S345" s="176">
        <v>0</v>
      </c>
      <c r="T345" s="177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178" t="s">
        <v>586</v>
      </c>
      <c r="AT345" s="178" t="s">
        <v>519</v>
      </c>
      <c r="AU345" s="178" t="s">
        <v>153</v>
      </c>
      <c r="AY345" s="18" t="s">
        <v>143</v>
      </c>
      <c r="BE345" s="179">
        <f>IF(N345="základní",J345,0)</f>
        <v>0</v>
      </c>
      <c r="BF345" s="179">
        <f>IF(N345="snížená",J345,0)</f>
        <v>0</v>
      </c>
      <c r="BG345" s="179">
        <f>IF(N345="zákl. přenesená",J345,0)</f>
        <v>0</v>
      </c>
      <c r="BH345" s="179">
        <f>IF(N345="sníž. přenesená",J345,0)</f>
        <v>0</v>
      </c>
      <c r="BI345" s="179">
        <f>IF(N345="nulová",J345,0)</f>
        <v>0</v>
      </c>
      <c r="BJ345" s="18" t="s">
        <v>86</v>
      </c>
      <c r="BK345" s="179">
        <f>ROUND(I345*H345,2)</f>
        <v>0</v>
      </c>
      <c r="BL345" s="18" t="s">
        <v>452</v>
      </c>
      <c r="BM345" s="178" t="s">
        <v>2229</v>
      </c>
    </row>
    <row r="346" spans="1:65" s="2" customFormat="1" ht="19.5">
      <c r="A346" s="36"/>
      <c r="B346" s="37"/>
      <c r="C346" s="38"/>
      <c r="D346" s="180" t="s">
        <v>149</v>
      </c>
      <c r="E346" s="38"/>
      <c r="F346" s="181" t="s">
        <v>2228</v>
      </c>
      <c r="G346" s="38"/>
      <c r="H346" s="38"/>
      <c r="I346" s="182"/>
      <c r="J346" s="38"/>
      <c r="K346" s="38"/>
      <c r="L346" s="41"/>
      <c r="M346" s="183"/>
      <c r="N346" s="184"/>
      <c r="O346" s="66"/>
      <c r="P346" s="66"/>
      <c r="Q346" s="66"/>
      <c r="R346" s="66"/>
      <c r="S346" s="66"/>
      <c r="T346" s="67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T346" s="18" t="s">
        <v>149</v>
      </c>
      <c r="AU346" s="18" t="s">
        <v>153</v>
      </c>
    </row>
    <row r="347" spans="1:65" s="2" customFormat="1" ht="37.9" customHeight="1">
      <c r="A347" s="36"/>
      <c r="B347" s="37"/>
      <c r="C347" s="232" t="s">
        <v>1260</v>
      </c>
      <c r="D347" s="232" t="s">
        <v>519</v>
      </c>
      <c r="E347" s="233" t="s">
        <v>2230</v>
      </c>
      <c r="F347" s="234" t="s">
        <v>2231</v>
      </c>
      <c r="G347" s="235" t="s">
        <v>470</v>
      </c>
      <c r="H347" s="236">
        <v>2</v>
      </c>
      <c r="I347" s="237"/>
      <c r="J347" s="238">
        <f>ROUND(I347*H347,2)</f>
        <v>0</v>
      </c>
      <c r="K347" s="234" t="s">
        <v>32</v>
      </c>
      <c r="L347" s="239"/>
      <c r="M347" s="240" t="s">
        <v>32</v>
      </c>
      <c r="N347" s="241" t="s">
        <v>49</v>
      </c>
      <c r="O347" s="66"/>
      <c r="P347" s="176">
        <f>O347*H347</f>
        <v>0</v>
      </c>
      <c r="Q347" s="176">
        <v>0</v>
      </c>
      <c r="R347" s="176">
        <f>Q347*H347</f>
        <v>0</v>
      </c>
      <c r="S347" s="176">
        <v>0</v>
      </c>
      <c r="T347" s="177">
        <f>S347*H347</f>
        <v>0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R347" s="178" t="s">
        <v>586</v>
      </c>
      <c r="AT347" s="178" t="s">
        <v>519</v>
      </c>
      <c r="AU347" s="178" t="s">
        <v>153</v>
      </c>
      <c r="AY347" s="18" t="s">
        <v>143</v>
      </c>
      <c r="BE347" s="179">
        <f>IF(N347="základní",J347,0)</f>
        <v>0</v>
      </c>
      <c r="BF347" s="179">
        <f>IF(N347="snížená",J347,0)</f>
        <v>0</v>
      </c>
      <c r="BG347" s="179">
        <f>IF(N347="zákl. přenesená",J347,0)</f>
        <v>0</v>
      </c>
      <c r="BH347" s="179">
        <f>IF(N347="sníž. přenesená",J347,0)</f>
        <v>0</v>
      </c>
      <c r="BI347" s="179">
        <f>IF(N347="nulová",J347,0)</f>
        <v>0</v>
      </c>
      <c r="BJ347" s="18" t="s">
        <v>86</v>
      </c>
      <c r="BK347" s="179">
        <f>ROUND(I347*H347,2)</f>
        <v>0</v>
      </c>
      <c r="BL347" s="18" t="s">
        <v>452</v>
      </c>
      <c r="BM347" s="178" t="s">
        <v>2232</v>
      </c>
    </row>
    <row r="348" spans="1:65" s="2" customFormat="1" ht="19.5">
      <c r="A348" s="36"/>
      <c r="B348" s="37"/>
      <c r="C348" s="38"/>
      <c r="D348" s="180" t="s">
        <v>149</v>
      </c>
      <c r="E348" s="38"/>
      <c r="F348" s="181" t="s">
        <v>2231</v>
      </c>
      <c r="G348" s="38"/>
      <c r="H348" s="38"/>
      <c r="I348" s="182"/>
      <c r="J348" s="38"/>
      <c r="K348" s="38"/>
      <c r="L348" s="41"/>
      <c r="M348" s="183"/>
      <c r="N348" s="184"/>
      <c r="O348" s="66"/>
      <c r="P348" s="66"/>
      <c r="Q348" s="66"/>
      <c r="R348" s="66"/>
      <c r="S348" s="66"/>
      <c r="T348" s="67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T348" s="18" t="s">
        <v>149</v>
      </c>
      <c r="AU348" s="18" t="s">
        <v>153</v>
      </c>
    </row>
    <row r="349" spans="1:65" s="2" customFormat="1" ht="66.75" customHeight="1">
      <c r="A349" s="36"/>
      <c r="B349" s="37"/>
      <c r="C349" s="232" t="s">
        <v>1264</v>
      </c>
      <c r="D349" s="232" t="s">
        <v>519</v>
      </c>
      <c r="E349" s="233" t="s">
        <v>2233</v>
      </c>
      <c r="F349" s="234" t="s">
        <v>2234</v>
      </c>
      <c r="G349" s="235" t="s">
        <v>470</v>
      </c>
      <c r="H349" s="236">
        <v>10</v>
      </c>
      <c r="I349" s="237"/>
      <c r="J349" s="238">
        <f>ROUND(I349*H349,2)</f>
        <v>0</v>
      </c>
      <c r="K349" s="234" t="s">
        <v>32</v>
      </c>
      <c r="L349" s="239"/>
      <c r="M349" s="240" t="s">
        <v>32</v>
      </c>
      <c r="N349" s="241" t="s">
        <v>49</v>
      </c>
      <c r="O349" s="66"/>
      <c r="P349" s="176">
        <f>O349*H349</f>
        <v>0</v>
      </c>
      <c r="Q349" s="176">
        <v>0</v>
      </c>
      <c r="R349" s="176">
        <f>Q349*H349</f>
        <v>0</v>
      </c>
      <c r="S349" s="176">
        <v>0</v>
      </c>
      <c r="T349" s="177">
        <f>S349*H349</f>
        <v>0</v>
      </c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R349" s="178" t="s">
        <v>586</v>
      </c>
      <c r="AT349" s="178" t="s">
        <v>519</v>
      </c>
      <c r="AU349" s="178" t="s">
        <v>153</v>
      </c>
      <c r="AY349" s="18" t="s">
        <v>143</v>
      </c>
      <c r="BE349" s="179">
        <f>IF(N349="základní",J349,0)</f>
        <v>0</v>
      </c>
      <c r="BF349" s="179">
        <f>IF(N349="snížená",J349,0)</f>
        <v>0</v>
      </c>
      <c r="BG349" s="179">
        <f>IF(N349="zákl. přenesená",J349,0)</f>
        <v>0</v>
      </c>
      <c r="BH349" s="179">
        <f>IF(N349="sníž. přenesená",J349,0)</f>
        <v>0</v>
      </c>
      <c r="BI349" s="179">
        <f>IF(N349="nulová",J349,0)</f>
        <v>0</v>
      </c>
      <c r="BJ349" s="18" t="s">
        <v>86</v>
      </c>
      <c r="BK349" s="179">
        <f>ROUND(I349*H349,2)</f>
        <v>0</v>
      </c>
      <c r="BL349" s="18" t="s">
        <v>452</v>
      </c>
      <c r="BM349" s="178" t="s">
        <v>2235</v>
      </c>
    </row>
    <row r="350" spans="1:65" s="2" customFormat="1" ht="39">
      <c r="A350" s="36"/>
      <c r="B350" s="37"/>
      <c r="C350" s="38"/>
      <c r="D350" s="180" t="s">
        <v>149</v>
      </c>
      <c r="E350" s="38"/>
      <c r="F350" s="181" t="s">
        <v>2234</v>
      </c>
      <c r="G350" s="38"/>
      <c r="H350" s="38"/>
      <c r="I350" s="182"/>
      <c r="J350" s="38"/>
      <c r="K350" s="38"/>
      <c r="L350" s="41"/>
      <c r="M350" s="183"/>
      <c r="N350" s="184"/>
      <c r="O350" s="66"/>
      <c r="P350" s="66"/>
      <c r="Q350" s="66"/>
      <c r="R350" s="66"/>
      <c r="S350" s="66"/>
      <c r="T350" s="67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T350" s="18" t="s">
        <v>149</v>
      </c>
      <c r="AU350" s="18" t="s">
        <v>153</v>
      </c>
    </row>
    <row r="351" spans="1:65" s="2" customFormat="1" ht="24.2" customHeight="1">
      <c r="A351" s="36"/>
      <c r="B351" s="37"/>
      <c r="C351" s="232" t="s">
        <v>1272</v>
      </c>
      <c r="D351" s="232" t="s">
        <v>519</v>
      </c>
      <c r="E351" s="233" t="s">
        <v>2236</v>
      </c>
      <c r="F351" s="234" t="s">
        <v>2237</v>
      </c>
      <c r="G351" s="235" t="s">
        <v>470</v>
      </c>
      <c r="H351" s="236">
        <v>4</v>
      </c>
      <c r="I351" s="237"/>
      <c r="J351" s="238">
        <f>ROUND(I351*H351,2)</f>
        <v>0</v>
      </c>
      <c r="K351" s="234" t="s">
        <v>32</v>
      </c>
      <c r="L351" s="239"/>
      <c r="M351" s="240" t="s">
        <v>32</v>
      </c>
      <c r="N351" s="241" t="s">
        <v>49</v>
      </c>
      <c r="O351" s="66"/>
      <c r="P351" s="176">
        <f>O351*H351</f>
        <v>0</v>
      </c>
      <c r="Q351" s="176">
        <v>0</v>
      </c>
      <c r="R351" s="176">
        <f>Q351*H351</f>
        <v>0</v>
      </c>
      <c r="S351" s="176">
        <v>0</v>
      </c>
      <c r="T351" s="177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178" t="s">
        <v>586</v>
      </c>
      <c r="AT351" s="178" t="s">
        <v>519</v>
      </c>
      <c r="AU351" s="178" t="s">
        <v>153</v>
      </c>
      <c r="AY351" s="18" t="s">
        <v>143</v>
      </c>
      <c r="BE351" s="179">
        <f>IF(N351="základní",J351,0)</f>
        <v>0</v>
      </c>
      <c r="BF351" s="179">
        <f>IF(N351="snížená",J351,0)</f>
        <v>0</v>
      </c>
      <c r="BG351" s="179">
        <f>IF(N351="zákl. přenesená",J351,0)</f>
        <v>0</v>
      </c>
      <c r="BH351" s="179">
        <f>IF(N351="sníž. přenesená",J351,0)</f>
        <v>0</v>
      </c>
      <c r="BI351" s="179">
        <f>IF(N351="nulová",J351,0)</f>
        <v>0</v>
      </c>
      <c r="BJ351" s="18" t="s">
        <v>86</v>
      </c>
      <c r="BK351" s="179">
        <f>ROUND(I351*H351,2)</f>
        <v>0</v>
      </c>
      <c r="BL351" s="18" t="s">
        <v>452</v>
      </c>
      <c r="BM351" s="178" t="s">
        <v>2238</v>
      </c>
    </row>
    <row r="352" spans="1:65" s="2" customFormat="1" ht="11.25">
      <c r="A352" s="36"/>
      <c r="B352" s="37"/>
      <c r="C352" s="38"/>
      <c r="D352" s="180" t="s">
        <v>149</v>
      </c>
      <c r="E352" s="38"/>
      <c r="F352" s="181" t="s">
        <v>2237</v>
      </c>
      <c r="G352" s="38"/>
      <c r="H352" s="38"/>
      <c r="I352" s="182"/>
      <c r="J352" s="38"/>
      <c r="K352" s="38"/>
      <c r="L352" s="41"/>
      <c r="M352" s="183"/>
      <c r="N352" s="184"/>
      <c r="O352" s="66"/>
      <c r="P352" s="66"/>
      <c r="Q352" s="66"/>
      <c r="R352" s="66"/>
      <c r="S352" s="66"/>
      <c r="T352" s="67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T352" s="18" t="s">
        <v>149</v>
      </c>
      <c r="AU352" s="18" t="s">
        <v>153</v>
      </c>
    </row>
    <row r="353" spans="1:65" s="2" customFormat="1" ht="24.2" customHeight="1">
      <c r="A353" s="36"/>
      <c r="B353" s="37"/>
      <c r="C353" s="232" t="s">
        <v>1277</v>
      </c>
      <c r="D353" s="232" t="s">
        <v>519</v>
      </c>
      <c r="E353" s="233" t="s">
        <v>2239</v>
      </c>
      <c r="F353" s="234" t="s">
        <v>2240</v>
      </c>
      <c r="G353" s="235" t="s">
        <v>470</v>
      </c>
      <c r="H353" s="236">
        <v>8</v>
      </c>
      <c r="I353" s="237"/>
      <c r="J353" s="238">
        <f>ROUND(I353*H353,2)</f>
        <v>0</v>
      </c>
      <c r="K353" s="234" t="s">
        <v>32</v>
      </c>
      <c r="L353" s="239"/>
      <c r="M353" s="240" t="s">
        <v>32</v>
      </c>
      <c r="N353" s="241" t="s">
        <v>49</v>
      </c>
      <c r="O353" s="66"/>
      <c r="P353" s="176">
        <f>O353*H353</f>
        <v>0</v>
      </c>
      <c r="Q353" s="176">
        <v>0</v>
      </c>
      <c r="R353" s="176">
        <f>Q353*H353</f>
        <v>0</v>
      </c>
      <c r="S353" s="176">
        <v>0</v>
      </c>
      <c r="T353" s="177">
        <f>S353*H353</f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178" t="s">
        <v>586</v>
      </c>
      <c r="AT353" s="178" t="s">
        <v>519</v>
      </c>
      <c r="AU353" s="178" t="s">
        <v>153</v>
      </c>
      <c r="AY353" s="18" t="s">
        <v>143</v>
      </c>
      <c r="BE353" s="179">
        <f>IF(N353="základní",J353,0)</f>
        <v>0</v>
      </c>
      <c r="BF353" s="179">
        <f>IF(N353="snížená",J353,0)</f>
        <v>0</v>
      </c>
      <c r="BG353" s="179">
        <f>IF(N353="zákl. přenesená",J353,0)</f>
        <v>0</v>
      </c>
      <c r="BH353" s="179">
        <f>IF(N353="sníž. přenesená",J353,0)</f>
        <v>0</v>
      </c>
      <c r="BI353" s="179">
        <f>IF(N353="nulová",J353,0)</f>
        <v>0</v>
      </c>
      <c r="BJ353" s="18" t="s">
        <v>86</v>
      </c>
      <c r="BK353" s="179">
        <f>ROUND(I353*H353,2)</f>
        <v>0</v>
      </c>
      <c r="BL353" s="18" t="s">
        <v>452</v>
      </c>
      <c r="BM353" s="178" t="s">
        <v>2241</v>
      </c>
    </row>
    <row r="354" spans="1:65" s="2" customFormat="1" ht="19.5">
      <c r="A354" s="36"/>
      <c r="B354" s="37"/>
      <c r="C354" s="38"/>
      <c r="D354" s="180" t="s">
        <v>149</v>
      </c>
      <c r="E354" s="38"/>
      <c r="F354" s="181" t="s">
        <v>2240</v>
      </c>
      <c r="G354" s="38"/>
      <c r="H354" s="38"/>
      <c r="I354" s="182"/>
      <c r="J354" s="38"/>
      <c r="K354" s="38"/>
      <c r="L354" s="41"/>
      <c r="M354" s="183"/>
      <c r="N354" s="184"/>
      <c r="O354" s="66"/>
      <c r="P354" s="66"/>
      <c r="Q354" s="66"/>
      <c r="R354" s="66"/>
      <c r="S354" s="66"/>
      <c r="T354" s="67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T354" s="18" t="s">
        <v>149</v>
      </c>
      <c r="AU354" s="18" t="s">
        <v>153</v>
      </c>
    </row>
    <row r="355" spans="1:65" s="2" customFormat="1" ht="24.2" customHeight="1">
      <c r="A355" s="36"/>
      <c r="B355" s="37"/>
      <c r="C355" s="232" t="s">
        <v>1285</v>
      </c>
      <c r="D355" s="232" t="s">
        <v>519</v>
      </c>
      <c r="E355" s="233" t="s">
        <v>2242</v>
      </c>
      <c r="F355" s="234" t="s">
        <v>2243</v>
      </c>
      <c r="G355" s="235" t="s">
        <v>470</v>
      </c>
      <c r="H355" s="236">
        <v>5</v>
      </c>
      <c r="I355" s="237"/>
      <c r="J355" s="238">
        <f>ROUND(I355*H355,2)</f>
        <v>0</v>
      </c>
      <c r="K355" s="234" t="s">
        <v>32</v>
      </c>
      <c r="L355" s="239"/>
      <c r="M355" s="240" t="s">
        <v>32</v>
      </c>
      <c r="N355" s="241" t="s">
        <v>49</v>
      </c>
      <c r="O355" s="66"/>
      <c r="P355" s="176">
        <f>O355*H355</f>
        <v>0</v>
      </c>
      <c r="Q355" s="176">
        <v>0</v>
      </c>
      <c r="R355" s="176">
        <f>Q355*H355</f>
        <v>0</v>
      </c>
      <c r="S355" s="176">
        <v>0</v>
      </c>
      <c r="T355" s="177">
        <f>S355*H355</f>
        <v>0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R355" s="178" t="s">
        <v>586</v>
      </c>
      <c r="AT355" s="178" t="s">
        <v>519</v>
      </c>
      <c r="AU355" s="178" t="s">
        <v>153</v>
      </c>
      <c r="AY355" s="18" t="s">
        <v>143</v>
      </c>
      <c r="BE355" s="179">
        <f>IF(N355="základní",J355,0)</f>
        <v>0</v>
      </c>
      <c r="BF355" s="179">
        <f>IF(N355="snížená",J355,0)</f>
        <v>0</v>
      </c>
      <c r="BG355" s="179">
        <f>IF(N355="zákl. přenesená",J355,0)</f>
        <v>0</v>
      </c>
      <c r="BH355" s="179">
        <f>IF(N355="sníž. přenesená",J355,0)</f>
        <v>0</v>
      </c>
      <c r="BI355" s="179">
        <f>IF(N355="nulová",J355,0)</f>
        <v>0</v>
      </c>
      <c r="BJ355" s="18" t="s">
        <v>86</v>
      </c>
      <c r="BK355" s="179">
        <f>ROUND(I355*H355,2)</f>
        <v>0</v>
      </c>
      <c r="BL355" s="18" t="s">
        <v>452</v>
      </c>
      <c r="BM355" s="178" t="s">
        <v>2244</v>
      </c>
    </row>
    <row r="356" spans="1:65" s="2" customFormat="1" ht="19.5">
      <c r="A356" s="36"/>
      <c r="B356" s="37"/>
      <c r="C356" s="38"/>
      <c r="D356" s="180" t="s">
        <v>149</v>
      </c>
      <c r="E356" s="38"/>
      <c r="F356" s="181" t="s">
        <v>2243</v>
      </c>
      <c r="G356" s="38"/>
      <c r="H356" s="38"/>
      <c r="I356" s="182"/>
      <c r="J356" s="38"/>
      <c r="K356" s="38"/>
      <c r="L356" s="41"/>
      <c r="M356" s="183"/>
      <c r="N356" s="184"/>
      <c r="O356" s="66"/>
      <c r="P356" s="66"/>
      <c r="Q356" s="66"/>
      <c r="R356" s="66"/>
      <c r="S356" s="66"/>
      <c r="T356" s="67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T356" s="18" t="s">
        <v>149</v>
      </c>
      <c r="AU356" s="18" t="s">
        <v>153</v>
      </c>
    </row>
    <row r="357" spans="1:65" s="2" customFormat="1" ht="24.2" customHeight="1">
      <c r="A357" s="36"/>
      <c r="B357" s="37"/>
      <c r="C357" s="232" t="s">
        <v>1298</v>
      </c>
      <c r="D357" s="232" t="s">
        <v>519</v>
      </c>
      <c r="E357" s="233" t="s">
        <v>2245</v>
      </c>
      <c r="F357" s="234" t="s">
        <v>2246</v>
      </c>
      <c r="G357" s="235" t="s">
        <v>470</v>
      </c>
      <c r="H357" s="236">
        <v>11</v>
      </c>
      <c r="I357" s="237"/>
      <c r="J357" s="238">
        <f>ROUND(I357*H357,2)</f>
        <v>0</v>
      </c>
      <c r="K357" s="234" t="s">
        <v>32</v>
      </c>
      <c r="L357" s="239"/>
      <c r="M357" s="240" t="s">
        <v>32</v>
      </c>
      <c r="N357" s="241" t="s">
        <v>49</v>
      </c>
      <c r="O357" s="66"/>
      <c r="P357" s="176">
        <f>O357*H357</f>
        <v>0</v>
      </c>
      <c r="Q357" s="176">
        <v>0</v>
      </c>
      <c r="R357" s="176">
        <f>Q357*H357</f>
        <v>0</v>
      </c>
      <c r="S357" s="176">
        <v>0</v>
      </c>
      <c r="T357" s="177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178" t="s">
        <v>586</v>
      </c>
      <c r="AT357" s="178" t="s">
        <v>519</v>
      </c>
      <c r="AU357" s="178" t="s">
        <v>153</v>
      </c>
      <c r="AY357" s="18" t="s">
        <v>143</v>
      </c>
      <c r="BE357" s="179">
        <f>IF(N357="základní",J357,0)</f>
        <v>0</v>
      </c>
      <c r="BF357" s="179">
        <f>IF(N357="snížená",J357,0)</f>
        <v>0</v>
      </c>
      <c r="BG357" s="179">
        <f>IF(N357="zákl. přenesená",J357,0)</f>
        <v>0</v>
      </c>
      <c r="BH357" s="179">
        <f>IF(N357="sníž. přenesená",J357,0)</f>
        <v>0</v>
      </c>
      <c r="BI357" s="179">
        <f>IF(N357="nulová",J357,0)</f>
        <v>0</v>
      </c>
      <c r="BJ357" s="18" t="s">
        <v>86</v>
      </c>
      <c r="BK357" s="179">
        <f>ROUND(I357*H357,2)</f>
        <v>0</v>
      </c>
      <c r="BL357" s="18" t="s">
        <v>452</v>
      </c>
      <c r="BM357" s="178" t="s">
        <v>2247</v>
      </c>
    </row>
    <row r="358" spans="1:65" s="2" customFormat="1" ht="19.5">
      <c r="A358" s="36"/>
      <c r="B358" s="37"/>
      <c r="C358" s="38"/>
      <c r="D358" s="180" t="s">
        <v>149</v>
      </c>
      <c r="E358" s="38"/>
      <c r="F358" s="181" t="s">
        <v>2246</v>
      </c>
      <c r="G358" s="38"/>
      <c r="H358" s="38"/>
      <c r="I358" s="182"/>
      <c r="J358" s="38"/>
      <c r="K358" s="38"/>
      <c r="L358" s="41"/>
      <c r="M358" s="183"/>
      <c r="N358" s="184"/>
      <c r="O358" s="66"/>
      <c r="P358" s="66"/>
      <c r="Q358" s="66"/>
      <c r="R358" s="66"/>
      <c r="S358" s="66"/>
      <c r="T358" s="67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T358" s="18" t="s">
        <v>149</v>
      </c>
      <c r="AU358" s="18" t="s">
        <v>153</v>
      </c>
    </row>
    <row r="359" spans="1:65" s="2" customFormat="1" ht="37.9" customHeight="1">
      <c r="A359" s="36"/>
      <c r="B359" s="37"/>
      <c r="C359" s="232" t="s">
        <v>1304</v>
      </c>
      <c r="D359" s="232" t="s">
        <v>519</v>
      </c>
      <c r="E359" s="233" t="s">
        <v>2248</v>
      </c>
      <c r="F359" s="234" t="s">
        <v>2249</v>
      </c>
      <c r="G359" s="235" t="s">
        <v>470</v>
      </c>
      <c r="H359" s="236">
        <v>9</v>
      </c>
      <c r="I359" s="237"/>
      <c r="J359" s="238">
        <f>ROUND(I359*H359,2)</f>
        <v>0</v>
      </c>
      <c r="K359" s="234" t="s">
        <v>32</v>
      </c>
      <c r="L359" s="239"/>
      <c r="M359" s="240" t="s">
        <v>32</v>
      </c>
      <c r="N359" s="241" t="s">
        <v>49</v>
      </c>
      <c r="O359" s="66"/>
      <c r="P359" s="176">
        <f>O359*H359</f>
        <v>0</v>
      </c>
      <c r="Q359" s="176">
        <v>0</v>
      </c>
      <c r="R359" s="176">
        <f>Q359*H359</f>
        <v>0</v>
      </c>
      <c r="S359" s="176">
        <v>0</v>
      </c>
      <c r="T359" s="177">
        <f>S359*H359</f>
        <v>0</v>
      </c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R359" s="178" t="s">
        <v>586</v>
      </c>
      <c r="AT359" s="178" t="s">
        <v>519</v>
      </c>
      <c r="AU359" s="178" t="s">
        <v>153</v>
      </c>
      <c r="AY359" s="18" t="s">
        <v>143</v>
      </c>
      <c r="BE359" s="179">
        <f>IF(N359="základní",J359,0)</f>
        <v>0</v>
      </c>
      <c r="BF359" s="179">
        <f>IF(N359="snížená",J359,0)</f>
        <v>0</v>
      </c>
      <c r="BG359" s="179">
        <f>IF(N359="zákl. přenesená",J359,0)</f>
        <v>0</v>
      </c>
      <c r="BH359" s="179">
        <f>IF(N359="sníž. přenesená",J359,0)</f>
        <v>0</v>
      </c>
      <c r="BI359" s="179">
        <f>IF(N359="nulová",J359,0)</f>
        <v>0</v>
      </c>
      <c r="BJ359" s="18" t="s">
        <v>86</v>
      </c>
      <c r="BK359" s="179">
        <f>ROUND(I359*H359,2)</f>
        <v>0</v>
      </c>
      <c r="BL359" s="18" t="s">
        <v>452</v>
      </c>
      <c r="BM359" s="178" t="s">
        <v>2250</v>
      </c>
    </row>
    <row r="360" spans="1:65" s="2" customFormat="1" ht="19.5">
      <c r="A360" s="36"/>
      <c r="B360" s="37"/>
      <c r="C360" s="38"/>
      <c r="D360" s="180" t="s">
        <v>149</v>
      </c>
      <c r="E360" s="38"/>
      <c r="F360" s="181" t="s">
        <v>2249</v>
      </c>
      <c r="G360" s="38"/>
      <c r="H360" s="38"/>
      <c r="I360" s="182"/>
      <c r="J360" s="38"/>
      <c r="K360" s="38"/>
      <c r="L360" s="41"/>
      <c r="M360" s="183"/>
      <c r="N360" s="184"/>
      <c r="O360" s="66"/>
      <c r="P360" s="66"/>
      <c r="Q360" s="66"/>
      <c r="R360" s="66"/>
      <c r="S360" s="66"/>
      <c r="T360" s="67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T360" s="18" t="s">
        <v>149</v>
      </c>
      <c r="AU360" s="18" t="s">
        <v>153</v>
      </c>
    </row>
    <row r="361" spans="1:65" s="2" customFormat="1" ht="24.2" customHeight="1">
      <c r="A361" s="36"/>
      <c r="B361" s="37"/>
      <c r="C361" s="232" t="s">
        <v>1311</v>
      </c>
      <c r="D361" s="232" t="s">
        <v>519</v>
      </c>
      <c r="E361" s="233" t="s">
        <v>2251</v>
      </c>
      <c r="F361" s="234" t="s">
        <v>2252</v>
      </c>
      <c r="G361" s="235" t="s">
        <v>470</v>
      </c>
      <c r="H361" s="236">
        <v>7</v>
      </c>
      <c r="I361" s="237"/>
      <c r="J361" s="238">
        <f>ROUND(I361*H361,2)</f>
        <v>0</v>
      </c>
      <c r="K361" s="234" t="s">
        <v>32</v>
      </c>
      <c r="L361" s="239"/>
      <c r="M361" s="240" t="s">
        <v>32</v>
      </c>
      <c r="N361" s="241" t="s">
        <v>49</v>
      </c>
      <c r="O361" s="66"/>
      <c r="P361" s="176">
        <f>O361*H361</f>
        <v>0</v>
      </c>
      <c r="Q361" s="176">
        <v>0</v>
      </c>
      <c r="R361" s="176">
        <f>Q361*H361</f>
        <v>0</v>
      </c>
      <c r="S361" s="176">
        <v>0</v>
      </c>
      <c r="T361" s="177">
        <f>S361*H361</f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178" t="s">
        <v>586</v>
      </c>
      <c r="AT361" s="178" t="s">
        <v>519</v>
      </c>
      <c r="AU361" s="178" t="s">
        <v>153</v>
      </c>
      <c r="AY361" s="18" t="s">
        <v>143</v>
      </c>
      <c r="BE361" s="179">
        <f>IF(N361="základní",J361,0)</f>
        <v>0</v>
      </c>
      <c r="BF361" s="179">
        <f>IF(N361="snížená",J361,0)</f>
        <v>0</v>
      </c>
      <c r="BG361" s="179">
        <f>IF(N361="zákl. přenesená",J361,0)</f>
        <v>0</v>
      </c>
      <c r="BH361" s="179">
        <f>IF(N361="sníž. přenesená",J361,0)</f>
        <v>0</v>
      </c>
      <c r="BI361" s="179">
        <f>IF(N361="nulová",J361,0)</f>
        <v>0</v>
      </c>
      <c r="BJ361" s="18" t="s">
        <v>86</v>
      </c>
      <c r="BK361" s="179">
        <f>ROUND(I361*H361,2)</f>
        <v>0</v>
      </c>
      <c r="BL361" s="18" t="s">
        <v>452</v>
      </c>
      <c r="BM361" s="178" t="s">
        <v>2253</v>
      </c>
    </row>
    <row r="362" spans="1:65" s="2" customFormat="1" ht="11.25">
      <c r="A362" s="36"/>
      <c r="B362" s="37"/>
      <c r="C362" s="38"/>
      <c r="D362" s="180" t="s">
        <v>149</v>
      </c>
      <c r="E362" s="38"/>
      <c r="F362" s="181" t="s">
        <v>2252</v>
      </c>
      <c r="G362" s="38"/>
      <c r="H362" s="38"/>
      <c r="I362" s="182"/>
      <c r="J362" s="38"/>
      <c r="K362" s="38"/>
      <c r="L362" s="41"/>
      <c r="M362" s="183"/>
      <c r="N362" s="184"/>
      <c r="O362" s="66"/>
      <c r="P362" s="66"/>
      <c r="Q362" s="66"/>
      <c r="R362" s="66"/>
      <c r="S362" s="66"/>
      <c r="T362" s="67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T362" s="18" t="s">
        <v>149</v>
      </c>
      <c r="AU362" s="18" t="s">
        <v>153</v>
      </c>
    </row>
    <row r="363" spans="1:65" s="2" customFormat="1" ht="21.75" customHeight="1">
      <c r="A363" s="36"/>
      <c r="B363" s="37"/>
      <c r="C363" s="232" t="s">
        <v>1317</v>
      </c>
      <c r="D363" s="232" t="s">
        <v>519</v>
      </c>
      <c r="E363" s="233" t="s">
        <v>2254</v>
      </c>
      <c r="F363" s="234" t="s">
        <v>2255</v>
      </c>
      <c r="G363" s="235" t="s">
        <v>470</v>
      </c>
      <c r="H363" s="236">
        <v>66</v>
      </c>
      <c r="I363" s="237"/>
      <c r="J363" s="238">
        <f>ROUND(I363*H363,2)</f>
        <v>0</v>
      </c>
      <c r="K363" s="234" t="s">
        <v>32</v>
      </c>
      <c r="L363" s="239"/>
      <c r="M363" s="240" t="s">
        <v>32</v>
      </c>
      <c r="N363" s="241" t="s">
        <v>49</v>
      </c>
      <c r="O363" s="66"/>
      <c r="P363" s="176">
        <f>O363*H363</f>
        <v>0</v>
      </c>
      <c r="Q363" s="176">
        <v>0</v>
      </c>
      <c r="R363" s="176">
        <f>Q363*H363</f>
        <v>0</v>
      </c>
      <c r="S363" s="176">
        <v>0</v>
      </c>
      <c r="T363" s="177">
        <f>S363*H363</f>
        <v>0</v>
      </c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R363" s="178" t="s">
        <v>586</v>
      </c>
      <c r="AT363" s="178" t="s">
        <v>519</v>
      </c>
      <c r="AU363" s="178" t="s">
        <v>153</v>
      </c>
      <c r="AY363" s="18" t="s">
        <v>143</v>
      </c>
      <c r="BE363" s="179">
        <f>IF(N363="základní",J363,0)</f>
        <v>0</v>
      </c>
      <c r="BF363" s="179">
        <f>IF(N363="snížená",J363,0)</f>
        <v>0</v>
      </c>
      <c r="BG363" s="179">
        <f>IF(N363="zákl. přenesená",J363,0)</f>
        <v>0</v>
      </c>
      <c r="BH363" s="179">
        <f>IF(N363="sníž. přenesená",J363,0)</f>
        <v>0</v>
      </c>
      <c r="BI363" s="179">
        <f>IF(N363="nulová",J363,0)</f>
        <v>0</v>
      </c>
      <c r="BJ363" s="18" t="s">
        <v>86</v>
      </c>
      <c r="BK363" s="179">
        <f>ROUND(I363*H363,2)</f>
        <v>0</v>
      </c>
      <c r="BL363" s="18" t="s">
        <v>452</v>
      </c>
      <c r="BM363" s="178" t="s">
        <v>2256</v>
      </c>
    </row>
    <row r="364" spans="1:65" s="2" customFormat="1" ht="11.25">
      <c r="A364" s="36"/>
      <c r="B364" s="37"/>
      <c r="C364" s="38"/>
      <c r="D364" s="180" t="s">
        <v>149</v>
      </c>
      <c r="E364" s="38"/>
      <c r="F364" s="181" t="s">
        <v>2255</v>
      </c>
      <c r="G364" s="38"/>
      <c r="H364" s="38"/>
      <c r="I364" s="182"/>
      <c r="J364" s="38"/>
      <c r="K364" s="38"/>
      <c r="L364" s="41"/>
      <c r="M364" s="183"/>
      <c r="N364" s="184"/>
      <c r="O364" s="66"/>
      <c r="P364" s="66"/>
      <c r="Q364" s="66"/>
      <c r="R364" s="66"/>
      <c r="S364" s="66"/>
      <c r="T364" s="67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T364" s="18" t="s">
        <v>149</v>
      </c>
      <c r="AU364" s="18" t="s">
        <v>153</v>
      </c>
    </row>
    <row r="365" spans="1:65" s="11" customFormat="1" ht="20.85" customHeight="1">
      <c r="B365" s="153"/>
      <c r="C365" s="154"/>
      <c r="D365" s="155" t="s">
        <v>77</v>
      </c>
      <c r="E365" s="196" t="s">
        <v>2257</v>
      </c>
      <c r="F365" s="196" t="s">
        <v>2086</v>
      </c>
      <c r="G365" s="154"/>
      <c r="H365" s="154"/>
      <c r="I365" s="157"/>
      <c r="J365" s="197">
        <f>BK365</f>
        <v>0</v>
      </c>
      <c r="K365" s="154"/>
      <c r="L365" s="159"/>
      <c r="M365" s="160"/>
      <c r="N365" s="161"/>
      <c r="O365" s="161"/>
      <c r="P365" s="162">
        <f>SUM(P366:P387)</f>
        <v>0</v>
      </c>
      <c r="Q365" s="161"/>
      <c r="R365" s="162">
        <f>SUM(R366:R387)</f>
        <v>0</v>
      </c>
      <c r="S365" s="161"/>
      <c r="T365" s="163">
        <f>SUM(T366:T387)</f>
        <v>0</v>
      </c>
      <c r="AR365" s="164" t="s">
        <v>86</v>
      </c>
      <c r="AT365" s="165" t="s">
        <v>77</v>
      </c>
      <c r="AU365" s="165" t="s">
        <v>88</v>
      </c>
      <c r="AY365" s="164" t="s">
        <v>143</v>
      </c>
      <c r="BK365" s="166">
        <f>SUM(BK366:BK387)</f>
        <v>0</v>
      </c>
    </row>
    <row r="366" spans="1:65" s="2" customFormat="1" ht="16.5" customHeight="1">
      <c r="A366" s="36"/>
      <c r="B366" s="37"/>
      <c r="C366" s="232" t="s">
        <v>1323</v>
      </c>
      <c r="D366" s="232" t="s">
        <v>519</v>
      </c>
      <c r="E366" s="233" t="s">
        <v>2258</v>
      </c>
      <c r="F366" s="234" t="s">
        <v>2259</v>
      </c>
      <c r="G366" s="235" t="s">
        <v>462</v>
      </c>
      <c r="H366" s="236">
        <v>110</v>
      </c>
      <c r="I366" s="237"/>
      <c r="J366" s="238">
        <f>ROUND(I366*H366,2)</f>
        <v>0</v>
      </c>
      <c r="K366" s="234" t="s">
        <v>32</v>
      </c>
      <c r="L366" s="239"/>
      <c r="M366" s="240" t="s">
        <v>32</v>
      </c>
      <c r="N366" s="241" t="s">
        <v>49</v>
      </c>
      <c r="O366" s="66"/>
      <c r="P366" s="176">
        <f>O366*H366</f>
        <v>0</v>
      </c>
      <c r="Q366" s="176">
        <v>0</v>
      </c>
      <c r="R366" s="176">
        <f>Q366*H366</f>
        <v>0</v>
      </c>
      <c r="S366" s="176">
        <v>0</v>
      </c>
      <c r="T366" s="177">
        <f>S366*H366</f>
        <v>0</v>
      </c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R366" s="178" t="s">
        <v>586</v>
      </c>
      <c r="AT366" s="178" t="s">
        <v>519</v>
      </c>
      <c r="AU366" s="178" t="s">
        <v>153</v>
      </c>
      <c r="AY366" s="18" t="s">
        <v>143</v>
      </c>
      <c r="BE366" s="179">
        <f>IF(N366="základní",J366,0)</f>
        <v>0</v>
      </c>
      <c r="BF366" s="179">
        <f>IF(N366="snížená",J366,0)</f>
        <v>0</v>
      </c>
      <c r="BG366" s="179">
        <f>IF(N366="zákl. přenesená",J366,0)</f>
        <v>0</v>
      </c>
      <c r="BH366" s="179">
        <f>IF(N366="sníž. přenesená",J366,0)</f>
        <v>0</v>
      </c>
      <c r="BI366" s="179">
        <f>IF(N366="nulová",J366,0)</f>
        <v>0</v>
      </c>
      <c r="BJ366" s="18" t="s">
        <v>86</v>
      </c>
      <c r="BK366" s="179">
        <f>ROUND(I366*H366,2)</f>
        <v>0</v>
      </c>
      <c r="BL366" s="18" t="s">
        <v>452</v>
      </c>
      <c r="BM366" s="178" t="s">
        <v>2260</v>
      </c>
    </row>
    <row r="367" spans="1:65" s="2" customFormat="1" ht="11.25">
      <c r="A367" s="36"/>
      <c r="B367" s="37"/>
      <c r="C367" s="38"/>
      <c r="D367" s="180" t="s">
        <v>149</v>
      </c>
      <c r="E367" s="38"/>
      <c r="F367" s="181" t="s">
        <v>2259</v>
      </c>
      <c r="G367" s="38"/>
      <c r="H367" s="38"/>
      <c r="I367" s="182"/>
      <c r="J367" s="38"/>
      <c r="K367" s="38"/>
      <c r="L367" s="41"/>
      <c r="M367" s="183"/>
      <c r="N367" s="184"/>
      <c r="O367" s="66"/>
      <c r="P367" s="66"/>
      <c r="Q367" s="66"/>
      <c r="R367" s="66"/>
      <c r="S367" s="66"/>
      <c r="T367" s="67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T367" s="18" t="s">
        <v>149</v>
      </c>
      <c r="AU367" s="18" t="s">
        <v>153</v>
      </c>
    </row>
    <row r="368" spans="1:65" s="2" customFormat="1" ht="16.5" customHeight="1">
      <c r="A368" s="36"/>
      <c r="B368" s="37"/>
      <c r="C368" s="232" t="s">
        <v>1329</v>
      </c>
      <c r="D368" s="232" t="s">
        <v>519</v>
      </c>
      <c r="E368" s="233" t="s">
        <v>2261</v>
      </c>
      <c r="F368" s="234" t="s">
        <v>2262</v>
      </c>
      <c r="G368" s="235" t="s">
        <v>462</v>
      </c>
      <c r="H368" s="236">
        <v>85</v>
      </c>
      <c r="I368" s="237"/>
      <c r="J368" s="238">
        <f>ROUND(I368*H368,2)</f>
        <v>0</v>
      </c>
      <c r="K368" s="234" t="s">
        <v>32</v>
      </c>
      <c r="L368" s="239"/>
      <c r="M368" s="240" t="s">
        <v>32</v>
      </c>
      <c r="N368" s="241" t="s">
        <v>49</v>
      </c>
      <c r="O368" s="66"/>
      <c r="P368" s="176">
        <f>O368*H368</f>
        <v>0</v>
      </c>
      <c r="Q368" s="176">
        <v>0</v>
      </c>
      <c r="R368" s="176">
        <f>Q368*H368</f>
        <v>0</v>
      </c>
      <c r="S368" s="176">
        <v>0</v>
      </c>
      <c r="T368" s="177">
        <f>S368*H368</f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178" t="s">
        <v>586</v>
      </c>
      <c r="AT368" s="178" t="s">
        <v>519</v>
      </c>
      <c r="AU368" s="178" t="s">
        <v>153</v>
      </c>
      <c r="AY368" s="18" t="s">
        <v>143</v>
      </c>
      <c r="BE368" s="179">
        <f>IF(N368="základní",J368,0)</f>
        <v>0</v>
      </c>
      <c r="BF368" s="179">
        <f>IF(N368="snížená",J368,0)</f>
        <v>0</v>
      </c>
      <c r="BG368" s="179">
        <f>IF(N368="zákl. přenesená",J368,0)</f>
        <v>0</v>
      </c>
      <c r="BH368" s="179">
        <f>IF(N368="sníž. přenesená",J368,0)</f>
        <v>0</v>
      </c>
      <c r="BI368" s="179">
        <f>IF(N368="nulová",J368,0)</f>
        <v>0</v>
      </c>
      <c r="BJ368" s="18" t="s">
        <v>86</v>
      </c>
      <c r="BK368" s="179">
        <f>ROUND(I368*H368,2)</f>
        <v>0</v>
      </c>
      <c r="BL368" s="18" t="s">
        <v>452</v>
      </c>
      <c r="BM368" s="178" t="s">
        <v>2263</v>
      </c>
    </row>
    <row r="369" spans="1:65" s="2" customFormat="1" ht="11.25">
      <c r="A369" s="36"/>
      <c r="B369" s="37"/>
      <c r="C369" s="38"/>
      <c r="D369" s="180" t="s">
        <v>149</v>
      </c>
      <c r="E369" s="38"/>
      <c r="F369" s="181" t="s">
        <v>2262</v>
      </c>
      <c r="G369" s="38"/>
      <c r="H369" s="38"/>
      <c r="I369" s="182"/>
      <c r="J369" s="38"/>
      <c r="K369" s="38"/>
      <c r="L369" s="41"/>
      <c r="M369" s="183"/>
      <c r="N369" s="184"/>
      <c r="O369" s="66"/>
      <c r="P369" s="66"/>
      <c r="Q369" s="66"/>
      <c r="R369" s="66"/>
      <c r="S369" s="66"/>
      <c r="T369" s="67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T369" s="18" t="s">
        <v>149</v>
      </c>
      <c r="AU369" s="18" t="s">
        <v>153</v>
      </c>
    </row>
    <row r="370" spans="1:65" s="2" customFormat="1" ht="16.5" customHeight="1">
      <c r="A370" s="36"/>
      <c r="B370" s="37"/>
      <c r="C370" s="232" t="s">
        <v>1348</v>
      </c>
      <c r="D370" s="232" t="s">
        <v>519</v>
      </c>
      <c r="E370" s="233" t="s">
        <v>2264</v>
      </c>
      <c r="F370" s="234" t="s">
        <v>2265</v>
      </c>
      <c r="G370" s="235" t="s">
        <v>462</v>
      </c>
      <c r="H370" s="236">
        <v>12</v>
      </c>
      <c r="I370" s="237"/>
      <c r="J370" s="238">
        <f>ROUND(I370*H370,2)</f>
        <v>0</v>
      </c>
      <c r="K370" s="234" t="s">
        <v>32</v>
      </c>
      <c r="L370" s="239"/>
      <c r="M370" s="240" t="s">
        <v>32</v>
      </c>
      <c r="N370" s="241" t="s">
        <v>49</v>
      </c>
      <c r="O370" s="66"/>
      <c r="P370" s="176">
        <f>O370*H370</f>
        <v>0</v>
      </c>
      <c r="Q370" s="176">
        <v>0</v>
      </c>
      <c r="R370" s="176">
        <f>Q370*H370</f>
        <v>0</v>
      </c>
      <c r="S370" s="176">
        <v>0</v>
      </c>
      <c r="T370" s="177">
        <f>S370*H370</f>
        <v>0</v>
      </c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R370" s="178" t="s">
        <v>586</v>
      </c>
      <c r="AT370" s="178" t="s">
        <v>519</v>
      </c>
      <c r="AU370" s="178" t="s">
        <v>153</v>
      </c>
      <c r="AY370" s="18" t="s">
        <v>143</v>
      </c>
      <c r="BE370" s="179">
        <f>IF(N370="základní",J370,0)</f>
        <v>0</v>
      </c>
      <c r="BF370" s="179">
        <f>IF(N370="snížená",J370,0)</f>
        <v>0</v>
      </c>
      <c r="BG370" s="179">
        <f>IF(N370="zákl. přenesená",J370,0)</f>
        <v>0</v>
      </c>
      <c r="BH370" s="179">
        <f>IF(N370="sníž. přenesená",J370,0)</f>
        <v>0</v>
      </c>
      <c r="BI370" s="179">
        <f>IF(N370="nulová",J370,0)</f>
        <v>0</v>
      </c>
      <c r="BJ370" s="18" t="s">
        <v>86</v>
      </c>
      <c r="BK370" s="179">
        <f>ROUND(I370*H370,2)</f>
        <v>0</v>
      </c>
      <c r="BL370" s="18" t="s">
        <v>452</v>
      </c>
      <c r="BM370" s="178" t="s">
        <v>2266</v>
      </c>
    </row>
    <row r="371" spans="1:65" s="2" customFormat="1" ht="11.25">
      <c r="A371" s="36"/>
      <c r="B371" s="37"/>
      <c r="C371" s="38"/>
      <c r="D371" s="180" t="s">
        <v>149</v>
      </c>
      <c r="E371" s="38"/>
      <c r="F371" s="181" t="s">
        <v>2265</v>
      </c>
      <c r="G371" s="38"/>
      <c r="H371" s="38"/>
      <c r="I371" s="182"/>
      <c r="J371" s="38"/>
      <c r="K371" s="38"/>
      <c r="L371" s="41"/>
      <c r="M371" s="183"/>
      <c r="N371" s="184"/>
      <c r="O371" s="66"/>
      <c r="P371" s="66"/>
      <c r="Q371" s="66"/>
      <c r="R371" s="66"/>
      <c r="S371" s="66"/>
      <c r="T371" s="67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T371" s="18" t="s">
        <v>149</v>
      </c>
      <c r="AU371" s="18" t="s">
        <v>153</v>
      </c>
    </row>
    <row r="372" spans="1:65" s="2" customFormat="1" ht="16.5" customHeight="1">
      <c r="A372" s="36"/>
      <c r="B372" s="37"/>
      <c r="C372" s="232" t="s">
        <v>1354</v>
      </c>
      <c r="D372" s="232" t="s">
        <v>519</v>
      </c>
      <c r="E372" s="233" t="s">
        <v>2267</v>
      </c>
      <c r="F372" s="234" t="s">
        <v>2268</v>
      </c>
      <c r="G372" s="235" t="s">
        <v>470</v>
      </c>
      <c r="H372" s="236">
        <v>64</v>
      </c>
      <c r="I372" s="237"/>
      <c r="J372" s="238">
        <f>ROUND(I372*H372,2)</f>
        <v>0</v>
      </c>
      <c r="K372" s="234" t="s">
        <v>32</v>
      </c>
      <c r="L372" s="239"/>
      <c r="M372" s="240" t="s">
        <v>32</v>
      </c>
      <c r="N372" s="241" t="s">
        <v>49</v>
      </c>
      <c r="O372" s="66"/>
      <c r="P372" s="176">
        <f>O372*H372</f>
        <v>0</v>
      </c>
      <c r="Q372" s="176">
        <v>0</v>
      </c>
      <c r="R372" s="176">
        <f>Q372*H372</f>
        <v>0</v>
      </c>
      <c r="S372" s="176">
        <v>0</v>
      </c>
      <c r="T372" s="177">
        <f>S372*H372</f>
        <v>0</v>
      </c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R372" s="178" t="s">
        <v>586</v>
      </c>
      <c r="AT372" s="178" t="s">
        <v>519</v>
      </c>
      <c r="AU372" s="178" t="s">
        <v>153</v>
      </c>
      <c r="AY372" s="18" t="s">
        <v>143</v>
      </c>
      <c r="BE372" s="179">
        <f>IF(N372="základní",J372,0)</f>
        <v>0</v>
      </c>
      <c r="BF372" s="179">
        <f>IF(N372="snížená",J372,0)</f>
        <v>0</v>
      </c>
      <c r="BG372" s="179">
        <f>IF(N372="zákl. přenesená",J372,0)</f>
        <v>0</v>
      </c>
      <c r="BH372" s="179">
        <f>IF(N372="sníž. přenesená",J372,0)</f>
        <v>0</v>
      </c>
      <c r="BI372" s="179">
        <f>IF(N372="nulová",J372,0)</f>
        <v>0</v>
      </c>
      <c r="BJ372" s="18" t="s">
        <v>86</v>
      </c>
      <c r="BK372" s="179">
        <f>ROUND(I372*H372,2)</f>
        <v>0</v>
      </c>
      <c r="BL372" s="18" t="s">
        <v>452</v>
      </c>
      <c r="BM372" s="178" t="s">
        <v>2269</v>
      </c>
    </row>
    <row r="373" spans="1:65" s="2" customFormat="1" ht="11.25">
      <c r="A373" s="36"/>
      <c r="B373" s="37"/>
      <c r="C373" s="38"/>
      <c r="D373" s="180" t="s">
        <v>149</v>
      </c>
      <c r="E373" s="38"/>
      <c r="F373" s="181" t="s">
        <v>2268</v>
      </c>
      <c r="G373" s="38"/>
      <c r="H373" s="38"/>
      <c r="I373" s="182"/>
      <c r="J373" s="38"/>
      <c r="K373" s="38"/>
      <c r="L373" s="41"/>
      <c r="M373" s="183"/>
      <c r="N373" s="184"/>
      <c r="O373" s="66"/>
      <c r="P373" s="66"/>
      <c r="Q373" s="66"/>
      <c r="R373" s="66"/>
      <c r="S373" s="66"/>
      <c r="T373" s="67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T373" s="18" t="s">
        <v>149</v>
      </c>
      <c r="AU373" s="18" t="s">
        <v>153</v>
      </c>
    </row>
    <row r="374" spans="1:65" s="2" customFormat="1" ht="16.5" customHeight="1">
      <c r="A374" s="36"/>
      <c r="B374" s="37"/>
      <c r="C374" s="232" t="s">
        <v>1359</v>
      </c>
      <c r="D374" s="232" t="s">
        <v>519</v>
      </c>
      <c r="E374" s="233" t="s">
        <v>2270</v>
      </c>
      <c r="F374" s="234" t="s">
        <v>2271</v>
      </c>
      <c r="G374" s="235" t="s">
        <v>470</v>
      </c>
      <c r="H374" s="236">
        <v>4</v>
      </c>
      <c r="I374" s="237"/>
      <c r="J374" s="238">
        <f>ROUND(I374*H374,2)</f>
        <v>0</v>
      </c>
      <c r="K374" s="234" t="s">
        <v>32</v>
      </c>
      <c r="L374" s="239"/>
      <c r="M374" s="240" t="s">
        <v>32</v>
      </c>
      <c r="N374" s="241" t="s">
        <v>49</v>
      </c>
      <c r="O374" s="66"/>
      <c r="P374" s="176">
        <f>O374*H374</f>
        <v>0</v>
      </c>
      <c r="Q374" s="176">
        <v>0</v>
      </c>
      <c r="R374" s="176">
        <f>Q374*H374</f>
        <v>0</v>
      </c>
      <c r="S374" s="176">
        <v>0</v>
      </c>
      <c r="T374" s="177">
        <f>S374*H374</f>
        <v>0</v>
      </c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R374" s="178" t="s">
        <v>586</v>
      </c>
      <c r="AT374" s="178" t="s">
        <v>519</v>
      </c>
      <c r="AU374" s="178" t="s">
        <v>153</v>
      </c>
      <c r="AY374" s="18" t="s">
        <v>143</v>
      </c>
      <c r="BE374" s="179">
        <f>IF(N374="základní",J374,0)</f>
        <v>0</v>
      </c>
      <c r="BF374" s="179">
        <f>IF(N374="snížená",J374,0)</f>
        <v>0</v>
      </c>
      <c r="BG374" s="179">
        <f>IF(N374="zákl. přenesená",J374,0)</f>
        <v>0</v>
      </c>
      <c r="BH374" s="179">
        <f>IF(N374="sníž. přenesená",J374,0)</f>
        <v>0</v>
      </c>
      <c r="BI374" s="179">
        <f>IF(N374="nulová",J374,0)</f>
        <v>0</v>
      </c>
      <c r="BJ374" s="18" t="s">
        <v>86</v>
      </c>
      <c r="BK374" s="179">
        <f>ROUND(I374*H374,2)</f>
        <v>0</v>
      </c>
      <c r="BL374" s="18" t="s">
        <v>452</v>
      </c>
      <c r="BM374" s="178" t="s">
        <v>2272</v>
      </c>
    </row>
    <row r="375" spans="1:65" s="2" customFormat="1" ht="11.25">
      <c r="A375" s="36"/>
      <c r="B375" s="37"/>
      <c r="C375" s="38"/>
      <c r="D375" s="180" t="s">
        <v>149</v>
      </c>
      <c r="E375" s="38"/>
      <c r="F375" s="181" t="s">
        <v>2271</v>
      </c>
      <c r="G375" s="38"/>
      <c r="H375" s="38"/>
      <c r="I375" s="182"/>
      <c r="J375" s="38"/>
      <c r="K375" s="38"/>
      <c r="L375" s="41"/>
      <c r="M375" s="183"/>
      <c r="N375" s="184"/>
      <c r="O375" s="66"/>
      <c r="P375" s="66"/>
      <c r="Q375" s="66"/>
      <c r="R375" s="66"/>
      <c r="S375" s="66"/>
      <c r="T375" s="67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T375" s="18" t="s">
        <v>149</v>
      </c>
      <c r="AU375" s="18" t="s">
        <v>153</v>
      </c>
    </row>
    <row r="376" spans="1:65" s="2" customFormat="1" ht="16.5" customHeight="1">
      <c r="A376" s="36"/>
      <c r="B376" s="37"/>
      <c r="C376" s="232" t="s">
        <v>1365</v>
      </c>
      <c r="D376" s="232" t="s">
        <v>519</v>
      </c>
      <c r="E376" s="233" t="s">
        <v>2273</v>
      </c>
      <c r="F376" s="234" t="s">
        <v>2274</v>
      </c>
      <c r="G376" s="235" t="s">
        <v>470</v>
      </c>
      <c r="H376" s="236">
        <v>22</v>
      </c>
      <c r="I376" s="237"/>
      <c r="J376" s="238">
        <f>ROUND(I376*H376,2)</f>
        <v>0</v>
      </c>
      <c r="K376" s="234" t="s">
        <v>32</v>
      </c>
      <c r="L376" s="239"/>
      <c r="M376" s="240" t="s">
        <v>32</v>
      </c>
      <c r="N376" s="241" t="s">
        <v>49</v>
      </c>
      <c r="O376" s="66"/>
      <c r="P376" s="176">
        <f>O376*H376</f>
        <v>0</v>
      </c>
      <c r="Q376" s="176">
        <v>0</v>
      </c>
      <c r="R376" s="176">
        <f>Q376*H376</f>
        <v>0</v>
      </c>
      <c r="S376" s="176">
        <v>0</v>
      </c>
      <c r="T376" s="177">
        <f>S376*H376</f>
        <v>0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178" t="s">
        <v>586</v>
      </c>
      <c r="AT376" s="178" t="s">
        <v>519</v>
      </c>
      <c r="AU376" s="178" t="s">
        <v>153</v>
      </c>
      <c r="AY376" s="18" t="s">
        <v>143</v>
      </c>
      <c r="BE376" s="179">
        <f>IF(N376="základní",J376,0)</f>
        <v>0</v>
      </c>
      <c r="BF376" s="179">
        <f>IF(N376="snížená",J376,0)</f>
        <v>0</v>
      </c>
      <c r="BG376" s="179">
        <f>IF(N376="zákl. přenesená",J376,0)</f>
        <v>0</v>
      </c>
      <c r="BH376" s="179">
        <f>IF(N376="sníž. přenesená",J376,0)</f>
        <v>0</v>
      </c>
      <c r="BI376" s="179">
        <f>IF(N376="nulová",J376,0)</f>
        <v>0</v>
      </c>
      <c r="BJ376" s="18" t="s">
        <v>86</v>
      </c>
      <c r="BK376" s="179">
        <f>ROUND(I376*H376,2)</f>
        <v>0</v>
      </c>
      <c r="BL376" s="18" t="s">
        <v>452</v>
      </c>
      <c r="BM376" s="178" t="s">
        <v>2275</v>
      </c>
    </row>
    <row r="377" spans="1:65" s="2" customFormat="1" ht="11.25">
      <c r="A377" s="36"/>
      <c r="B377" s="37"/>
      <c r="C377" s="38"/>
      <c r="D377" s="180" t="s">
        <v>149</v>
      </c>
      <c r="E377" s="38"/>
      <c r="F377" s="181" t="s">
        <v>2274</v>
      </c>
      <c r="G377" s="38"/>
      <c r="H377" s="38"/>
      <c r="I377" s="182"/>
      <c r="J377" s="38"/>
      <c r="K377" s="38"/>
      <c r="L377" s="41"/>
      <c r="M377" s="183"/>
      <c r="N377" s="184"/>
      <c r="O377" s="66"/>
      <c r="P377" s="66"/>
      <c r="Q377" s="66"/>
      <c r="R377" s="66"/>
      <c r="S377" s="66"/>
      <c r="T377" s="67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T377" s="18" t="s">
        <v>149</v>
      </c>
      <c r="AU377" s="18" t="s">
        <v>153</v>
      </c>
    </row>
    <row r="378" spans="1:65" s="2" customFormat="1" ht="16.5" customHeight="1">
      <c r="A378" s="36"/>
      <c r="B378" s="37"/>
      <c r="C378" s="232" t="s">
        <v>1370</v>
      </c>
      <c r="D378" s="232" t="s">
        <v>519</v>
      </c>
      <c r="E378" s="233" t="s">
        <v>2276</v>
      </c>
      <c r="F378" s="234" t="s">
        <v>2277</v>
      </c>
      <c r="G378" s="235" t="s">
        <v>470</v>
      </c>
      <c r="H378" s="236">
        <v>4</v>
      </c>
      <c r="I378" s="237"/>
      <c r="J378" s="238">
        <f>ROUND(I378*H378,2)</f>
        <v>0</v>
      </c>
      <c r="K378" s="234" t="s">
        <v>32</v>
      </c>
      <c r="L378" s="239"/>
      <c r="M378" s="240" t="s">
        <v>32</v>
      </c>
      <c r="N378" s="241" t="s">
        <v>49</v>
      </c>
      <c r="O378" s="66"/>
      <c r="P378" s="176">
        <f>O378*H378</f>
        <v>0</v>
      </c>
      <c r="Q378" s="176">
        <v>0</v>
      </c>
      <c r="R378" s="176">
        <f>Q378*H378</f>
        <v>0</v>
      </c>
      <c r="S378" s="176">
        <v>0</v>
      </c>
      <c r="T378" s="177">
        <f>S378*H378</f>
        <v>0</v>
      </c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R378" s="178" t="s">
        <v>586</v>
      </c>
      <c r="AT378" s="178" t="s">
        <v>519</v>
      </c>
      <c r="AU378" s="178" t="s">
        <v>153</v>
      </c>
      <c r="AY378" s="18" t="s">
        <v>143</v>
      </c>
      <c r="BE378" s="179">
        <f>IF(N378="základní",J378,0)</f>
        <v>0</v>
      </c>
      <c r="BF378" s="179">
        <f>IF(N378="snížená",J378,0)</f>
        <v>0</v>
      </c>
      <c r="BG378" s="179">
        <f>IF(N378="zákl. přenesená",J378,0)</f>
        <v>0</v>
      </c>
      <c r="BH378" s="179">
        <f>IF(N378="sníž. přenesená",J378,0)</f>
        <v>0</v>
      </c>
      <c r="BI378" s="179">
        <f>IF(N378="nulová",J378,0)</f>
        <v>0</v>
      </c>
      <c r="BJ378" s="18" t="s">
        <v>86</v>
      </c>
      <c r="BK378" s="179">
        <f>ROUND(I378*H378,2)</f>
        <v>0</v>
      </c>
      <c r="BL378" s="18" t="s">
        <v>452</v>
      </c>
      <c r="BM378" s="178" t="s">
        <v>2278</v>
      </c>
    </row>
    <row r="379" spans="1:65" s="2" customFormat="1" ht="11.25">
      <c r="A379" s="36"/>
      <c r="B379" s="37"/>
      <c r="C379" s="38"/>
      <c r="D379" s="180" t="s">
        <v>149</v>
      </c>
      <c r="E379" s="38"/>
      <c r="F379" s="181" t="s">
        <v>2277</v>
      </c>
      <c r="G379" s="38"/>
      <c r="H379" s="38"/>
      <c r="I379" s="182"/>
      <c r="J379" s="38"/>
      <c r="K379" s="38"/>
      <c r="L379" s="41"/>
      <c r="M379" s="183"/>
      <c r="N379" s="184"/>
      <c r="O379" s="66"/>
      <c r="P379" s="66"/>
      <c r="Q379" s="66"/>
      <c r="R379" s="66"/>
      <c r="S379" s="66"/>
      <c r="T379" s="67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T379" s="18" t="s">
        <v>149</v>
      </c>
      <c r="AU379" s="18" t="s">
        <v>153</v>
      </c>
    </row>
    <row r="380" spans="1:65" s="2" customFormat="1" ht="16.5" customHeight="1">
      <c r="A380" s="36"/>
      <c r="B380" s="37"/>
      <c r="C380" s="232" t="s">
        <v>1378</v>
      </c>
      <c r="D380" s="232" t="s">
        <v>519</v>
      </c>
      <c r="E380" s="233" t="s">
        <v>2279</v>
      </c>
      <c r="F380" s="234" t="s">
        <v>2280</v>
      </c>
      <c r="G380" s="235" t="s">
        <v>470</v>
      </c>
      <c r="H380" s="236">
        <v>4</v>
      </c>
      <c r="I380" s="237"/>
      <c r="J380" s="238">
        <f>ROUND(I380*H380,2)</f>
        <v>0</v>
      </c>
      <c r="K380" s="234" t="s">
        <v>32</v>
      </c>
      <c r="L380" s="239"/>
      <c r="M380" s="240" t="s">
        <v>32</v>
      </c>
      <c r="N380" s="241" t="s">
        <v>49</v>
      </c>
      <c r="O380" s="66"/>
      <c r="P380" s="176">
        <f>O380*H380</f>
        <v>0</v>
      </c>
      <c r="Q380" s="176">
        <v>0</v>
      </c>
      <c r="R380" s="176">
        <f>Q380*H380</f>
        <v>0</v>
      </c>
      <c r="S380" s="176">
        <v>0</v>
      </c>
      <c r="T380" s="177">
        <f>S380*H380</f>
        <v>0</v>
      </c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R380" s="178" t="s">
        <v>586</v>
      </c>
      <c r="AT380" s="178" t="s">
        <v>519</v>
      </c>
      <c r="AU380" s="178" t="s">
        <v>153</v>
      </c>
      <c r="AY380" s="18" t="s">
        <v>143</v>
      </c>
      <c r="BE380" s="179">
        <f>IF(N380="základní",J380,0)</f>
        <v>0</v>
      </c>
      <c r="BF380" s="179">
        <f>IF(N380="snížená",J380,0)</f>
        <v>0</v>
      </c>
      <c r="BG380" s="179">
        <f>IF(N380="zákl. přenesená",J380,0)</f>
        <v>0</v>
      </c>
      <c r="BH380" s="179">
        <f>IF(N380="sníž. přenesená",J380,0)</f>
        <v>0</v>
      </c>
      <c r="BI380" s="179">
        <f>IF(N380="nulová",J380,0)</f>
        <v>0</v>
      </c>
      <c r="BJ380" s="18" t="s">
        <v>86</v>
      </c>
      <c r="BK380" s="179">
        <f>ROUND(I380*H380,2)</f>
        <v>0</v>
      </c>
      <c r="BL380" s="18" t="s">
        <v>452</v>
      </c>
      <c r="BM380" s="178" t="s">
        <v>2281</v>
      </c>
    </row>
    <row r="381" spans="1:65" s="2" customFormat="1" ht="11.25">
      <c r="A381" s="36"/>
      <c r="B381" s="37"/>
      <c r="C381" s="38"/>
      <c r="D381" s="180" t="s">
        <v>149</v>
      </c>
      <c r="E381" s="38"/>
      <c r="F381" s="181" t="s">
        <v>2280</v>
      </c>
      <c r="G381" s="38"/>
      <c r="H381" s="38"/>
      <c r="I381" s="182"/>
      <c r="J381" s="38"/>
      <c r="K381" s="38"/>
      <c r="L381" s="41"/>
      <c r="M381" s="183"/>
      <c r="N381" s="184"/>
      <c r="O381" s="66"/>
      <c r="P381" s="66"/>
      <c r="Q381" s="66"/>
      <c r="R381" s="66"/>
      <c r="S381" s="66"/>
      <c r="T381" s="67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T381" s="18" t="s">
        <v>149</v>
      </c>
      <c r="AU381" s="18" t="s">
        <v>153</v>
      </c>
    </row>
    <row r="382" spans="1:65" s="2" customFormat="1" ht="16.5" customHeight="1">
      <c r="A382" s="36"/>
      <c r="B382" s="37"/>
      <c r="C382" s="232" t="s">
        <v>1389</v>
      </c>
      <c r="D382" s="232" t="s">
        <v>519</v>
      </c>
      <c r="E382" s="233" t="s">
        <v>2282</v>
      </c>
      <c r="F382" s="234" t="s">
        <v>2283</v>
      </c>
      <c r="G382" s="235" t="s">
        <v>470</v>
      </c>
      <c r="H382" s="236">
        <v>8</v>
      </c>
      <c r="I382" s="237"/>
      <c r="J382" s="238">
        <f>ROUND(I382*H382,2)</f>
        <v>0</v>
      </c>
      <c r="K382" s="234" t="s">
        <v>32</v>
      </c>
      <c r="L382" s="239"/>
      <c r="M382" s="240" t="s">
        <v>32</v>
      </c>
      <c r="N382" s="241" t="s">
        <v>49</v>
      </c>
      <c r="O382" s="66"/>
      <c r="P382" s="176">
        <f>O382*H382</f>
        <v>0</v>
      </c>
      <c r="Q382" s="176">
        <v>0</v>
      </c>
      <c r="R382" s="176">
        <f>Q382*H382</f>
        <v>0</v>
      </c>
      <c r="S382" s="176">
        <v>0</v>
      </c>
      <c r="T382" s="177">
        <f>S382*H382</f>
        <v>0</v>
      </c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R382" s="178" t="s">
        <v>586</v>
      </c>
      <c r="AT382" s="178" t="s">
        <v>519</v>
      </c>
      <c r="AU382" s="178" t="s">
        <v>153</v>
      </c>
      <c r="AY382" s="18" t="s">
        <v>143</v>
      </c>
      <c r="BE382" s="179">
        <f>IF(N382="základní",J382,0)</f>
        <v>0</v>
      </c>
      <c r="BF382" s="179">
        <f>IF(N382="snížená",J382,0)</f>
        <v>0</v>
      </c>
      <c r="BG382" s="179">
        <f>IF(N382="zákl. přenesená",J382,0)</f>
        <v>0</v>
      </c>
      <c r="BH382" s="179">
        <f>IF(N382="sníž. přenesená",J382,0)</f>
        <v>0</v>
      </c>
      <c r="BI382" s="179">
        <f>IF(N382="nulová",J382,0)</f>
        <v>0</v>
      </c>
      <c r="BJ382" s="18" t="s">
        <v>86</v>
      </c>
      <c r="BK382" s="179">
        <f>ROUND(I382*H382,2)</f>
        <v>0</v>
      </c>
      <c r="BL382" s="18" t="s">
        <v>452</v>
      </c>
      <c r="BM382" s="178" t="s">
        <v>2284</v>
      </c>
    </row>
    <row r="383" spans="1:65" s="2" customFormat="1" ht="11.25">
      <c r="A383" s="36"/>
      <c r="B383" s="37"/>
      <c r="C383" s="38"/>
      <c r="D383" s="180" t="s">
        <v>149</v>
      </c>
      <c r="E383" s="38"/>
      <c r="F383" s="181" t="s">
        <v>2283</v>
      </c>
      <c r="G383" s="38"/>
      <c r="H383" s="38"/>
      <c r="I383" s="182"/>
      <c r="J383" s="38"/>
      <c r="K383" s="38"/>
      <c r="L383" s="41"/>
      <c r="M383" s="183"/>
      <c r="N383" s="184"/>
      <c r="O383" s="66"/>
      <c r="P383" s="66"/>
      <c r="Q383" s="66"/>
      <c r="R383" s="66"/>
      <c r="S383" s="66"/>
      <c r="T383" s="67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T383" s="18" t="s">
        <v>149</v>
      </c>
      <c r="AU383" s="18" t="s">
        <v>153</v>
      </c>
    </row>
    <row r="384" spans="1:65" s="2" customFormat="1" ht="16.5" customHeight="1">
      <c r="A384" s="36"/>
      <c r="B384" s="37"/>
      <c r="C384" s="232" t="s">
        <v>1393</v>
      </c>
      <c r="D384" s="232" t="s">
        <v>519</v>
      </c>
      <c r="E384" s="233" t="s">
        <v>2285</v>
      </c>
      <c r="F384" s="234" t="s">
        <v>2286</v>
      </c>
      <c r="G384" s="235" t="s">
        <v>470</v>
      </c>
      <c r="H384" s="236">
        <v>4</v>
      </c>
      <c r="I384" s="237"/>
      <c r="J384" s="238">
        <f>ROUND(I384*H384,2)</f>
        <v>0</v>
      </c>
      <c r="K384" s="234" t="s">
        <v>32</v>
      </c>
      <c r="L384" s="239"/>
      <c r="M384" s="240" t="s">
        <v>32</v>
      </c>
      <c r="N384" s="241" t="s">
        <v>49</v>
      </c>
      <c r="O384" s="66"/>
      <c r="P384" s="176">
        <f>O384*H384</f>
        <v>0</v>
      </c>
      <c r="Q384" s="176">
        <v>0</v>
      </c>
      <c r="R384" s="176">
        <f>Q384*H384</f>
        <v>0</v>
      </c>
      <c r="S384" s="176">
        <v>0</v>
      </c>
      <c r="T384" s="177">
        <f>S384*H384</f>
        <v>0</v>
      </c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R384" s="178" t="s">
        <v>586</v>
      </c>
      <c r="AT384" s="178" t="s">
        <v>519</v>
      </c>
      <c r="AU384" s="178" t="s">
        <v>153</v>
      </c>
      <c r="AY384" s="18" t="s">
        <v>143</v>
      </c>
      <c r="BE384" s="179">
        <f>IF(N384="základní",J384,0)</f>
        <v>0</v>
      </c>
      <c r="BF384" s="179">
        <f>IF(N384="snížená",J384,0)</f>
        <v>0</v>
      </c>
      <c r="BG384" s="179">
        <f>IF(N384="zákl. přenesená",J384,0)</f>
        <v>0</v>
      </c>
      <c r="BH384" s="179">
        <f>IF(N384="sníž. přenesená",J384,0)</f>
        <v>0</v>
      </c>
      <c r="BI384" s="179">
        <f>IF(N384="nulová",J384,0)</f>
        <v>0</v>
      </c>
      <c r="BJ384" s="18" t="s">
        <v>86</v>
      </c>
      <c r="BK384" s="179">
        <f>ROUND(I384*H384,2)</f>
        <v>0</v>
      </c>
      <c r="BL384" s="18" t="s">
        <v>452</v>
      </c>
      <c r="BM384" s="178" t="s">
        <v>2287</v>
      </c>
    </row>
    <row r="385" spans="1:65" s="2" customFormat="1" ht="11.25">
      <c r="A385" s="36"/>
      <c r="B385" s="37"/>
      <c r="C385" s="38"/>
      <c r="D385" s="180" t="s">
        <v>149</v>
      </c>
      <c r="E385" s="38"/>
      <c r="F385" s="181" t="s">
        <v>2286</v>
      </c>
      <c r="G385" s="38"/>
      <c r="H385" s="38"/>
      <c r="I385" s="182"/>
      <c r="J385" s="38"/>
      <c r="K385" s="38"/>
      <c r="L385" s="41"/>
      <c r="M385" s="183"/>
      <c r="N385" s="184"/>
      <c r="O385" s="66"/>
      <c r="P385" s="66"/>
      <c r="Q385" s="66"/>
      <c r="R385" s="66"/>
      <c r="S385" s="66"/>
      <c r="T385" s="67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T385" s="18" t="s">
        <v>149</v>
      </c>
      <c r="AU385" s="18" t="s">
        <v>153</v>
      </c>
    </row>
    <row r="386" spans="1:65" s="2" customFormat="1" ht="16.5" customHeight="1">
      <c r="A386" s="36"/>
      <c r="B386" s="37"/>
      <c r="C386" s="232" t="s">
        <v>1400</v>
      </c>
      <c r="D386" s="232" t="s">
        <v>519</v>
      </c>
      <c r="E386" s="233" t="s">
        <v>2288</v>
      </c>
      <c r="F386" s="234" t="s">
        <v>2289</v>
      </c>
      <c r="G386" s="235" t="s">
        <v>1133</v>
      </c>
      <c r="H386" s="236">
        <v>2</v>
      </c>
      <c r="I386" s="237"/>
      <c r="J386" s="238">
        <f>ROUND(I386*H386,2)</f>
        <v>0</v>
      </c>
      <c r="K386" s="234" t="s">
        <v>32</v>
      </c>
      <c r="L386" s="239"/>
      <c r="M386" s="240" t="s">
        <v>32</v>
      </c>
      <c r="N386" s="241" t="s">
        <v>49</v>
      </c>
      <c r="O386" s="66"/>
      <c r="P386" s="176">
        <f>O386*H386</f>
        <v>0</v>
      </c>
      <c r="Q386" s="176">
        <v>0</v>
      </c>
      <c r="R386" s="176">
        <f>Q386*H386</f>
        <v>0</v>
      </c>
      <c r="S386" s="176">
        <v>0</v>
      </c>
      <c r="T386" s="177">
        <f>S386*H386</f>
        <v>0</v>
      </c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R386" s="178" t="s">
        <v>586</v>
      </c>
      <c r="AT386" s="178" t="s">
        <v>519</v>
      </c>
      <c r="AU386" s="178" t="s">
        <v>153</v>
      </c>
      <c r="AY386" s="18" t="s">
        <v>143</v>
      </c>
      <c r="BE386" s="179">
        <f>IF(N386="základní",J386,0)</f>
        <v>0</v>
      </c>
      <c r="BF386" s="179">
        <f>IF(N386="snížená",J386,0)</f>
        <v>0</v>
      </c>
      <c r="BG386" s="179">
        <f>IF(N386="zákl. přenesená",J386,0)</f>
        <v>0</v>
      </c>
      <c r="BH386" s="179">
        <f>IF(N386="sníž. přenesená",J386,0)</f>
        <v>0</v>
      </c>
      <c r="BI386" s="179">
        <f>IF(N386="nulová",J386,0)</f>
        <v>0</v>
      </c>
      <c r="BJ386" s="18" t="s">
        <v>86</v>
      </c>
      <c r="BK386" s="179">
        <f>ROUND(I386*H386,2)</f>
        <v>0</v>
      </c>
      <c r="BL386" s="18" t="s">
        <v>452</v>
      </c>
      <c r="BM386" s="178" t="s">
        <v>2290</v>
      </c>
    </row>
    <row r="387" spans="1:65" s="2" customFormat="1" ht="11.25">
      <c r="A387" s="36"/>
      <c r="B387" s="37"/>
      <c r="C387" s="38"/>
      <c r="D387" s="180" t="s">
        <v>149</v>
      </c>
      <c r="E387" s="38"/>
      <c r="F387" s="181" t="s">
        <v>2289</v>
      </c>
      <c r="G387" s="38"/>
      <c r="H387" s="38"/>
      <c r="I387" s="182"/>
      <c r="J387" s="38"/>
      <c r="K387" s="38"/>
      <c r="L387" s="41"/>
      <c r="M387" s="183"/>
      <c r="N387" s="184"/>
      <c r="O387" s="66"/>
      <c r="P387" s="66"/>
      <c r="Q387" s="66"/>
      <c r="R387" s="66"/>
      <c r="S387" s="66"/>
      <c r="T387" s="67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T387" s="18" t="s">
        <v>149</v>
      </c>
      <c r="AU387" s="18" t="s">
        <v>153</v>
      </c>
    </row>
    <row r="388" spans="1:65" s="11" customFormat="1" ht="20.85" customHeight="1">
      <c r="B388" s="153"/>
      <c r="C388" s="154"/>
      <c r="D388" s="155" t="s">
        <v>77</v>
      </c>
      <c r="E388" s="196" t="s">
        <v>140</v>
      </c>
      <c r="F388" s="196" t="s">
        <v>141</v>
      </c>
      <c r="G388" s="154"/>
      <c r="H388" s="154"/>
      <c r="I388" s="157"/>
      <c r="J388" s="197">
        <f>BK388</f>
        <v>0</v>
      </c>
      <c r="K388" s="154"/>
      <c r="L388" s="159"/>
      <c r="M388" s="160"/>
      <c r="N388" s="161"/>
      <c r="O388" s="161"/>
      <c r="P388" s="162">
        <f>SUM(P389:P392)</f>
        <v>0</v>
      </c>
      <c r="Q388" s="161"/>
      <c r="R388" s="162">
        <f>SUM(R389:R392)</f>
        <v>0</v>
      </c>
      <c r="S388" s="161"/>
      <c r="T388" s="163">
        <f>SUM(T389:T392)</f>
        <v>0</v>
      </c>
      <c r="AR388" s="164" t="s">
        <v>142</v>
      </c>
      <c r="AT388" s="165" t="s">
        <v>77</v>
      </c>
      <c r="AU388" s="165" t="s">
        <v>88</v>
      </c>
      <c r="AY388" s="164" t="s">
        <v>143</v>
      </c>
      <c r="BK388" s="166">
        <f>SUM(BK389:BK392)</f>
        <v>0</v>
      </c>
    </row>
    <row r="389" spans="1:65" s="2" customFormat="1" ht="66.75" customHeight="1">
      <c r="A389" s="36"/>
      <c r="B389" s="37"/>
      <c r="C389" s="232" t="s">
        <v>1405</v>
      </c>
      <c r="D389" s="232" t="s">
        <v>519</v>
      </c>
      <c r="E389" s="233" t="s">
        <v>1977</v>
      </c>
      <c r="F389" s="234" t="s">
        <v>1978</v>
      </c>
      <c r="G389" s="235" t="s">
        <v>470</v>
      </c>
      <c r="H389" s="236">
        <v>1</v>
      </c>
      <c r="I389" s="237"/>
      <c r="J389" s="238">
        <f>ROUND(I389*H389,2)</f>
        <v>0</v>
      </c>
      <c r="K389" s="234" t="s">
        <v>32</v>
      </c>
      <c r="L389" s="239"/>
      <c r="M389" s="240" t="s">
        <v>32</v>
      </c>
      <c r="N389" s="241" t="s">
        <v>49</v>
      </c>
      <c r="O389" s="66"/>
      <c r="P389" s="176">
        <f>O389*H389</f>
        <v>0</v>
      </c>
      <c r="Q389" s="176">
        <v>0</v>
      </c>
      <c r="R389" s="176">
        <f>Q389*H389</f>
        <v>0</v>
      </c>
      <c r="S389" s="176">
        <v>0</v>
      </c>
      <c r="T389" s="177">
        <f>S389*H389</f>
        <v>0</v>
      </c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R389" s="178" t="s">
        <v>586</v>
      </c>
      <c r="AT389" s="178" t="s">
        <v>519</v>
      </c>
      <c r="AU389" s="178" t="s">
        <v>153</v>
      </c>
      <c r="AY389" s="18" t="s">
        <v>143</v>
      </c>
      <c r="BE389" s="179">
        <f>IF(N389="základní",J389,0)</f>
        <v>0</v>
      </c>
      <c r="BF389" s="179">
        <f>IF(N389="snížená",J389,0)</f>
        <v>0</v>
      </c>
      <c r="BG389" s="179">
        <f>IF(N389="zákl. přenesená",J389,0)</f>
        <v>0</v>
      </c>
      <c r="BH389" s="179">
        <f>IF(N389="sníž. přenesená",J389,0)</f>
        <v>0</v>
      </c>
      <c r="BI389" s="179">
        <f>IF(N389="nulová",J389,0)</f>
        <v>0</v>
      </c>
      <c r="BJ389" s="18" t="s">
        <v>86</v>
      </c>
      <c r="BK389" s="179">
        <f>ROUND(I389*H389,2)</f>
        <v>0</v>
      </c>
      <c r="BL389" s="18" t="s">
        <v>452</v>
      </c>
      <c r="BM389" s="178" t="s">
        <v>2291</v>
      </c>
    </row>
    <row r="390" spans="1:65" s="2" customFormat="1" ht="48.75">
      <c r="A390" s="36"/>
      <c r="B390" s="37"/>
      <c r="C390" s="38"/>
      <c r="D390" s="180" t="s">
        <v>149</v>
      </c>
      <c r="E390" s="38"/>
      <c r="F390" s="181" t="s">
        <v>1979</v>
      </c>
      <c r="G390" s="38"/>
      <c r="H390" s="38"/>
      <c r="I390" s="182"/>
      <c r="J390" s="38"/>
      <c r="K390" s="38"/>
      <c r="L390" s="41"/>
      <c r="M390" s="183"/>
      <c r="N390" s="184"/>
      <c r="O390" s="66"/>
      <c r="P390" s="66"/>
      <c r="Q390" s="66"/>
      <c r="R390" s="66"/>
      <c r="S390" s="66"/>
      <c r="T390" s="67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T390" s="18" t="s">
        <v>149</v>
      </c>
      <c r="AU390" s="18" t="s">
        <v>153</v>
      </c>
    </row>
    <row r="391" spans="1:65" s="2" customFormat="1" ht="16.5" customHeight="1">
      <c r="A391" s="36"/>
      <c r="B391" s="37"/>
      <c r="C391" s="232" t="s">
        <v>2133</v>
      </c>
      <c r="D391" s="232" t="s">
        <v>519</v>
      </c>
      <c r="E391" s="233" t="s">
        <v>2292</v>
      </c>
      <c r="F391" s="234" t="s">
        <v>2293</v>
      </c>
      <c r="G391" s="235" t="s">
        <v>470</v>
      </c>
      <c r="H391" s="236">
        <v>1</v>
      </c>
      <c r="I391" s="237"/>
      <c r="J391" s="238">
        <f>ROUND(I391*H391,2)</f>
        <v>0</v>
      </c>
      <c r="K391" s="234" t="s">
        <v>32</v>
      </c>
      <c r="L391" s="239"/>
      <c r="M391" s="240" t="s">
        <v>32</v>
      </c>
      <c r="N391" s="241" t="s">
        <v>49</v>
      </c>
      <c r="O391" s="66"/>
      <c r="P391" s="176">
        <f>O391*H391</f>
        <v>0</v>
      </c>
      <c r="Q391" s="176">
        <v>0</v>
      </c>
      <c r="R391" s="176">
        <f>Q391*H391</f>
        <v>0</v>
      </c>
      <c r="S391" s="176">
        <v>0</v>
      </c>
      <c r="T391" s="177">
        <f>S391*H391</f>
        <v>0</v>
      </c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R391" s="178" t="s">
        <v>147</v>
      </c>
      <c r="AT391" s="178" t="s">
        <v>519</v>
      </c>
      <c r="AU391" s="178" t="s">
        <v>153</v>
      </c>
      <c r="AY391" s="18" t="s">
        <v>143</v>
      </c>
      <c r="BE391" s="179">
        <f>IF(N391="základní",J391,0)</f>
        <v>0</v>
      </c>
      <c r="BF391" s="179">
        <f>IF(N391="snížená",J391,0)</f>
        <v>0</v>
      </c>
      <c r="BG391" s="179">
        <f>IF(N391="zákl. přenesená",J391,0)</f>
        <v>0</v>
      </c>
      <c r="BH391" s="179">
        <f>IF(N391="sníž. přenesená",J391,0)</f>
        <v>0</v>
      </c>
      <c r="BI391" s="179">
        <f>IF(N391="nulová",J391,0)</f>
        <v>0</v>
      </c>
      <c r="BJ391" s="18" t="s">
        <v>86</v>
      </c>
      <c r="BK391" s="179">
        <f>ROUND(I391*H391,2)</f>
        <v>0</v>
      </c>
      <c r="BL391" s="18" t="s">
        <v>147</v>
      </c>
      <c r="BM391" s="178" t="s">
        <v>2294</v>
      </c>
    </row>
    <row r="392" spans="1:65" s="2" customFormat="1" ht="11.25">
      <c r="A392" s="36"/>
      <c r="B392" s="37"/>
      <c r="C392" s="38"/>
      <c r="D392" s="180" t="s">
        <v>149</v>
      </c>
      <c r="E392" s="38"/>
      <c r="F392" s="181" t="s">
        <v>2293</v>
      </c>
      <c r="G392" s="38"/>
      <c r="H392" s="38"/>
      <c r="I392" s="182"/>
      <c r="J392" s="38"/>
      <c r="K392" s="38"/>
      <c r="L392" s="41"/>
      <c r="M392" s="183"/>
      <c r="N392" s="184"/>
      <c r="O392" s="66"/>
      <c r="P392" s="66"/>
      <c r="Q392" s="66"/>
      <c r="R392" s="66"/>
      <c r="S392" s="66"/>
      <c r="T392" s="67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T392" s="18" t="s">
        <v>149</v>
      </c>
      <c r="AU392" s="18" t="s">
        <v>153</v>
      </c>
    </row>
    <row r="393" spans="1:65" s="11" customFormat="1" ht="25.9" customHeight="1">
      <c r="B393" s="153"/>
      <c r="C393" s="154"/>
      <c r="D393" s="155" t="s">
        <v>77</v>
      </c>
      <c r="E393" s="156" t="s">
        <v>2295</v>
      </c>
      <c r="F393" s="156" t="s">
        <v>2296</v>
      </c>
      <c r="G393" s="154"/>
      <c r="H393" s="154"/>
      <c r="I393" s="157"/>
      <c r="J393" s="158">
        <f>BK393</f>
        <v>0</v>
      </c>
      <c r="K393" s="154"/>
      <c r="L393" s="159"/>
      <c r="M393" s="160"/>
      <c r="N393" s="161"/>
      <c r="O393" s="161"/>
      <c r="P393" s="162">
        <f>P394+P397+P400+P415+P430+P447</f>
        <v>0</v>
      </c>
      <c r="Q393" s="161"/>
      <c r="R393" s="162">
        <f>R394+R397+R400+R415+R430+R447</f>
        <v>0</v>
      </c>
      <c r="S393" s="161"/>
      <c r="T393" s="163">
        <f>T394+T397+T400+T415+T430+T447</f>
        <v>0</v>
      </c>
      <c r="AR393" s="164" t="s">
        <v>88</v>
      </c>
      <c r="AT393" s="165" t="s">
        <v>77</v>
      </c>
      <c r="AU393" s="165" t="s">
        <v>78</v>
      </c>
      <c r="AY393" s="164" t="s">
        <v>143</v>
      </c>
      <c r="BK393" s="166">
        <f>BK394+BK397+BK400+BK415+BK430+BK447</f>
        <v>0</v>
      </c>
    </row>
    <row r="394" spans="1:65" s="11" customFormat="1" ht="22.9" customHeight="1">
      <c r="B394" s="153"/>
      <c r="C394" s="154"/>
      <c r="D394" s="155" t="s">
        <v>77</v>
      </c>
      <c r="E394" s="196" t="s">
        <v>2297</v>
      </c>
      <c r="F394" s="196" t="s">
        <v>2298</v>
      </c>
      <c r="G394" s="154"/>
      <c r="H394" s="154"/>
      <c r="I394" s="157"/>
      <c r="J394" s="197">
        <f>BK394</f>
        <v>0</v>
      </c>
      <c r="K394" s="154"/>
      <c r="L394" s="159"/>
      <c r="M394" s="160"/>
      <c r="N394" s="161"/>
      <c r="O394" s="161"/>
      <c r="P394" s="162">
        <f>SUM(P395:P396)</f>
        <v>0</v>
      </c>
      <c r="Q394" s="161"/>
      <c r="R394" s="162">
        <f>SUM(R395:R396)</f>
        <v>0</v>
      </c>
      <c r="S394" s="161"/>
      <c r="T394" s="163">
        <f>SUM(T395:T396)</f>
        <v>0</v>
      </c>
      <c r="AR394" s="164" t="s">
        <v>86</v>
      </c>
      <c r="AT394" s="165" t="s">
        <v>77</v>
      </c>
      <c r="AU394" s="165" t="s">
        <v>86</v>
      </c>
      <c r="AY394" s="164" t="s">
        <v>143</v>
      </c>
      <c r="BK394" s="166">
        <f>SUM(BK395:BK396)</f>
        <v>0</v>
      </c>
    </row>
    <row r="395" spans="1:65" s="2" customFormat="1" ht="16.5" customHeight="1">
      <c r="A395" s="36"/>
      <c r="B395" s="37"/>
      <c r="C395" s="167" t="s">
        <v>1411</v>
      </c>
      <c r="D395" s="167" t="s">
        <v>144</v>
      </c>
      <c r="E395" s="168" t="s">
        <v>1917</v>
      </c>
      <c r="F395" s="169" t="s">
        <v>2299</v>
      </c>
      <c r="G395" s="170" t="s">
        <v>1815</v>
      </c>
      <c r="H395" s="171">
        <v>1</v>
      </c>
      <c r="I395" s="172"/>
      <c r="J395" s="173">
        <f>ROUND(I395*H395,2)</f>
        <v>0</v>
      </c>
      <c r="K395" s="169" t="s">
        <v>32</v>
      </c>
      <c r="L395" s="41"/>
      <c r="M395" s="174" t="s">
        <v>32</v>
      </c>
      <c r="N395" s="175" t="s">
        <v>49</v>
      </c>
      <c r="O395" s="66"/>
      <c r="P395" s="176">
        <f>O395*H395</f>
        <v>0</v>
      </c>
      <c r="Q395" s="176">
        <v>0</v>
      </c>
      <c r="R395" s="176">
        <f>Q395*H395</f>
        <v>0</v>
      </c>
      <c r="S395" s="176">
        <v>0</v>
      </c>
      <c r="T395" s="177">
        <f>S395*H395</f>
        <v>0</v>
      </c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R395" s="178" t="s">
        <v>452</v>
      </c>
      <c r="AT395" s="178" t="s">
        <v>144</v>
      </c>
      <c r="AU395" s="178" t="s">
        <v>88</v>
      </c>
      <c r="AY395" s="18" t="s">
        <v>143</v>
      </c>
      <c r="BE395" s="179">
        <f>IF(N395="základní",J395,0)</f>
        <v>0</v>
      </c>
      <c r="BF395" s="179">
        <f>IF(N395="snížená",J395,0)</f>
        <v>0</v>
      </c>
      <c r="BG395" s="179">
        <f>IF(N395="zákl. přenesená",J395,0)</f>
        <v>0</v>
      </c>
      <c r="BH395" s="179">
        <f>IF(N395="sníž. přenesená",J395,0)</f>
        <v>0</v>
      </c>
      <c r="BI395" s="179">
        <f>IF(N395="nulová",J395,0)</f>
        <v>0</v>
      </c>
      <c r="BJ395" s="18" t="s">
        <v>86</v>
      </c>
      <c r="BK395" s="179">
        <f>ROUND(I395*H395,2)</f>
        <v>0</v>
      </c>
      <c r="BL395" s="18" t="s">
        <v>452</v>
      </c>
      <c r="BM395" s="178" t="s">
        <v>1121</v>
      </c>
    </row>
    <row r="396" spans="1:65" s="2" customFormat="1" ht="11.25">
      <c r="A396" s="36"/>
      <c r="B396" s="37"/>
      <c r="C396" s="38"/>
      <c r="D396" s="180" t="s">
        <v>149</v>
      </c>
      <c r="E396" s="38"/>
      <c r="F396" s="181" t="s">
        <v>2300</v>
      </c>
      <c r="G396" s="38"/>
      <c r="H396" s="38"/>
      <c r="I396" s="182"/>
      <c r="J396" s="38"/>
      <c r="K396" s="38"/>
      <c r="L396" s="41"/>
      <c r="M396" s="183"/>
      <c r="N396" s="184"/>
      <c r="O396" s="66"/>
      <c r="P396" s="66"/>
      <c r="Q396" s="66"/>
      <c r="R396" s="66"/>
      <c r="S396" s="66"/>
      <c r="T396" s="67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T396" s="18" t="s">
        <v>149</v>
      </c>
      <c r="AU396" s="18" t="s">
        <v>88</v>
      </c>
    </row>
    <row r="397" spans="1:65" s="11" customFormat="1" ht="22.9" customHeight="1">
      <c r="B397" s="153"/>
      <c r="C397" s="154"/>
      <c r="D397" s="155" t="s">
        <v>77</v>
      </c>
      <c r="E397" s="196" t="s">
        <v>2297</v>
      </c>
      <c r="F397" s="196" t="s">
        <v>2298</v>
      </c>
      <c r="G397" s="154"/>
      <c r="H397" s="154"/>
      <c r="I397" s="157"/>
      <c r="J397" s="197">
        <f>BK397</f>
        <v>0</v>
      </c>
      <c r="K397" s="154"/>
      <c r="L397" s="159"/>
      <c r="M397" s="160"/>
      <c r="N397" s="161"/>
      <c r="O397" s="161"/>
      <c r="P397" s="162">
        <f>SUM(P398:P399)</f>
        <v>0</v>
      </c>
      <c r="Q397" s="161"/>
      <c r="R397" s="162">
        <f>SUM(R398:R399)</f>
        <v>0</v>
      </c>
      <c r="S397" s="161"/>
      <c r="T397" s="163">
        <f>SUM(T398:T399)</f>
        <v>0</v>
      </c>
      <c r="AR397" s="164" t="s">
        <v>86</v>
      </c>
      <c r="AT397" s="165" t="s">
        <v>77</v>
      </c>
      <c r="AU397" s="165" t="s">
        <v>86</v>
      </c>
      <c r="AY397" s="164" t="s">
        <v>143</v>
      </c>
      <c r="BK397" s="166">
        <f>SUM(BK398:BK399)</f>
        <v>0</v>
      </c>
    </row>
    <row r="398" spans="1:65" s="2" customFormat="1" ht="16.5" customHeight="1">
      <c r="A398" s="36"/>
      <c r="B398" s="37"/>
      <c r="C398" s="232" t="s">
        <v>1415</v>
      </c>
      <c r="D398" s="232" t="s">
        <v>519</v>
      </c>
      <c r="E398" s="233" t="s">
        <v>2301</v>
      </c>
      <c r="F398" s="234" t="s">
        <v>2302</v>
      </c>
      <c r="G398" s="235" t="s">
        <v>470</v>
      </c>
      <c r="H398" s="236">
        <v>2</v>
      </c>
      <c r="I398" s="237"/>
      <c r="J398" s="238">
        <f>ROUND(I398*H398,2)</f>
        <v>0</v>
      </c>
      <c r="K398" s="234" t="s">
        <v>32</v>
      </c>
      <c r="L398" s="239"/>
      <c r="M398" s="240" t="s">
        <v>32</v>
      </c>
      <c r="N398" s="241" t="s">
        <v>49</v>
      </c>
      <c r="O398" s="66"/>
      <c r="P398" s="176">
        <f>O398*H398</f>
        <v>0</v>
      </c>
      <c r="Q398" s="176">
        <v>0</v>
      </c>
      <c r="R398" s="176">
        <f>Q398*H398</f>
        <v>0</v>
      </c>
      <c r="S398" s="176">
        <v>0</v>
      </c>
      <c r="T398" s="177">
        <f>S398*H398</f>
        <v>0</v>
      </c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R398" s="178" t="s">
        <v>586</v>
      </c>
      <c r="AT398" s="178" t="s">
        <v>519</v>
      </c>
      <c r="AU398" s="178" t="s">
        <v>88</v>
      </c>
      <c r="AY398" s="18" t="s">
        <v>143</v>
      </c>
      <c r="BE398" s="179">
        <f>IF(N398="základní",J398,0)</f>
        <v>0</v>
      </c>
      <c r="BF398" s="179">
        <f>IF(N398="snížená",J398,0)</f>
        <v>0</v>
      </c>
      <c r="BG398" s="179">
        <f>IF(N398="zákl. přenesená",J398,0)</f>
        <v>0</v>
      </c>
      <c r="BH398" s="179">
        <f>IF(N398="sníž. přenesená",J398,0)</f>
        <v>0</v>
      </c>
      <c r="BI398" s="179">
        <f>IF(N398="nulová",J398,0)</f>
        <v>0</v>
      </c>
      <c r="BJ398" s="18" t="s">
        <v>86</v>
      </c>
      <c r="BK398" s="179">
        <f>ROUND(I398*H398,2)</f>
        <v>0</v>
      </c>
      <c r="BL398" s="18" t="s">
        <v>452</v>
      </c>
      <c r="BM398" s="178" t="s">
        <v>2303</v>
      </c>
    </row>
    <row r="399" spans="1:65" s="2" customFormat="1" ht="11.25">
      <c r="A399" s="36"/>
      <c r="B399" s="37"/>
      <c r="C399" s="38"/>
      <c r="D399" s="180" t="s">
        <v>149</v>
      </c>
      <c r="E399" s="38"/>
      <c r="F399" s="181" t="s">
        <v>2302</v>
      </c>
      <c r="G399" s="38"/>
      <c r="H399" s="38"/>
      <c r="I399" s="182"/>
      <c r="J399" s="38"/>
      <c r="K399" s="38"/>
      <c r="L399" s="41"/>
      <c r="M399" s="183"/>
      <c r="N399" s="184"/>
      <c r="O399" s="66"/>
      <c r="P399" s="66"/>
      <c r="Q399" s="66"/>
      <c r="R399" s="66"/>
      <c r="S399" s="66"/>
      <c r="T399" s="67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T399" s="18" t="s">
        <v>149</v>
      </c>
      <c r="AU399" s="18" t="s">
        <v>88</v>
      </c>
    </row>
    <row r="400" spans="1:65" s="11" customFormat="1" ht="22.9" customHeight="1">
      <c r="B400" s="153"/>
      <c r="C400" s="154"/>
      <c r="D400" s="155" t="s">
        <v>77</v>
      </c>
      <c r="E400" s="196" t="s">
        <v>2304</v>
      </c>
      <c r="F400" s="196" t="s">
        <v>2305</v>
      </c>
      <c r="G400" s="154"/>
      <c r="H400" s="154"/>
      <c r="I400" s="157"/>
      <c r="J400" s="197">
        <f>BK400</f>
        <v>0</v>
      </c>
      <c r="K400" s="154"/>
      <c r="L400" s="159"/>
      <c r="M400" s="160"/>
      <c r="N400" s="161"/>
      <c r="O400" s="161"/>
      <c r="P400" s="162">
        <f>SUM(P401:P414)</f>
        <v>0</v>
      </c>
      <c r="Q400" s="161"/>
      <c r="R400" s="162">
        <f>SUM(R401:R414)</f>
        <v>0</v>
      </c>
      <c r="S400" s="161"/>
      <c r="T400" s="163">
        <f>SUM(T401:T414)</f>
        <v>0</v>
      </c>
      <c r="AR400" s="164" t="s">
        <v>86</v>
      </c>
      <c r="AT400" s="165" t="s">
        <v>77</v>
      </c>
      <c r="AU400" s="165" t="s">
        <v>86</v>
      </c>
      <c r="AY400" s="164" t="s">
        <v>143</v>
      </c>
      <c r="BK400" s="166">
        <f>SUM(BK401:BK414)</f>
        <v>0</v>
      </c>
    </row>
    <row r="401" spans="1:65" s="2" customFormat="1" ht="44.25" customHeight="1">
      <c r="A401" s="36"/>
      <c r="B401" s="37"/>
      <c r="C401" s="167" t="s">
        <v>1419</v>
      </c>
      <c r="D401" s="167" t="s">
        <v>144</v>
      </c>
      <c r="E401" s="168" t="s">
        <v>2047</v>
      </c>
      <c r="F401" s="169" t="s">
        <v>2048</v>
      </c>
      <c r="G401" s="170" t="s">
        <v>470</v>
      </c>
      <c r="H401" s="171">
        <v>2</v>
      </c>
      <c r="I401" s="172"/>
      <c r="J401" s="173">
        <f>ROUND(I401*H401,2)</f>
        <v>0</v>
      </c>
      <c r="K401" s="169" t="s">
        <v>32</v>
      </c>
      <c r="L401" s="41"/>
      <c r="M401" s="174" t="s">
        <v>32</v>
      </c>
      <c r="N401" s="175" t="s">
        <v>49</v>
      </c>
      <c r="O401" s="66"/>
      <c r="P401" s="176">
        <f>O401*H401</f>
        <v>0</v>
      </c>
      <c r="Q401" s="176">
        <v>0</v>
      </c>
      <c r="R401" s="176">
        <f>Q401*H401</f>
        <v>0</v>
      </c>
      <c r="S401" s="176">
        <v>0</v>
      </c>
      <c r="T401" s="177">
        <f>S401*H401</f>
        <v>0</v>
      </c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R401" s="178" t="s">
        <v>452</v>
      </c>
      <c r="AT401" s="178" t="s">
        <v>144</v>
      </c>
      <c r="AU401" s="178" t="s">
        <v>88</v>
      </c>
      <c r="AY401" s="18" t="s">
        <v>143</v>
      </c>
      <c r="BE401" s="179">
        <f>IF(N401="základní",J401,0)</f>
        <v>0</v>
      </c>
      <c r="BF401" s="179">
        <f>IF(N401="snížená",J401,0)</f>
        <v>0</v>
      </c>
      <c r="BG401" s="179">
        <f>IF(N401="zákl. přenesená",J401,0)</f>
        <v>0</v>
      </c>
      <c r="BH401" s="179">
        <f>IF(N401="sníž. přenesená",J401,0)</f>
        <v>0</v>
      </c>
      <c r="BI401" s="179">
        <f>IF(N401="nulová",J401,0)</f>
        <v>0</v>
      </c>
      <c r="BJ401" s="18" t="s">
        <v>86</v>
      </c>
      <c r="BK401" s="179">
        <f>ROUND(I401*H401,2)</f>
        <v>0</v>
      </c>
      <c r="BL401" s="18" t="s">
        <v>452</v>
      </c>
      <c r="BM401" s="178" t="s">
        <v>1137</v>
      </c>
    </row>
    <row r="402" spans="1:65" s="2" customFormat="1" ht="29.25">
      <c r="A402" s="36"/>
      <c r="B402" s="37"/>
      <c r="C402" s="38"/>
      <c r="D402" s="180" t="s">
        <v>149</v>
      </c>
      <c r="E402" s="38"/>
      <c r="F402" s="181" t="s">
        <v>2048</v>
      </c>
      <c r="G402" s="38"/>
      <c r="H402" s="38"/>
      <c r="I402" s="182"/>
      <c r="J402" s="38"/>
      <c r="K402" s="38"/>
      <c r="L402" s="41"/>
      <c r="M402" s="183"/>
      <c r="N402" s="184"/>
      <c r="O402" s="66"/>
      <c r="P402" s="66"/>
      <c r="Q402" s="66"/>
      <c r="R402" s="66"/>
      <c r="S402" s="66"/>
      <c r="T402" s="67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T402" s="18" t="s">
        <v>149</v>
      </c>
      <c r="AU402" s="18" t="s">
        <v>88</v>
      </c>
    </row>
    <row r="403" spans="1:65" s="2" customFormat="1" ht="49.15" customHeight="1">
      <c r="A403" s="36"/>
      <c r="B403" s="37"/>
      <c r="C403" s="167" t="s">
        <v>1425</v>
      </c>
      <c r="D403" s="167" t="s">
        <v>144</v>
      </c>
      <c r="E403" s="168" t="s">
        <v>2049</v>
      </c>
      <c r="F403" s="169" t="s">
        <v>2050</v>
      </c>
      <c r="G403" s="170" t="s">
        <v>470</v>
      </c>
      <c r="H403" s="171">
        <v>2</v>
      </c>
      <c r="I403" s="172"/>
      <c r="J403" s="173">
        <f>ROUND(I403*H403,2)</f>
        <v>0</v>
      </c>
      <c r="K403" s="169" t="s">
        <v>32</v>
      </c>
      <c r="L403" s="41"/>
      <c r="M403" s="174" t="s">
        <v>32</v>
      </c>
      <c r="N403" s="175" t="s">
        <v>49</v>
      </c>
      <c r="O403" s="66"/>
      <c r="P403" s="176">
        <f>O403*H403</f>
        <v>0</v>
      </c>
      <c r="Q403" s="176">
        <v>0</v>
      </c>
      <c r="R403" s="176">
        <f>Q403*H403</f>
        <v>0</v>
      </c>
      <c r="S403" s="176">
        <v>0</v>
      </c>
      <c r="T403" s="177">
        <f>S403*H403</f>
        <v>0</v>
      </c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R403" s="178" t="s">
        <v>452</v>
      </c>
      <c r="AT403" s="178" t="s">
        <v>144</v>
      </c>
      <c r="AU403" s="178" t="s">
        <v>88</v>
      </c>
      <c r="AY403" s="18" t="s">
        <v>143</v>
      </c>
      <c r="BE403" s="179">
        <f>IF(N403="základní",J403,0)</f>
        <v>0</v>
      </c>
      <c r="BF403" s="179">
        <f>IF(N403="snížená",J403,0)</f>
        <v>0</v>
      </c>
      <c r="BG403" s="179">
        <f>IF(N403="zákl. přenesená",J403,0)</f>
        <v>0</v>
      </c>
      <c r="BH403" s="179">
        <f>IF(N403="sníž. přenesená",J403,0)</f>
        <v>0</v>
      </c>
      <c r="BI403" s="179">
        <f>IF(N403="nulová",J403,0)</f>
        <v>0</v>
      </c>
      <c r="BJ403" s="18" t="s">
        <v>86</v>
      </c>
      <c r="BK403" s="179">
        <f>ROUND(I403*H403,2)</f>
        <v>0</v>
      </c>
      <c r="BL403" s="18" t="s">
        <v>452</v>
      </c>
      <c r="BM403" s="178" t="s">
        <v>1152</v>
      </c>
    </row>
    <row r="404" spans="1:65" s="2" customFormat="1" ht="29.25">
      <c r="A404" s="36"/>
      <c r="B404" s="37"/>
      <c r="C404" s="38"/>
      <c r="D404" s="180" t="s">
        <v>149</v>
      </c>
      <c r="E404" s="38"/>
      <c r="F404" s="181" t="s">
        <v>2050</v>
      </c>
      <c r="G404" s="38"/>
      <c r="H404" s="38"/>
      <c r="I404" s="182"/>
      <c r="J404" s="38"/>
      <c r="K404" s="38"/>
      <c r="L404" s="41"/>
      <c r="M404" s="183"/>
      <c r="N404" s="184"/>
      <c r="O404" s="66"/>
      <c r="P404" s="66"/>
      <c r="Q404" s="66"/>
      <c r="R404" s="66"/>
      <c r="S404" s="66"/>
      <c r="T404" s="67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T404" s="18" t="s">
        <v>149</v>
      </c>
      <c r="AU404" s="18" t="s">
        <v>88</v>
      </c>
    </row>
    <row r="405" spans="1:65" s="2" customFormat="1" ht="44.25" customHeight="1">
      <c r="A405" s="36"/>
      <c r="B405" s="37"/>
      <c r="C405" s="167" t="s">
        <v>1429</v>
      </c>
      <c r="D405" s="167" t="s">
        <v>144</v>
      </c>
      <c r="E405" s="168" t="s">
        <v>2055</v>
      </c>
      <c r="F405" s="169" t="s">
        <v>2056</v>
      </c>
      <c r="G405" s="170" t="s">
        <v>462</v>
      </c>
      <c r="H405" s="171">
        <v>25</v>
      </c>
      <c r="I405" s="172"/>
      <c r="J405" s="173">
        <f>ROUND(I405*H405,2)</f>
        <v>0</v>
      </c>
      <c r="K405" s="169" t="s">
        <v>32</v>
      </c>
      <c r="L405" s="41"/>
      <c r="M405" s="174" t="s">
        <v>32</v>
      </c>
      <c r="N405" s="175" t="s">
        <v>49</v>
      </c>
      <c r="O405" s="66"/>
      <c r="P405" s="176">
        <f>O405*H405</f>
        <v>0</v>
      </c>
      <c r="Q405" s="176">
        <v>0</v>
      </c>
      <c r="R405" s="176">
        <f>Q405*H405</f>
        <v>0</v>
      </c>
      <c r="S405" s="176">
        <v>0</v>
      </c>
      <c r="T405" s="177">
        <f>S405*H405</f>
        <v>0</v>
      </c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R405" s="178" t="s">
        <v>452</v>
      </c>
      <c r="AT405" s="178" t="s">
        <v>144</v>
      </c>
      <c r="AU405" s="178" t="s">
        <v>88</v>
      </c>
      <c r="AY405" s="18" t="s">
        <v>143</v>
      </c>
      <c r="BE405" s="179">
        <f>IF(N405="základní",J405,0)</f>
        <v>0</v>
      </c>
      <c r="BF405" s="179">
        <f>IF(N405="snížená",J405,0)</f>
        <v>0</v>
      </c>
      <c r="BG405" s="179">
        <f>IF(N405="zákl. přenesená",J405,0)</f>
        <v>0</v>
      </c>
      <c r="BH405" s="179">
        <f>IF(N405="sníž. přenesená",J405,0)</f>
        <v>0</v>
      </c>
      <c r="BI405" s="179">
        <f>IF(N405="nulová",J405,0)</f>
        <v>0</v>
      </c>
      <c r="BJ405" s="18" t="s">
        <v>86</v>
      </c>
      <c r="BK405" s="179">
        <f>ROUND(I405*H405,2)</f>
        <v>0</v>
      </c>
      <c r="BL405" s="18" t="s">
        <v>452</v>
      </c>
      <c r="BM405" s="178" t="s">
        <v>1164</v>
      </c>
    </row>
    <row r="406" spans="1:65" s="2" customFormat="1" ht="29.25">
      <c r="A406" s="36"/>
      <c r="B406" s="37"/>
      <c r="C406" s="38"/>
      <c r="D406" s="180" t="s">
        <v>149</v>
      </c>
      <c r="E406" s="38"/>
      <c r="F406" s="181" t="s">
        <v>2057</v>
      </c>
      <c r="G406" s="38"/>
      <c r="H406" s="38"/>
      <c r="I406" s="182"/>
      <c r="J406" s="38"/>
      <c r="K406" s="38"/>
      <c r="L406" s="41"/>
      <c r="M406" s="183"/>
      <c r="N406" s="184"/>
      <c r="O406" s="66"/>
      <c r="P406" s="66"/>
      <c r="Q406" s="66"/>
      <c r="R406" s="66"/>
      <c r="S406" s="66"/>
      <c r="T406" s="67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T406" s="18" t="s">
        <v>149</v>
      </c>
      <c r="AU406" s="18" t="s">
        <v>88</v>
      </c>
    </row>
    <row r="407" spans="1:65" s="2" customFormat="1" ht="49.15" customHeight="1">
      <c r="A407" s="36"/>
      <c r="B407" s="37"/>
      <c r="C407" s="167" t="s">
        <v>1436</v>
      </c>
      <c r="D407" s="167" t="s">
        <v>144</v>
      </c>
      <c r="E407" s="168" t="s">
        <v>1898</v>
      </c>
      <c r="F407" s="169" t="s">
        <v>2306</v>
      </c>
      <c r="G407" s="170" t="s">
        <v>462</v>
      </c>
      <c r="H407" s="171">
        <v>27</v>
      </c>
      <c r="I407" s="172"/>
      <c r="J407" s="173">
        <f>ROUND(I407*H407,2)</f>
        <v>0</v>
      </c>
      <c r="K407" s="169" t="s">
        <v>32</v>
      </c>
      <c r="L407" s="41"/>
      <c r="M407" s="174" t="s">
        <v>32</v>
      </c>
      <c r="N407" s="175" t="s">
        <v>49</v>
      </c>
      <c r="O407" s="66"/>
      <c r="P407" s="176">
        <f>O407*H407</f>
        <v>0</v>
      </c>
      <c r="Q407" s="176">
        <v>0</v>
      </c>
      <c r="R407" s="176">
        <f>Q407*H407</f>
        <v>0</v>
      </c>
      <c r="S407" s="176">
        <v>0</v>
      </c>
      <c r="T407" s="177">
        <f>S407*H407</f>
        <v>0</v>
      </c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R407" s="178" t="s">
        <v>452</v>
      </c>
      <c r="AT407" s="178" t="s">
        <v>144</v>
      </c>
      <c r="AU407" s="178" t="s">
        <v>88</v>
      </c>
      <c r="AY407" s="18" t="s">
        <v>143</v>
      </c>
      <c r="BE407" s="179">
        <f>IF(N407="základní",J407,0)</f>
        <v>0</v>
      </c>
      <c r="BF407" s="179">
        <f>IF(N407="snížená",J407,0)</f>
        <v>0</v>
      </c>
      <c r="BG407" s="179">
        <f>IF(N407="zákl. přenesená",J407,0)</f>
        <v>0</v>
      </c>
      <c r="BH407" s="179">
        <f>IF(N407="sníž. přenesená",J407,0)</f>
        <v>0</v>
      </c>
      <c r="BI407" s="179">
        <f>IF(N407="nulová",J407,0)</f>
        <v>0</v>
      </c>
      <c r="BJ407" s="18" t="s">
        <v>86</v>
      </c>
      <c r="BK407" s="179">
        <f>ROUND(I407*H407,2)</f>
        <v>0</v>
      </c>
      <c r="BL407" s="18" t="s">
        <v>452</v>
      </c>
      <c r="BM407" s="178" t="s">
        <v>1175</v>
      </c>
    </row>
    <row r="408" spans="1:65" s="2" customFormat="1" ht="29.25">
      <c r="A408" s="36"/>
      <c r="B408" s="37"/>
      <c r="C408" s="38"/>
      <c r="D408" s="180" t="s">
        <v>149</v>
      </c>
      <c r="E408" s="38"/>
      <c r="F408" s="181" t="s">
        <v>2306</v>
      </c>
      <c r="G408" s="38"/>
      <c r="H408" s="38"/>
      <c r="I408" s="182"/>
      <c r="J408" s="38"/>
      <c r="K408" s="38"/>
      <c r="L408" s="41"/>
      <c r="M408" s="183"/>
      <c r="N408" s="184"/>
      <c r="O408" s="66"/>
      <c r="P408" s="66"/>
      <c r="Q408" s="66"/>
      <c r="R408" s="66"/>
      <c r="S408" s="66"/>
      <c r="T408" s="67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T408" s="18" t="s">
        <v>149</v>
      </c>
      <c r="AU408" s="18" t="s">
        <v>88</v>
      </c>
    </row>
    <row r="409" spans="1:65" s="2" customFormat="1" ht="24.2" customHeight="1">
      <c r="A409" s="36"/>
      <c r="B409" s="37"/>
      <c r="C409" s="167" t="s">
        <v>1441</v>
      </c>
      <c r="D409" s="167" t="s">
        <v>144</v>
      </c>
      <c r="E409" s="168" t="s">
        <v>2307</v>
      </c>
      <c r="F409" s="169" t="s">
        <v>2308</v>
      </c>
      <c r="G409" s="170" t="s">
        <v>470</v>
      </c>
      <c r="H409" s="171">
        <v>25</v>
      </c>
      <c r="I409" s="172"/>
      <c r="J409" s="173">
        <f>ROUND(I409*H409,2)</f>
        <v>0</v>
      </c>
      <c r="K409" s="169" t="s">
        <v>32</v>
      </c>
      <c r="L409" s="41"/>
      <c r="M409" s="174" t="s">
        <v>32</v>
      </c>
      <c r="N409" s="175" t="s">
        <v>49</v>
      </c>
      <c r="O409" s="66"/>
      <c r="P409" s="176">
        <f>O409*H409</f>
        <v>0</v>
      </c>
      <c r="Q409" s="176">
        <v>0</v>
      </c>
      <c r="R409" s="176">
        <f>Q409*H409</f>
        <v>0</v>
      </c>
      <c r="S409" s="176">
        <v>0</v>
      </c>
      <c r="T409" s="177">
        <f>S409*H409</f>
        <v>0</v>
      </c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R409" s="178" t="s">
        <v>452</v>
      </c>
      <c r="AT409" s="178" t="s">
        <v>144</v>
      </c>
      <c r="AU409" s="178" t="s">
        <v>88</v>
      </c>
      <c r="AY409" s="18" t="s">
        <v>143</v>
      </c>
      <c r="BE409" s="179">
        <f>IF(N409="základní",J409,0)</f>
        <v>0</v>
      </c>
      <c r="BF409" s="179">
        <f>IF(N409="snížená",J409,0)</f>
        <v>0</v>
      </c>
      <c r="BG409" s="179">
        <f>IF(N409="zákl. přenesená",J409,0)</f>
        <v>0</v>
      </c>
      <c r="BH409" s="179">
        <f>IF(N409="sníž. přenesená",J409,0)</f>
        <v>0</v>
      </c>
      <c r="BI409" s="179">
        <f>IF(N409="nulová",J409,0)</f>
        <v>0</v>
      </c>
      <c r="BJ409" s="18" t="s">
        <v>86</v>
      </c>
      <c r="BK409" s="179">
        <f>ROUND(I409*H409,2)</f>
        <v>0</v>
      </c>
      <c r="BL409" s="18" t="s">
        <v>452</v>
      </c>
      <c r="BM409" s="178" t="s">
        <v>1231</v>
      </c>
    </row>
    <row r="410" spans="1:65" s="2" customFormat="1" ht="11.25">
      <c r="A410" s="36"/>
      <c r="B410" s="37"/>
      <c r="C410" s="38"/>
      <c r="D410" s="180" t="s">
        <v>149</v>
      </c>
      <c r="E410" s="38"/>
      <c r="F410" s="181" t="s">
        <v>2308</v>
      </c>
      <c r="G410" s="38"/>
      <c r="H410" s="38"/>
      <c r="I410" s="182"/>
      <c r="J410" s="38"/>
      <c r="K410" s="38"/>
      <c r="L410" s="41"/>
      <c r="M410" s="183"/>
      <c r="N410" s="184"/>
      <c r="O410" s="66"/>
      <c r="P410" s="66"/>
      <c r="Q410" s="66"/>
      <c r="R410" s="66"/>
      <c r="S410" s="66"/>
      <c r="T410" s="67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T410" s="18" t="s">
        <v>149</v>
      </c>
      <c r="AU410" s="18" t="s">
        <v>88</v>
      </c>
    </row>
    <row r="411" spans="1:65" s="2" customFormat="1" ht="24.2" customHeight="1">
      <c r="A411" s="36"/>
      <c r="B411" s="37"/>
      <c r="C411" s="167" t="s">
        <v>1448</v>
      </c>
      <c r="D411" s="167" t="s">
        <v>144</v>
      </c>
      <c r="E411" s="168" t="s">
        <v>2309</v>
      </c>
      <c r="F411" s="169" t="s">
        <v>2310</v>
      </c>
      <c r="G411" s="170" t="s">
        <v>470</v>
      </c>
      <c r="H411" s="171">
        <v>1</v>
      </c>
      <c r="I411" s="172"/>
      <c r="J411" s="173">
        <f>ROUND(I411*H411,2)</f>
        <v>0</v>
      </c>
      <c r="K411" s="169" t="s">
        <v>32</v>
      </c>
      <c r="L411" s="41"/>
      <c r="M411" s="174" t="s">
        <v>32</v>
      </c>
      <c r="N411" s="175" t="s">
        <v>49</v>
      </c>
      <c r="O411" s="66"/>
      <c r="P411" s="176">
        <f>O411*H411</f>
        <v>0</v>
      </c>
      <c r="Q411" s="176">
        <v>0</v>
      </c>
      <c r="R411" s="176">
        <f>Q411*H411</f>
        <v>0</v>
      </c>
      <c r="S411" s="176">
        <v>0</v>
      </c>
      <c r="T411" s="177">
        <f>S411*H411</f>
        <v>0</v>
      </c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R411" s="178" t="s">
        <v>452</v>
      </c>
      <c r="AT411" s="178" t="s">
        <v>144</v>
      </c>
      <c r="AU411" s="178" t="s">
        <v>88</v>
      </c>
      <c r="AY411" s="18" t="s">
        <v>143</v>
      </c>
      <c r="BE411" s="179">
        <f>IF(N411="základní",J411,0)</f>
        <v>0</v>
      </c>
      <c r="BF411" s="179">
        <f>IF(N411="snížená",J411,0)</f>
        <v>0</v>
      </c>
      <c r="BG411" s="179">
        <f>IF(N411="zákl. přenesená",J411,0)</f>
        <v>0</v>
      </c>
      <c r="BH411" s="179">
        <f>IF(N411="sníž. přenesená",J411,0)</f>
        <v>0</v>
      </c>
      <c r="BI411" s="179">
        <f>IF(N411="nulová",J411,0)</f>
        <v>0</v>
      </c>
      <c r="BJ411" s="18" t="s">
        <v>86</v>
      </c>
      <c r="BK411" s="179">
        <f>ROUND(I411*H411,2)</f>
        <v>0</v>
      </c>
      <c r="BL411" s="18" t="s">
        <v>452</v>
      </c>
      <c r="BM411" s="178" t="s">
        <v>1243</v>
      </c>
    </row>
    <row r="412" spans="1:65" s="2" customFormat="1" ht="19.5">
      <c r="A412" s="36"/>
      <c r="B412" s="37"/>
      <c r="C412" s="38"/>
      <c r="D412" s="180" t="s">
        <v>149</v>
      </c>
      <c r="E412" s="38"/>
      <c r="F412" s="181" t="s">
        <v>2310</v>
      </c>
      <c r="G412" s="38"/>
      <c r="H412" s="38"/>
      <c r="I412" s="182"/>
      <c r="J412" s="38"/>
      <c r="K412" s="38"/>
      <c r="L412" s="41"/>
      <c r="M412" s="183"/>
      <c r="N412" s="184"/>
      <c r="O412" s="66"/>
      <c r="P412" s="66"/>
      <c r="Q412" s="66"/>
      <c r="R412" s="66"/>
      <c r="S412" s="66"/>
      <c r="T412" s="67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T412" s="18" t="s">
        <v>149</v>
      </c>
      <c r="AU412" s="18" t="s">
        <v>88</v>
      </c>
    </row>
    <row r="413" spans="1:65" s="2" customFormat="1" ht="21.75" customHeight="1">
      <c r="A413" s="36"/>
      <c r="B413" s="37"/>
      <c r="C413" s="167" t="s">
        <v>1453</v>
      </c>
      <c r="D413" s="167" t="s">
        <v>144</v>
      </c>
      <c r="E413" s="168" t="s">
        <v>1919</v>
      </c>
      <c r="F413" s="169" t="s">
        <v>2311</v>
      </c>
      <c r="G413" s="170" t="s">
        <v>1815</v>
      </c>
      <c r="H413" s="171">
        <v>3</v>
      </c>
      <c r="I413" s="172"/>
      <c r="J413" s="173">
        <f>ROUND(I413*H413,2)</f>
        <v>0</v>
      </c>
      <c r="K413" s="169" t="s">
        <v>32</v>
      </c>
      <c r="L413" s="41"/>
      <c r="M413" s="174" t="s">
        <v>32</v>
      </c>
      <c r="N413" s="175" t="s">
        <v>49</v>
      </c>
      <c r="O413" s="66"/>
      <c r="P413" s="176">
        <f>O413*H413</f>
        <v>0</v>
      </c>
      <c r="Q413" s="176">
        <v>0</v>
      </c>
      <c r="R413" s="176">
        <f>Q413*H413</f>
        <v>0</v>
      </c>
      <c r="S413" s="176">
        <v>0</v>
      </c>
      <c r="T413" s="177">
        <f>S413*H413</f>
        <v>0</v>
      </c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R413" s="178" t="s">
        <v>452</v>
      </c>
      <c r="AT413" s="178" t="s">
        <v>144</v>
      </c>
      <c r="AU413" s="178" t="s">
        <v>88</v>
      </c>
      <c r="AY413" s="18" t="s">
        <v>143</v>
      </c>
      <c r="BE413" s="179">
        <f>IF(N413="základní",J413,0)</f>
        <v>0</v>
      </c>
      <c r="BF413" s="179">
        <f>IF(N413="snížená",J413,0)</f>
        <v>0</v>
      </c>
      <c r="BG413" s="179">
        <f>IF(N413="zákl. přenesená",J413,0)</f>
        <v>0</v>
      </c>
      <c r="BH413" s="179">
        <f>IF(N413="sníž. přenesená",J413,0)</f>
        <v>0</v>
      </c>
      <c r="BI413" s="179">
        <f>IF(N413="nulová",J413,0)</f>
        <v>0</v>
      </c>
      <c r="BJ413" s="18" t="s">
        <v>86</v>
      </c>
      <c r="BK413" s="179">
        <f>ROUND(I413*H413,2)</f>
        <v>0</v>
      </c>
      <c r="BL413" s="18" t="s">
        <v>452</v>
      </c>
      <c r="BM413" s="178" t="s">
        <v>1254</v>
      </c>
    </row>
    <row r="414" spans="1:65" s="2" customFormat="1" ht="11.25">
      <c r="A414" s="36"/>
      <c r="B414" s="37"/>
      <c r="C414" s="38"/>
      <c r="D414" s="180" t="s">
        <v>149</v>
      </c>
      <c r="E414" s="38"/>
      <c r="F414" s="181" t="s">
        <v>2311</v>
      </c>
      <c r="G414" s="38"/>
      <c r="H414" s="38"/>
      <c r="I414" s="182"/>
      <c r="J414" s="38"/>
      <c r="K414" s="38"/>
      <c r="L414" s="41"/>
      <c r="M414" s="183"/>
      <c r="N414" s="184"/>
      <c r="O414" s="66"/>
      <c r="P414" s="66"/>
      <c r="Q414" s="66"/>
      <c r="R414" s="66"/>
      <c r="S414" s="66"/>
      <c r="T414" s="67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T414" s="18" t="s">
        <v>149</v>
      </c>
      <c r="AU414" s="18" t="s">
        <v>88</v>
      </c>
    </row>
    <row r="415" spans="1:65" s="11" customFormat="1" ht="22.9" customHeight="1">
      <c r="B415" s="153"/>
      <c r="C415" s="154"/>
      <c r="D415" s="155" t="s">
        <v>77</v>
      </c>
      <c r="E415" s="196" t="s">
        <v>2304</v>
      </c>
      <c r="F415" s="196" t="s">
        <v>2305</v>
      </c>
      <c r="G415" s="154"/>
      <c r="H415" s="154"/>
      <c r="I415" s="157"/>
      <c r="J415" s="197">
        <f>BK415</f>
        <v>0</v>
      </c>
      <c r="K415" s="154"/>
      <c r="L415" s="159"/>
      <c r="M415" s="160"/>
      <c r="N415" s="161"/>
      <c r="O415" s="161"/>
      <c r="P415" s="162">
        <f>SUM(P416:P429)</f>
        <v>0</v>
      </c>
      <c r="Q415" s="161"/>
      <c r="R415" s="162">
        <f>SUM(R416:R429)</f>
        <v>0</v>
      </c>
      <c r="S415" s="161"/>
      <c r="T415" s="163">
        <f>SUM(T416:T429)</f>
        <v>0</v>
      </c>
      <c r="AR415" s="164" t="s">
        <v>86</v>
      </c>
      <c r="AT415" s="165" t="s">
        <v>77</v>
      </c>
      <c r="AU415" s="165" t="s">
        <v>86</v>
      </c>
      <c r="AY415" s="164" t="s">
        <v>143</v>
      </c>
      <c r="BK415" s="166">
        <f>SUM(BK416:BK429)</f>
        <v>0</v>
      </c>
    </row>
    <row r="416" spans="1:65" s="2" customFormat="1" ht="16.5" customHeight="1">
      <c r="A416" s="36"/>
      <c r="B416" s="37"/>
      <c r="C416" s="232" t="s">
        <v>1459</v>
      </c>
      <c r="D416" s="232" t="s">
        <v>519</v>
      </c>
      <c r="E416" s="233" t="s">
        <v>2175</v>
      </c>
      <c r="F416" s="234" t="s">
        <v>2176</v>
      </c>
      <c r="G416" s="235" t="s">
        <v>470</v>
      </c>
      <c r="H416" s="236">
        <v>1</v>
      </c>
      <c r="I416" s="237"/>
      <c r="J416" s="238">
        <f>ROUND(I416*H416,2)</f>
        <v>0</v>
      </c>
      <c r="K416" s="234" t="s">
        <v>32</v>
      </c>
      <c r="L416" s="239"/>
      <c r="M416" s="240" t="s">
        <v>32</v>
      </c>
      <c r="N416" s="241" t="s">
        <v>49</v>
      </c>
      <c r="O416" s="66"/>
      <c r="P416" s="176">
        <f>O416*H416</f>
        <v>0</v>
      </c>
      <c r="Q416" s="176">
        <v>0</v>
      </c>
      <c r="R416" s="176">
        <f>Q416*H416</f>
        <v>0</v>
      </c>
      <c r="S416" s="176">
        <v>0</v>
      </c>
      <c r="T416" s="177">
        <f>S416*H416</f>
        <v>0</v>
      </c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R416" s="178" t="s">
        <v>586</v>
      </c>
      <c r="AT416" s="178" t="s">
        <v>519</v>
      </c>
      <c r="AU416" s="178" t="s">
        <v>88</v>
      </c>
      <c r="AY416" s="18" t="s">
        <v>143</v>
      </c>
      <c r="BE416" s="179">
        <f>IF(N416="základní",J416,0)</f>
        <v>0</v>
      </c>
      <c r="BF416" s="179">
        <f>IF(N416="snížená",J416,0)</f>
        <v>0</v>
      </c>
      <c r="BG416" s="179">
        <f>IF(N416="zákl. přenesená",J416,0)</f>
        <v>0</v>
      </c>
      <c r="BH416" s="179">
        <f>IF(N416="sníž. přenesená",J416,0)</f>
        <v>0</v>
      </c>
      <c r="BI416" s="179">
        <f>IF(N416="nulová",J416,0)</f>
        <v>0</v>
      </c>
      <c r="BJ416" s="18" t="s">
        <v>86</v>
      </c>
      <c r="BK416" s="179">
        <f>ROUND(I416*H416,2)</f>
        <v>0</v>
      </c>
      <c r="BL416" s="18" t="s">
        <v>452</v>
      </c>
      <c r="BM416" s="178" t="s">
        <v>2312</v>
      </c>
    </row>
    <row r="417" spans="1:65" s="2" customFormat="1" ht="11.25">
      <c r="A417" s="36"/>
      <c r="B417" s="37"/>
      <c r="C417" s="38"/>
      <c r="D417" s="180" t="s">
        <v>149</v>
      </c>
      <c r="E417" s="38"/>
      <c r="F417" s="181" t="s">
        <v>2176</v>
      </c>
      <c r="G417" s="38"/>
      <c r="H417" s="38"/>
      <c r="I417" s="182"/>
      <c r="J417" s="38"/>
      <c r="K417" s="38"/>
      <c r="L417" s="41"/>
      <c r="M417" s="183"/>
      <c r="N417" s="184"/>
      <c r="O417" s="66"/>
      <c r="P417" s="66"/>
      <c r="Q417" s="66"/>
      <c r="R417" s="66"/>
      <c r="S417" s="66"/>
      <c r="T417" s="67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T417" s="18" t="s">
        <v>149</v>
      </c>
      <c r="AU417" s="18" t="s">
        <v>88</v>
      </c>
    </row>
    <row r="418" spans="1:65" s="2" customFormat="1" ht="16.5" customHeight="1">
      <c r="A418" s="36"/>
      <c r="B418" s="37"/>
      <c r="C418" s="232" t="s">
        <v>1463</v>
      </c>
      <c r="D418" s="232" t="s">
        <v>519</v>
      </c>
      <c r="E418" s="233" t="s">
        <v>2178</v>
      </c>
      <c r="F418" s="234" t="s">
        <v>2179</v>
      </c>
      <c r="G418" s="235" t="s">
        <v>470</v>
      </c>
      <c r="H418" s="236">
        <v>1</v>
      </c>
      <c r="I418" s="237"/>
      <c r="J418" s="238">
        <f>ROUND(I418*H418,2)</f>
        <v>0</v>
      </c>
      <c r="K418" s="234" t="s">
        <v>32</v>
      </c>
      <c r="L418" s="239"/>
      <c r="M418" s="240" t="s">
        <v>32</v>
      </c>
      <c r="N418" s="241" t="s">
        <v>49</v>
      </c>
      <c r="O418" s="66"/>
      <c r="P418" s="176">
        <f>O418*H418</f>
        <v>0</v>
      </c>
      <c r="Q418" s="176">
        <v>0</v>
      </c>
      <c r="R418" s="176">
        <f>Q418*H418</f>
        <v>0</v>
      </c>
      <c r="S418" s="176">
        <v>0</v>
      </c>
      <c r="T418" s="177">
        <f>S418*H418</f>
        <v>0</v>
      </c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R418" s="178" t="s">
        <v>586</v>
      </c>
      <c r="AT418" s="178" t="s">
        <v>519</v>
      </c>
      <c r="AU418" s="178" t="s">
        <v>88</v>
      </c>
      <c r="AY418" s="18" t="s">
        <v>143</v>
      </c>
      <c r="BE418" s="179">
        <f>IF(N418="základní",J418,0)</f>
        <v>0</v>
      </c>
      <c r="BF418" s="179">
        <f>IF(N418="snížená",J418,0)</f>
        <v>0</v>
      </c>
      <c r="BG418" s="179">
        <f>IF(N418="zákl. přenesená",J418,0)</f>
        <v>0</v>
      </c>
      <c r="BH418" s="179">
        <f>IF(N418="sníž. přenesená",J418,0)</f>
        <v>0</v>
      </c>
      <c r="BI418" s="179">
        <f>IF(N418="nulová",J418,0)</f>
        <v>0</v>
      </c>
      <c r="BJ418" s="18" t="s">
        <v>86</v>
      </c>
      <c r="BK418" s="179">
        <f>ROUND(I418*H418,2)</f>
        <v>0</v>
      </c>
      <c r="BL418" s="18" t="s">
        <v>452</v>
      </c>
      <c r="BM418" s="178" t="s">
        <v>2313</v>
      </c>
    </row>
    <row r="419" spans="1:65" s="2" customFormat="1" ht="11.25">
      <c r="A419" s="36"/>
      <c r="B419" s="37"/>
      <c r="C419" s="38"/>
      <c r="D419" s="180" t="s">
        <v>149</v>
      </c>
      <c r="E419" s="38"/>
      <c r="F419" s="181" t="s">
        <v>2179</v>
      </c>
      <c r="G419" s="38"/>
      <c r="H419" s="38"/>
      <c r="I419" s="182"/>
      <c r="J419" s="38"/>
      <c r="K419" s="38"/>
      <c r="L419" s="41"/>
      <c r="M419" s="183"/>
      <c r="N419" s="184"/>
      <c r="O419" s="66"/>
      <c r="P419" s="66"/>
      <c r="Q419" s="66"/>
      <c r="R419" s="66"/>
      <c r="S419" s="66"/>
      <c r="T419" s="67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T419" s="18" t="s">
        <v>149</v>
      </c>
      <c r="AU419" s="18" t="s">
        <v>88</v>
      </c>
    </row>
    <row r="420" spans="1:65" s="2" customFormat="1" ht="16.5" customHeight="1">
      <c r="A420" s="36"/>
      <c r="B420" s="37"/>
      <c r="C420" s="232" t="s">
        <v>1469</v>
      </c>
      <c r="D420" s="232" t="s">
        <v>519</v>
      </c>
      <c r="E420" s="233" t="s">
        <v>2314</v>
      </c>
      <c r="F420" s="234" t="s">
        <v>2315</v>
      </c>
      <c r="G420" s="235" t="s">
        <v>462</v>
      </c>
      <c r="H420" s="236">
        <v>25</v>
      </c>
      <c r="I420" s="237"/>
      <c r="J420" s="238">
        <f>ROUND(I420*H420,2)</f>
        <v>0</v>
      </c>
      <c r="K420" s="234" t="s">
        <v>32</v>
      </c>
      <c r="L420" s="239"/>
      <c r="M420" s="240" t="s">
        <v>32</v>
      </c>
      <c r="N420" s="241" t="s">
        <v>49</v>
      </c>
      <c r="O420" s="66"/>
      <c r="P420" s="176">
        <f>O420*H420</f>
        <v>0</v>
      </c>
      <c r="Q420" s="176">
        <v>0</v>
      </c>
      <c r="R420" s="176">
        <f>Q420*H420</f>
        <v>0</v>
      </c>
      <c r="S420" s="176">
        <v>0</v>
      </c>
      <c r="T420" s="177">
        <f>S420*H420</f>
        <v>0</v>
      </c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R420" s="178" t="s">
        <v>586</v>
      </c>
      <c r="AT420" s="178" t="s">
        <v>519</v>
      </c>
      <c r="AU420" s="178" t="s">
        <v>88</v>
      </c>
      <c r="AY420" s="18" t="s">
        <v>143</v>
      </c>
      <c r="BE420" s="179">
        <f>IF(N420="základní",J420,0)</f>
        <v>0</v>
      </c>
      <c r="BF420" s="179">
        <f>IF(N420="snížená",J420,0)</f>
        <v>0</v>
      </c>
      <c r="BG420" s="179">
        <f>IF(N420="zákl. přenesená",J420,0)</f>
        <v>0</v>
      </c>
      <c r="BH420" s="179">
        <f>IF(N420="sníž. přenesená",J420,0)</f>
        <v>0</v>
      </c>
      <c r="BI420" s="179">
        <f>IF(N420="nulová",J420,0)</f>
        <v>0</v>
      </c>
      <c r="BJ420" s="18" t="s">
        <v>86</v>
      </c>
      <c r="BK420" s="179">
        <f>ROUND(I420*H420,2)</f>
        <v>0</v>
      </c>
      <c r="BL420" s="18" t="s">
        <v>452</v>
      </c>
      <c r="BM420" s="178" t="s">
        <v>2316</v>
      </c>
    </row>
    <row r="421" spans="1:65" s="2" customFormat="1" ht="11.25">
      <c r="A421" s="36"/>
      <c r="B421" s="37"/>
      <c r="C421" s="38"/>
      <c r="D421" s="180" t="s">
        <v>149</v>
      </c>
      <c r="E421" s="38"/>
      <c r="F421" s="181" t="s">
        <v>2315</v>
      </c>
      <c r="G421" s="38"/>
      <c r="H421" s="38"/>
      <c r="I421" s="182"/>
      <c r="J421" s="38"/>
      <c r="K421" s="38"/>
      <c r="L421" s="41"/>
      <c r="M421" s="183"/>
      <c r="N421" s="184"/>
      <c r="O421" s="66"/>
      <c r="P421" s="66"/>
      <c r="Q421" s="66"/>
      <c r="R421" s="66"/>
      <c r="S421" s="66"/>
      <c r="T421" s="67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T421" s="18" t="s">
        <v>149</v>
      </c>
      <c r="AU421" s="18" t="s">
        <v>88</v>
      </c>
    </row>
    <row r="422" spans="1:65" s="2" customFormat="1" ht="16.5" customHeight="1">
      <c r="A422" s="36"/>
      <c r="B422" s="37"/>
      <c r="C422" s="232" t="s">
        <v>1473</v>
      </c>
      <c r="D422" s="232" t="s">
        <v>519</v>
      </c>
      <c r="E422" s="233" t="s">
        <v>1964</v>
      </c>
      <c r="F422" s="234" t="s">
        <v>1965</v>
      </c>
      <c r="G422" s="235" t="s">
        <v>462</v>
      </c>
      <c r="H422" s="236">
        <v>27</v>
      </c>
      <c r="I422" s="237"/>
      <c r="J422" s="238">
        <f>ROUND(I422*H422,2)</f>
        <v>0</v>
      </c>
      <c r="K422" s="234" t="s">
        <v>32</v>
      </c>
      <c r="L422" s="239"/>
      <c r="M422" s="240" t="s">
        <v>32</v>
      </c>
      <c r="N422" s="241" t="s">
        <v>49</v>
      </c>
      <c r="O422" s="66"/>
      <c r="P422" s="176">
        <f>O422*H422</f>
        <v>0</v>
      </c>
      <c r="Q422" s="176">
        <v>0</v>
      </c>
      <c r="R422" s="176">
        <f>Q422*H422</f>
        <v>0</v>
      </c>
      <c r="S422" s="176">
        <v>0</v>
      </c>
      <c r="T422" s="177">
        <f>S422*H422</f>
        <v>0</v>
      </c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R422" s="178" t="s">
        <v>586</v>
      </c>
      <c r="AT422" s="178" t="s">
        <v>519</v>
      </c>
      <c r="AU422" s="178" t="s">
        <v>88</v>
      </c>
      <c r="AY422" s="18" t="s">
        <v>143</v>
      </c>
      <c r="BE422" s="179">
        <f>IF(N422="základní",J422,0)</f>
        <v>0</v>
      </c>
      <c r="BF422" s="179">
        <f>IF(N422="snížená",J422,0)</f>
        <v>0</v>
      </c>
      <c r="BG422" s="179">
        <f>IF(N422="zákl. přenesená",J422,0)</f>
        <v>0</v>
      </c>
      <c r="BH422" s="179">
        <f>IF(N422="sníž. přenesená",J422,0)</f>
        <v>0</v>
      </c>
      <c r="BI422" s="179">
        <f>IF(N422="nulová",J422,0)</f>
        <v>0</v>
      </c>
      <c r="BJ422" s="18" t="s">
        <v>86</v>
      </c>
      <c r="BK422" s="179">
        <f>ROUND(I422*H422,2)</f>
        <v>0</v>
      </c>
      <c r="BL422" s="18" t="s">
        <v>452</v>
      </c>
      <c r="BM422" s="178" t="s">
        <v>2317</v>
      </c>
    </row>
    <row r="423" spans="1:65" s="2" customFormat="1" ht="11.25">
      <c r="A423" s="36"/>
      <c r="B423" s="37"/>
      <c r="C423" s="38"/>
      <c r="D423" s="180" t="s">
        <v>149</v>
      </c>
      <c r="E423" s="38"/>
      <c r="F423" s="181" t="s">
        <v>1965</v>
      </c>
      <c r="G423" s="38"/>
      <c r="H423" s="38"/>
      <c r="I423" s="182"/>
      <c r="J423" s="38"/>
      <c r="K423" s="38"/>
      <c r="L423" s="41"/>
      <c r="M423" s="183"/>
      <c r="N423" s="184"/>
      <c r="O423" s="66"/>
      <c r="P423" s="66"/>
      <c r="Q423" s="66"/>
      <c r="R423" s="66"/>
      <c r="S423" s="66"/>
      <c r="T423" s="67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T423" s="18" t="s">
        <v>149</v>
      </c>
      <c r="AU423" s="18" t="s">
        <v>88</v>
      </c>
    </row>
    <row r="424" spans="1:65" s="2" customFormat="1" ht="16.5" customHeight="1">
      <c r="A424" s="36"/>
      <c r="B424" s="37"/>
      <c r="C424" s="232" t="s">
        <v>1479</v>
      </c>
      <c r="D424" s="232" t="s">
        <v>519</v>
      </c>
      <c r="E424" s="233" t="s">
        <v>2318</v>
      </c>
      <c r="F424" s="234" t="s">
        <v>2319</v>
      </c>
      <c r="G424" s="235" t="s">
        <v>470</v>
      </c>
      <c r="H424" s="236">
        <v>25</v>
      </c>
      <c r="I424" s="237"/>
      <c r="J424" s="238">
        <f>ROUND(I424*H424,2)</f>
        <v>0</v>
      </c>
      <c r="K424" s="234" t="s">
        <v>32</v>
      </c>
      <c r="L424" s="239"/>
      <c r="M424" s="240" t="s">
        <v>32</v>
      </c>
      <c r="N424" s="241" t="s">
        <v>49</v>
      </c>
      <c r="O424" s="66"/>
      <c r="P424" s="176">
        <f>O424*H424</f>
        <v>0</v>
      </c>
      <c r="Q424" s="176">
        <v>0</v>
      </c>
      <c r="R424" s="176">
        <f>Q424*H424</f>
        <v>0</v>
      </c>
      <c r="S424" s="176">
        <v>0</v>
      </c>
      <c r="T424" s="177">
        <f>S424*H424</f>
        <v>0</v>
      </c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R424" s="178" t="s">
        <v>586</v>
      </c>
      <c r="AT424" s="178" t="s">
        <v>519</v>
      </c>
      <c r="AU424" s="178" t="s">
        <v>88</v>
      </c>
      <c r="AY424" s="18" t="s">
        <v>143</v>
      </c>
      <c r="BE424" s="179">
        <f>IF(N424="základní",J424,0)</f>
        <v>0</v>
      </c>
      <c r="BF424" s="179">
        <f>IF(N424="snížená",J424,0)</f>
        <v>0</v>
      </c>
      <c r="BG424" s="179">
        <f>IF(N424="zákl. přenesená",J424,0)</f>
        <v>0</v>
      </c>
      <c r="BH424" s="179">
        <f>IF(N424="sníž. přenesená",J424,0)</f>
        <v>0</v>
      </c>
      <c r="BI424" s="179">
        <f>IF(N424="nulová",J424,0)</f>
        <v>0</v>
      </c>
      <c r="BJ424" s="18" t="s">
        <v>86</v>
      </c>
      <c r="BK424" s="179">
        <f>ROUND(I424*H424,2)</f>
        <v>0</v>
      </c>
      <c r="BL424" s="18" t="s">
        <v>452</v>
      </c>
      <c r="BM424" s="178" t="s">
        <v>2320</v>
      </c>
    </row>
    <row r="425" spans="1:65" s="2" customFormat="1" ht="11.25">
      <c r="A425" s="36"/>
      <c r="B425" s="37"/>
      <c r="C425" s="38"/>
      <c r="D425" s="180" t="s">
        <v>149</v>
      </c>
      <c r="E425" s="38"/>
      <c r="F425" s="181" t="s">
        <v>2319</v>
      </c>
      <c r="G425" s="38"/>
      <c r="H425" s="38"/>
      <c r="I425" s="182"/>
      <c r="J425" s="38"/>
      <c r="K425" s="38"/>
      <c r="L425" s="41"/>
      <c r="M425" s="183"/>
      <c r="N425" s="184"/>
      <c r="O425" s="66"/>
      <c r="P425" s="66"/>
      <c r="Q425" s="66"/>
      <c r="R425" s="66"/>
      <c r="S425" s="66"/>
      <c r="T425" s="67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T425" s="18" t="s">
        <v>149</v>
      </c>
      <c r="AU425" s="18" t="s">
        <v>88</v>
      </c>
    </row>
    <row r="426" spans="1:65" s="2" customFormat="1" ht="16.5" customHeight="1">
      <c r="A426" s="36"/>
      <c r="B426" s="37"/>
      <c r="C426" s="232" t="s">
        <v>1484</v>
      </c>
      <c r="D426" s="232" t="s">
        <v>519</v>
      </c>
      <c r="E426" s="233" t="s">
        <v>2321</v>
      </c>
      <c r="F426" s="234" t="s">
        <v>2322</v>
      </c>
      <c r="G426" s="235" t="s">
        <v>470</v>
      </c>
      <c r="H426" s="236">
        <v>1</v>
      </c>
      <c r="I426" s="237"/>
      <c r="J426" s="238">
        <f>ROUND(I426*H426,2)</f>
        <v>0</v>
      </c>
      <c r="K426" s="234" t="s">
        <v>32</v>
      </c>
      <c r="L426" s="239"/>
      <c r="M426" s="240" t="s">
        <v>32</v>
      </c>
      <c r="N426" s="241" t="s">
        <v>49</v>
      </c>
      <c r="O426" s="66"/>
      <c r="P426" s="176">
        <f>O426*H426</f>
        <v>0</v>
      </c>
      <c r="Q426" s="176">
        <v>0</v>
      </c>
      <c r="R426" s="176">
        <f>Q426*H426</f>
        <v>0</v>
      </c>
      <c r="S426" s="176">
        <v>0</v>
      </c>
      <c r="T426" s="177">
        <f>S426*H426</f>
        <v>0</v>
      </c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R426" s="178" t="s">
        <v>586</v>
      </c>
      <c r="AT426" s="178" t="s">
        <v>519</v>
      </c>
      <c r="AU426" s="178" t="s">
        <v>88</v>
      </c>
      <c r="AY426" s="18" t="s">
        <v>143</v>
      </c>
      <c r="BE426" s="179">
        <f>IF(N426="základní",J426,0)</f>
        <v>0</v>
      </c>
      <c r="BF426" s="179">
        <f>IF(N426="snížená",J426,0)</f>
        <v>0</v>
      </c>
      <c r="BG426" s="179">
        <f>IF(N426="zákl. přenesená",J426,0)</f>
        <v>0</v>
      </c>
      <c r="BH426" s="179">
        <f>IF(N426="sníž. přenesená",J426,0)</f>
        <v>0</v>
      </c>
      <c r="BI426" s="179">
        <f>IF(N426="nulová",J426,0)</f>
        <v>0</v>
      </c>
      <c r="BJ426" s="18" t="s">
        <v>86</v>
      </c>
      <c r="BK426" s="179">
        <f>ROUND(I426*H426,2)</f>
        <v>0</v>
      </c>
      <c r="BL426" s="18" t="s">
        <v>452</v>
      </c>
      <c r="BM426" s="178" t="s">
        <v>2323</v>
      </c>
    </row>
    <row r="427" spans="1:65" s="2" customFormat="1" ht="11.25">
      <c r="A427" s="36"/>
      <c r="B427" s="37"/>
      <c r="C427" s="38"/>
      <c r="D427" s="180" t="s">
        <v>149</v>
      </c>
      <c r="E427" s="38"/>
      <c r="F427" s="181" t="s">
        <v>2322</v>
      </c>
      <c r="G427" s="38"/>
      <c r="H427" s="38"/>
      <c r="I427" s="182"/>
      <c r="J427" s="38"/>
      <c r="K427" s="38"/>
      <c r="L427" s="41"/>
      <c r="M427" s="183"/>
      <c r="N427" s="184"/>
      <c r="O427" s="66"/>
      <c r="P427" s="66"/>
      <c r="Q427" s="66"/>
      <c r="R427" s="66"/>
      <c r="S427" s="66"/>
      <c r="T427" s="67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T427" s="18" t="s">
        <v>149</v>
      </c>
      <c r="AU427" s="18" t="s">
        <v>88</v>
      </c>
    </row>
    <row r="428" spans="1:65" s="2" customFormat="1" ht="16.5" customHeight="1">
      <c r="A428" s="36"/>
      <c r="B428" s="37"/>
      <c r="C428" s="232" t="s">
        <v>1489</v>
      </c>
      <c r="D428" s="232" t="s">
        <v>519</v>
      </c>
      <c r="E428" s="233" t="s">
        <v>2324</v>
      </c>
      <c r="F428" s="234" t="s">
        <v>2325</v>
      </c>
      <c r="G428" s="235" t="s">
        <v>470</v>
      </c>
      <c r="H428" s="236">
        <v>1</v>
      </c>
      <c r="I428" s="237"/>
      <c r="J428" s="238">
        <f>ROUND(I428*H428,2)</f>
        <v>0</v>
      </c>
      <c r="K428" s="234" t="s">
        <v>32</v>
      </c>
      <c r="L428" s="239"/>
      <c r="M428" s="240" t="s">
        <v>32</v>
      </c>
      <c r="N428" s="241" t="s">
        <v>49</v>
      </c>
      <c r="O428" s="66"/>
      <c r="P428" s="176">
        <f>O428*H428</f>
        <v>0</v>
      </c>
      <c r="Q428" s="176">
        <v>0</v>
      </c>
      <c r="R428" s="176">
        <f>Q428*H428</f>
        <v>0</v>
      </c>
      <c r="S428" s="176">
        <v>0</v>
      </c>
      <c r="T428" s="177">
        <f>S428*H428</f>
        <v>0</v>
      </c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R428" s="178" t="s">
        <v>586</v>
      </c>
      <c r="AT428" s="178" t="s">
        <v>519</v>
      </c>
      <c r="AU428" s="178" t="s">
        <v>88</v>
      </c>
      <c r="AY428" s="18" t="s">
        <v>143</v>
      </c>
      <c r="BE428" s="179">
        <f>IF(N428="základní",J428,0)</f>
        <v>0</v>
      </c>
      <c r="BF428" s="179">
        <f>IF(N428="snížená",J428,0)</f>
        <v>0</v>
      </c>
      <c r="BG428" s="179">
        <f>IF(N428="zákl. přenesená",J428,0)</f>
        <v>0</v>
      </c>
      <c r="BH428" s="179">
        <f>IF(N428="sníž. přenesená",J428,0)</f>
        <v>0</v>
      </c>
      <c r="BI428" s="179">
        <f>IF(N428="nulová",J428,0)</f>
        <v>0</v>
      </c>
      <c r="BJ428" s="18" t="s">
        <v>86</v>
      </c>
      <c r="BK428" s="179">
        <f>ROUND(I428*H428,2)</f>
        <v>0</v>
      </c>
      <c r="BL428" s="18" t="s">
        <v>452</v>
      </c>
      <c r="BM428" s="178" t="s">
        <v>2326</v>
      </c>
    </row>
    <row r="429" spans="1:65" s="2" customFormat="1" ht="11.25">
      <c r="A429" s="36"/>
      <c r="B429" s="37"/>
      <c r="C429" s="38"/>
      <c r="D429" s="180" t="s">
        <v>149</v>
      </c>
      <c r="E429" s="38"/>
      <c r="F429" s="181" t="s">
        <v>2325</v>
      </c>
      <c r="G429" s="38"/>
      <c r="H429" s="38"/>
      <c r="I429" s="182"/>
      <c r="J429" s="38"/>
      <c r="K429" s="38"/>
      <c r="L429" s="41"/>
      <c r="M429" s="183"/>
      <c r="N429" s="184"/>
      <c r="O429" s="66"/>
      <c r="P429" s="66"/>
      <c r="Q429" s="66"/>
      <c r="R429" s="66"/>
      <c r="S429" s="66"/>
      <c r="T429" s="67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T429" s="18" t="s">
        <v>149</v>
      </c>
      <c r="AU429" s="18" t="s">
        <v>88</v>
      </c>
    </row>
    <row r="430" spans="1:65" s="11" customFormat="1" ht="22.9" customHeight="1">
      <c r="B430" s="153"/>
      <c r="C430" s="154"/>
      <c r="D430" s="155" t="s">
        <v>77</v>
      </c>
      <c r="E430" s="196" t="s">
        <v>2327</v>
      </c>
      <c r="F430" s="196" t="s">
        <v>2328</v>
      </c>
      <c r="G430" s="154"/>
      <c r="H430" s="154"/>
      <c r="I430" s="157"/>
      <c r="J430" s="197">
        <f>BK430</f>
        <v>0</v>
      </c>
      <c r="K430" s="154"/>
      <c r="L430" s="159"/>
      <c r="M430" s="160"/>
      <c r="N430" s="161"/>
      <c r="O430" s="161"/>
      <c r="P430" s="162">
        <f>SUM(P431:P446)</f>
        <v>0</v>
      </c>
      <c r="Q430" s="161"/>
      <c r="R430" s="162">
        <f>SUM(R431:R446)</f>
        <v>0</v>
      </c>
      <c r="S430" s="161"/>
      <c r="T430" s="163">
        <f>SUM(T431:T446)</f>
        <v>0</v>
      </c>
      <c r="AR430" s="164" t="s">
        <v>86</v>
      </c>
      <c r="AT430" s="165" t="s">
        <v>77</v>
      </c>
      <c r="AU430" s="165" t="s">
        <v>86</v>
      </c>
      <c r="AY430" s="164" t="s">
        <v>143</v>
      </c>
      <c r="BK430" s="166">
        <f>SUM(BK431:BK446)</f>
        <v>0</v>
      </c>
    </row>
    <row r="431" spans="1:65" s="2" customFormat="1" ht="21.75" customHeight="1">
      <c r="A431" s="36"/>
      <c r="B431" s="37"/>
      <c r="C431" s="167" t="s">
        <v>1497</v>
      </c>
      <c r="D431" s="167" t="s">
        <v>144</v>
      </c>
      <c r="E431" s="168" t="s">
        <v>2329</v>
      </c>
      <c r="F431" s="169" t="s">
        <v>2330</v>
      </c>
      <c r="G431" s="170" t="s">
        <v>470</v>
      </c>
      <c r="H431" s="171">
        <v>1</v>
      </c>
      <c r="I431" s="172"/>
      <c r="J431" s="173">
        <f>ROUND(I431*H431,2)</f>
        <v>0</v>
      </c>
      <c r="K431" s="169" t="s">
        <v>32</v>
      </c>
      <c r="L431" s="41"/>
      <c r="M431" s="174" t="s">
        <v>32</v>
      </c>
      <c r="N431" s="175" t="s">
        <v>49</v>
      </c>
      <c r="O431" s="66"/>
      <c r="P431" s="176">
        <f>O431*H431</f>
        <v>0</v>
      </c>
      <c r="Q431" s="176">
        <v>0</v>
      </c>
      <c r="R431" s="176">
        <f>Q431*H431</f>
        <v>0</v>
      </c>
      <c r="S431" s="176">
        <v>0</v>
      </c>
      <c r="T431" s="177">
        <f>S431*H431</f>
        <v>0</v>
      </c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R431" s="178" t="s">
        <v>452</v>
      </c>
      <c r="AT431" s="178" t="s">
        <v>144</v>
      </c>
      <c r="AU431" s="178" t="s">
        <v>88</v>
      </c>
      <c r="AY431" s="18" t="s">
        <v>143</v>
      </c>
      <c r="BE431" s="179">
        <f>IF(N431="základní",J431,0)</f>
        <v>0</v>
      </c>
      <c r="BF431" s="179">
        <f>IF(N431="snížená",J431,0)</f>
        <v>0</v>
      </c>
      <c r="BG431" s="179">
        <f>IF(N431="zákl. přenesená",J431,0)</f>
        <v>0</v>
      </c>
      <c r="BH431" s="179">
        <f>IF(N431="sníž. přenesená",J431,0)</f>
        <v>0</v>
      </c>
      <c r="BI431" s="179">
        <f>IF(N431="nulová",J431,0)</f>
        <v>0</v>
      </c>
      <c r="BJ431" s="18" t="s">
        <v>86</v>
      </c>
      <c r="BK431" s="179">
        <f>ROUND(I431*H431,2)</f>
        <v>0</v>
      </c>
      <c r="BL431" s="18" t="s">
        <v>452</v>
      </c>
      <c r="BM431" s="178" t="s">
        <v>1264</v>
      </c>
    </row>
    <row r="432" spans="1:65" s="2" customFormat="1" ht="11.25">
      <c r="A432" s="36"/>
      <c r="B432" s="37"/>
      <c r="C432" s="38"/>
      <c r="D432" s="180" t="s">
        <v>149</v>
      </c>
      <c r="E432" s="38"/>
      <c r="F432" s="181" t="s">
        <v>2330</v>
      </c>
      <c r="G432" s="38"/>
      <c r="H432" s="38"/>
      <c r="I432" s="182"/>
      <c r="J432" s="38"/>
      <c r="K432" s="38"/>
      <c r="L432" s="41"/>
      <c r="M432" s="183"/>
      <c r="N432" s="184"/>
      <c r="O432" s="66"/>
      <c r="P432" s="66"/>
      <c r="Q432" s="66"/>
      <c r="R432" s="66"/>
      <c r="S432" s="66"/>
      <c r="T432" s="67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T432" s="18" t="s">
        <v>149</v>
      </c>
      <c r="AU432" s="18" t="s">
        <v>88</v>
      </c>
    </row>
    <row r="433" spans="1:65" s="2" customFormat="1" ht="44.25" customHeight="1">
      <c r="A433" s="36"/>
      <c r="B433" s="37"/>
      <c r="C433" s="167" t="s">
        <v>1503</v>
      </c>
      <c r="D433" s="167" t="s">
        <v>144</v>
      </c>
      <c r="E433" s="168" t="s">
        <v>2055</v>
      </c>
      <c r="F433" s="169" t="s">
        <v>2056</v>
      </c>
      <c r="G433" s="170" t="s">
        <v>462</v>
      </c>
      <c r="H433" s="171">
        <v>60</v>
      </c>
      <c r="I433" s="172"/>
      <c r="J433" s="173">
        <f>ROUND(I433*H433,2)</f>
        <v>0</v>
      </c>
      <c r="K433" s="169" t="s">
        <v>32</v>
      </c>
      <c r="L433" s="41"/>
      <c r="M433" s="174" t="s">
        <v>32</v>
      </c>
      <c r="N433" s="175" t="s">
        <v>49</v>
      </c>
      <c r="O433" s="66"/>
      <c r="P433" s="176">
        <f>O433*H433</f>
        <v>0</v>
      </c>
      <c r="Q433" s="176">
        <v>0</v>
      </c>
      <c r="R433" s="176">
        <f>Q433*H433</f>
        <v>0</v>
      </c>
      <c r="S433" s="176">
        <v>0</v>
      </c>
      <c r="T433" s="177">
        <f>S433*H433</f>
        <v>0</v>
      </c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R433" s="178" t="s">
        <v>452</v>
      </c>
      <c r="AT433" s="178" t="s">
        <v>144</v>
      </c>
      <c r="AU433" s="178" t="s">
        <v>88</v>
      </c>
      <c r="AY433" s="18" t="s">
        <v>143</v>
      </c>
      <c r="BE433" s="179">
        <f>IF(N433="základní",J433,0)</f>
        <v>0</v>
      </c>
      <c r="BF433" s="179">
        <f>IF(N433="snížená",J433,0)</f>
        <v>0</v>
      </c>
      <c r="BG433" s="179">
        <f>IF(N433="zákl. přenesená",J433,0)</f>
        <v>0</v>
      </c>
      <c r="BH433" s="179">
        <f>IF(N433="sníž. přenesená",J433,0)</f>
        <v>0</v>
      </c>
      <c r="BI433" s="179">
        <f>IF(N433="nulová",J433,0)</f>
        <v>0</v>
      </c>
      <c r="BJ433" s="18" t="s">
        <v>86</v>
      </c>
      <c r="BK433" s="179">
        <f>ROUND(I433*H433,2)</f>
        <v>0</v>
      </c>
      <c r="BL433" s="18" t="s">
        <v>452</v>
      </c>
      <c r="BM433" s="178" t="s">
        <v>1277</v>
      </c>
    </row>
    <row r="434" spans="1:65" s="2" customFormat="1" ht="29.25">
      <c r="A434" s="36"/>
      <c r="B434" s="37"/>
      <c r="C434" s="38"/>
      <c r="D434" s="180" t="s">
        <v>149</v>
      </c>
      <c r="E434" s="38"/>
      <c r="F434" s="181" t="s">
        <v>2057</v>
      </c>
      <c r="G434" s="38"/>
      <c r="H434" s="38"/>
      <c r="I434" s="182"/>
      <c r="J434" s="38"/>
      <c r="K434" s="38"/>
      <c r="L434" s="41"/>
      <c r="M434" s="183"/>
      <c r="N434" s="184"/>
      <c r="O434" s="66"/>
      <c r="P434" s="66"/>
      <c r="Q434" s="66"/>
      <c r="R434" s="66"/>
      <c r="S434" s="66"/>
      <c r="T434" s="67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T434" s="18" t="s">
        <v>149</v>
      </c>
      <c r="AU434" s="18" t="s">
        <v>88</v>
      </c>
    </row>
    <row r="435" spans="1:65" s="2" customFormat="1" ht="44.25" customHeight="1">
      <c r="A435" s="36"/>
      <c r="B435" s="37"/>
      <c r="C435" s="167" t="s">
        <v>1507</v>
      </c>
      <c r="D435" s="167" t="s">
        <v>144</v>
      </c>
      <c r="E435" s="168" t="s">
        <v>2047</v>
      </c>
      <c r="F435" s="169" t="s">
        <v>2048</v>
      </c>
      <c r="G435" s="170" t="s">
        <v>470</v>
      </c>
      <c r="H435" s="171">
        <v>2</v>
      </c>
      <c r="I435" s="172"/>
      <c r="J435" s="173">
        <f>ROUND(I435*H435,2)</f>
        <v>0</v>
      </c>
      <c r="K435" s="169" t="s">
        <v>32</v>
      </c>
      <c r="L435" s="41"/>
      <c r="M435" s="174" t="s">
        <v>32</v>
      </c>
      <c r="N435" s="175" t="s">
        <v>49</v>
      </c>
      <c r="O435" s="66"/>
      <c r="P435" s="176">
        <f>O435*H435</f>
        <v>0</v>
      </c>
      <c r="Q435" s="176">
        <v>0</v>
      </c>
      <c r="R435" s="176">
        <f>Q435*H435</f>
        <v>0</v>
      </c>
      <c r="S435" s="176">
        <v>0</v>
      </c>
      <c r="T435" s="177">
        <f>S435*H435</f>
        <v>0</v>
      </c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R435" s="178" t="s">
        <v>452</v>
      </c>
      <c r="AT435" s="178" t="s">
        <v>144</v>
      </c>
      <c r="AU435" s="178" t="s">
        <v>88</v>
      </c>
      <c r="AY435" s="18" t="s">
        <v>143</v>
      </c>
      <c r="BE435" s="179">
        <f>IF(N435="základní",J435,0)</f>
        <v>0</v>
      </c>
      <c r="BF435" s="179">
        <f>IF(N435="snížená",J435,0)</f>
        <v>0</v>
      </c>
      <c r="BG435" s="179">
        <f>IF(N435="zákl. přenesená",J435,0)</f>
        <v>0</v>
      </c>
      <c r="BH435" s="179">
        <f>IF(N435="sníž. přenesená",J435,0)</f>
        <v>0</v>
      </c>
      <c r="BI435" s="179">
        <f>IF(N435="nulová",J435,0)</f>
        <v>0</v>
      </c>
      <c r="BJ435" s="18" t="s">
        <v>86</v>
      </c>
      <c r="BK435" s="179">
        <f>ROUND(I435*H435,2)</f>
        <v>0</v>
      </c>
      <c r="BL435" s="18" t="s">
        <v>452</v>
      </c>
      <c r="BM435" s="178" t="s">
        <v>1298</v>
      </c>
    </row>
    <row r="436" spans="1:65" s="2" customFormat="1" ht="29.25">
      <c r="A436" s="36"/>
      <c r="B436" s="37"/>
      <c r="C436" s="38"/>
      <c r="D436" s="180" t="s">
        <v>149</v>
      </c>
      <c r="E436" s="38"/>
      <c r="F436" s="181" t="s">
        <v>2048</v>
      </c>
      <c r="G436" s="38"/>
      <c r="H436" s="38"/>
      <c r="I436" s="182"/>
      <c r="J436" s="38"/>
      <c r="K436" s="38"/>
      <c r="L436" s="41"/>
      <c r="M436" s="183"/>
      <c r="N436" s="184"/>
      <c r="O436" s="66"/>
      <c r="P436" s="66"/>
      <c r="Q436" s="66"/>
      <c r="R436" s="66"/>
      <c r="S436" s="66"/>
      <c r="T436" s="67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T436" s="18" t="s">
        <v>149</v>
      </c>
      <c r="AU436" s="18" t="s">
        <v>88</v>
      </c>
    </row>
    <row r="437" spans="1:65" s="2" customFormat="1" ht="49.15" customHeight="1">
      <c r="A437" s="36"/>
      <c r="B437" s="37"/>
      <c r="C437" s="167" t="s">
        <v>1514</v>
      </c>
      <c r="D437" s="167" t="s">
        <v>144</v>
      </c>
      <c r="E437" s="168" t="s">
        <v>2049</v>
      </c>
      <c r="F437" s="169" t="s">
        <v>2050</v>
      </c>
      <c r="G437" s="170" t="s">
        <v>470</v>
      </c>
      <c r="H437" s="171">
        <v>4</v>
      </c>
      <c r="I437" s="172"/>
      <c r="J437" s="173">
        <f>ROUND(I437*H437,2)</f>
        <v>0</v>
      </c>
      <c r="K437" s="169" t="s">
        <v>32</v>
      </c>
      <c r="L437" s="41"/>
      <c r="M437" s="174" t="s">
        <v>32</v>
      </c>
      <c r="N437" s="175" t="s">
        <v>49</v>
      </c>
      <c r="O437" s="66"/>
      <c r="P437" s="176">
        <f>O437*H437</f>
        <v>0</v>
      </c>
      <c r="Q437" s="176">
        <v>0</v>
      </c>
      <c r="R437" s="176">
        <f>Q437*H437</f>
        <v>0</v>
      </c>
      <c r="S437" s="176">
        <v>0</v>
      </c>
      <c r="T437" s="177">
        <f>S437*H437</f>
        <v>0</v>
      </c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R437" s="178" t="s">
        <v>452</v>
      </c>
      <c r="AT437" s="178" t="s">
        <v>144</v>
      </c>
      <c r="AU437" s="178" t="s">
        <v>88</v>
      </c>
      <c r="AY437" s="18" t="s">
        <v>143</v>
      </c>
      <c r="BE437" s="179">
        <f>IF(N437="základní",J437,0)</f>
        <v>0</v>
      </c>
      <c r="BF437" s="179">
        <f>IF(N437="snížená",J437,0)</f>
        <v>0</v>
      </c>
      <c r="BG437" s="179">
        <f>IF(N437="zákl. přenesená",J437,0)</f>
        <v>0</v>
      </c>
      <c r="BH437" s="179">
        <f>IF(N437="sníž. přenesená",J437,0)</f>
        <v>0</v>
      </c>
      <c r="BI437" s="179">
        <f>IF(N437="nulová",J437,0)</f>
        <v>0</v>
      </c>
      <c r="BJ437" s="18" t="s">
        <v>86</v>
      </c>
      <c r="BK437" s="179">
        <f>ROUND(I437*H437,2)</f>
        <v>0</v>
      </c>
      <c r="BL437" s="18" t="s">
        <v>452</v>
      </c>
      <c r="BM437" s="178" t="s">
        <v>1311</v>
      </c>
    </row>
    <row r="438" spans="1:65" s="2" customFormat="1" ht="29.25">
      <c r="A438" s="36"/>
      <c r="B438" s="37"/>
      <c r="C438" s="38"/>
      <c r="D438" s="180" t="s">
        <v>149</v>
      </c>
      <c r="E438" s="38"/>
      <c r="F438" s="181" t="s">
        <v>2050</v>
      </c>
      <c r="G438" s="38"/>
      <c r="H438" s="38"/>
      <c r="I438" s="182"/>
      <c r="J438" s="38"/>
      <c r="K438" s="38"/>
      <c r="L438" s="41"/>
      <c r="M438" s="183"/>
      <c r="N438" s="184"/>
      <c r="O438" s="66"/>
      <c r="P438" s="66"/>
      <c r="Q438" s="66"/>
      <c r="R438" s="66"/>
      <c r="S438" s="66"/>
      <c r="T438" s="67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T438" s="18" t="s">
        <v>149</v>
      </c>
      <c r="AU438" s="18" t="s">
        <v>88</v>
      </c>
    </row>
    <row r="439" spans="1:65" s="2" customFormat="1" ht="49.15" customHeight="1">
      <c r="A439" s="36"/>
      <c r="B439" s="37"/>
      <c r="C439" s="167" t="s">
        <v>1518</v>
      </c>
      <c r="D439" s="167" t="s">
        <v>144</v>
      </c>
      <c r="E439" s="168" t="s">
        <v>1898</v>
      </c>
      <c r="F439" s="169" t="s">
        <v>2306</v>
      </c>
      <c r="G439" s="170" t="s">
        <v>462</v>
      </c>
      <c r="H439" s="171">
        <v>64</v>
      </c>
      <c r="I439" s="172"/>
      <c r="J439" s="173">
        <f>ROUND(I439*H439,2)</f>
        <v>0</v>
      </c>
      <c r="K439" s="169" t="s">
        <v>32</v>
      </c>
      <c r="L439" s="41"/>
      <c r="M439" s="174" t="s">
        <v>32</v>
      </c>
      <c r="N439" s="175" t="s">
        <v>49</v>
      </c>
      <c r="O439" s="66"/>
      <c r="P439" s="176">
        <f>O439*H439</f>
        <v>0</v>
      </c>
      <c r="Q439" s="176">
        <v>0</v>
      </c>
      <c r="R439" s="176">
        <f>Q439*H439</f>
        <v>0</v>
      </c>
      <c r="S439" s="176">
        <v>0</v>
      </c>
      <c r="T439" s="177">
        <f>S439*H439</f>
        <v>0</v>
      </c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R439" s="178" t="s">
        <v>452</v>
      </c>
      <c r="AT439" s="178" t="s">
        <v>144</v>
      </c>
      <c r="AU439" s="178" t="s">
        <v>88</v>
      </c>
      <c r="AY439" s="18" t="s">
        <v>143</v>
      </c>
      <c r="BE439" s="179">
        <f>IF(N439="základní",J439,0)</f>
        <v>0</v>
      </c>
      <c r="BF439" s="179">
        <f>IF(N439="snížená",J439,0)</f>
        <v>0</v>
      </c>
      <c r="BG439" s="179">
        <f>IF(N439="zákl. přenesená",J439,0)</f>
        <v>0</v>
      </c>
      <c r="BH439" s="179">
        <f>IF(N439="sníž. přenesená",J439,0)</f>
        <v>0</v>
      </c>
      <c r="BI439" s="179">
        <f>IF(N439="nulová",J439,0)</f>
        <v>0</v>
      </c>
      <c r="BJ439" s="18" t="s">
        <v>86</v>
      </c>
      <c r="BK439" s="179">
        <f>ROUND(I439*H439,2)</f>
        <v>0</v>
      </c>
      <c r="BL439" s="18" t="s">
        <v>452</v>
      </c>
      <c r="BM439" s="178" t="s">
        <v>1323</v>
      </c>
    </row>
    <row r="440" spans="1:65" s="2" customFormat="1" ht="29.25">
      <c r="A440" s="36"/>
      <c r="B440" s="37"/>
      <c r="C440" s="38"/>
      <c r="D440" s="180" t="s">
        <v>149</v>
      </c>
      <c r="E440" s="38"/>
      <c r="F440" s="181" t="s">
        <v>2306</v>
      </c>
      <c r="G440" s="38"/>
      <c r="H440" s="38"/>
      <c r="I440" s="182"/>
      <c r="J440" s="38"/>
      <c r="K440" s="38"/>
      <c r="L440" s="41"/>
      <c r="M440" s="183"/>
      <c r="N440" s="184"/>
      <c r="O440" s="66"/>
      <c r="P440" s="66"/>
      <c r="Q440" s="66"/>
      <c r="R440" s="66"/>
      <c r="S440" s="66"/>
      <c r="T440" s="67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T440" s="18" t="s">
        <v>149</v>
      </c>
      <c r="AU440" s="18" t="s">
        <v>88</v>
      </c>
    </row>
    <row r="441" spans="1:65" s="2" customFormat="1" ht="37.9" customHeight="1">
      <c r="A441" s="36"/>
      <c r="B441" s="37"/>
      <c r="C441" s="167" t="s">
        <v>1524</v>
      </c>
      <c r="D441" s="167" t="s">
        <v>144</v>
      </c>
      <c r="E441" s="168" t="s">
        <v>2331</v>
      </c>
      <c r="F441" s="169" t="s">
        <v>2332</v>
      </c>
      <c r="G441" s="170" t="s">
        <v>470</v>
      </c>
      <c r="H441" s="171">
        <v>2</v>
      </c>
      <c r="I441" s="172"/>
      <c r="J441" s="173">
        <f>ROUND(I441*H441,2)</f>
        <v>0</v>
      </c>
      <c r="K441" s="169" t="s">
        <v>32</v>
      </c>
      <c r="L441" s="41"/>
      <c r="M441" s="174" t="s">
        <v>32</v>
      </c>
      <c r="N441" s="175" t="s">
        <v>49</v>
      </c>
      <c r="O441" s="66"/>
      <c r="P441" s="176">
        <f>O441*H441</f>
        <v>0</v>
      </c>
      <c r="Q441" s="176">
        <v>0</v>
      </c>
      <c r="R441" s="176">
        <f>Q441*H441</f>
        <v>0</v>
      </c>
      <c r="S441" s="176">
        <v>0</v>
      </c>
      <c r="T441" s="177">
        <f>S441*H441</f>
        <v>0</v>
      </c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R441" s="178" t="s">
        <v>452</v>
      </c>
      <c r="AT441" s="178" t="s">
        <v>144</v>
      </c>
      <c r="AU441" s="178" t="s">
        <v>88</v>
      </c>
      <c r="AY441" s="18" t="s">
        <v>143</v>
      </c>
      <c r="BE441" s="179">
        <f>IF(N441="základní",J441,0)</f>
        <v>0</v>
      </c>
      <c r="BF441" s="179">
        <f>IF(N441="snížená",J441,0)</f>
        <v>0</v>
      </c>
      <c r="BG441" s="179">
        <f>IF(N441="zákl. přenesená",J441,0)</f>
        <v>0</v>
      </c>
      <c r="BH441" s="179">
        <f>IF(N441="sníž. přenesená",J441,0)</f>
        <v>0</v>
      </c>
      <c r="BI441" s="179">
        <f>IF(N441="nulová",J441,0)</f>
        <v>0</v>
      </c>
      <c r="BJ441" s="18" t="s">
        <v>86</v>
      </c>
      <c r="BK441" s="179">
        <f>ROUND(I441*H441,2)</f>
        <v>0</v>
      </c>
      <c r="BL441" s="18" t="s">
        <v>452</v>
      </c>
      <c r="BM441" s="178" t="s">
        <v>1348</v>
      </c>
    </row>
    <row r="442" spans="1:65" s="2" customFormat="1" ht="29.25">
      <c r="A442" s="36"/>
      <c r="B442" s="37"/>
      <c r="C442" s="38"/>
      <c r="D442" s="180" t="s">
        <v>149</v>
      </c>
      <c r="E442" s="38"/>
      <c r="F442" s="181" t="s">
        <v>2332</v>
      </c>
      <c r="G442" s="38"/>
      <c r="H442" s="38"/>
      <c r="I442" s="182"/>
      <c r="J442" s="38"/>
      <c r="K442" s="38"/>
      <c r="L442" s="41"/>
      <c r="M442" s="183"/>
      <c r="N442" s="184"/>
      <c r="O442" s="66"/>
      <c r="P442" s="66"/>
      <c r="Q442" s="66"/>
      <c r="R442" s="66"/>
      <c r="S442" s="66"/>
      <c r="T442" s="67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T442" s="18" t="s">
        <v>149</v>
      </c>
      <c r="AU442" s="18" t="s">
        <v>88</v>
      </c>
    </row>
    <row r="443" spans="1:65" s="2" customFormat="1" ht="24.2" customHeight="1">
      <c r="A443" s="36"/>
      <c r="B443" s="37"/>
      <c r="C443" s="167" t="s">
        <v>1529</v>
      </c>
      <c r="D443" s="167" t="s">
        <v>144</v>
      </c>
      <c r="E443" s="168" t="s">
        <v>2307</v>
      </c>
      <c r="F443" s="169" t="s">
        <v>2308</v>
      </c>
      <c r="G443" s="170" t="s">
        <v>470</v>
      </c>
      <c r="H443" s="171">
        <v>128</v>
      </c>
      <c r="I443" s="172"/>
      <c r="J443" s="173">
        <f>ROUND(I443*H443,2)</f>
        <v>0</v>
      </c>
      <c r="K443" s="169" t="s">
        <v>32</v>
      </c>
      <c r="L443" s="41"/>
      <c r="M443" s="174" t="s">
        <v>32</v>
      </c>
      <c r="N443" s="175" t="s">
        <v>49</v>
      </c>
      <c r="O443" s="66"/>
      <c r="P443" s="176">
        <f>O443*H443</f>
        <v>0</v>
      </c>
      <c r="Q443" s="176">
        <v>0</v>
      </c>
      <c r="R443" s="176">
        <f>Q443*H443</f>
        <v>0</v>
      </c>
      <c r="S443" s="176">
        <v>0</v>
      </c>
      <c r="T443" s="177">
        <f>S443*H443</f>
        <v>0</v>
      </c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R443" s="178" t="s">
        <v>452</v>
      </c>
      <c r="AT443" s="178" t="s">
        <v>144</v>
      </c>
      <c r="AU443" s="178" t="s">
        <v>88</v>
      </c>
      <c r="AY443" s="18" t="s">
        <v>143</v>
      </c>
      <c r="BE443" s="179">
        <f>IF(N443="základní",J443,0)</f>
        <v>0</v>
      </c>
      <c r="BF443" s="179">
        <f>IF(N443="snížená",J443,0)</f>
        <v>0</v>
      </c>
      <c r="BG443" s="179">
        <f>IF(N443="zákl. přenesená",J443,0)</f>
        <v>0</v>
      </c>
      <c r="BH443" s="179">
        <f>IF(N443="sníž. přenesená",J443,0)</f>
        <v>0</v>
      </c>
      <c r="BI443" s="179">
        <f>IF(N443="nulová",J443,0)</f>
        <v>0</v>
      </c>
      <c r="BJ443" s="18" t="s">
        <v>86</v>
      </c>
      <c r="BK443" s="179">
        <f>ROUND(I443*H443,2)</f>
        <v>0</v>
      </c>
      <c r="BL443" s="18" t="s">
        <v>452</v>
      </c>
      <c r="BM443" s="178" t="s">
        <v>1359</v>
      </c>
    </row>
    <row r="444" spans="1:65" s="2" customFormat="1" ht="11.25">
      <c r="A444" s="36"/>
      <c r="B444" s="37"/>
      <c r="C444" s="38"/>
      <c r="D444" s="180" t="s">
        <v>149</v>
      </c>
      <c r="E444" s="38"/>
      <c r="F444" s="181" t="s">
        <v>2308</v>
      </c>
      <c r="G444" s="38"/>
      <c r="H444" s="38"/>
      <c r="I444" s="182"/>
      <c r="J444" s="38"/>
      <c r="K444" s="38"/>
      <c r="L444" s="41"/>
      <c r="M444" s="183"/>
      <c r="N444" s="184"/>
      <c r="O444" s="66"/>
      <c r="P444" s="66"/>
      <c r="Q444" s="66"/>
      <c r="R444" s="66"/>
      <c r="S444" s="66"/>
      <c r="T444" s="67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T444" s="18" t="s">
        <v>149</v>
      </c>
      <c r="AU444" s="18" t="s">
        <v>88</v>
      </c>
    </row>
    <row r="445" spans="1:65" s="2" customFormat="1" ht="24.2" customHeight="1">
      <c r="A445" s="36"/>
      <c r="B445" s="37"/>
      <c r="C445" s="167" t="s">
        <v>1535</v>
      </c>
      <c r="D445" s="167" t="s">
        <v>144</v>
      </c>
      <c r="E445" s="168" t="s">
        <v>1921</v>
      </c>
      <c r="F445" s="169" t="s">
        <v>2333</v>
      </c>
      <c r="G445" s="170" t="s">
        <v>1815</v>
      </c>
      <c r="H445" s="171">
        <v>1</v>
      </c>
      <c r="I445" s="172"/>
      <c r="J445" s="173">
        <f>ROUND(I445*H445,2)</f>
        <v>0</v>
      </c>
      <c r="K445" s="169" t="s">
        <v>32</v>
      </c>
      <c r="L445" s="41"/>
      <c r="M445" s="174" t="s">
        <v>32</v>
      </c>
      <c r="N445" s="175" t="s">
        <v>49</v>
      </c>
      <c r="O445" s="66"/>
      <c r="P445" s="176">
        <f>O445*H445</f>
        <v>0</v>
      </c>
      <c r="Q445" s="176">
        <v>0</v>
      </c>
      <c r="R445" s="176">
        <f>Q445*H445</f>
        <v>0</v>
      </c>
      <c r="S445" s="176">
        <v>0</v>
      </c>
      <c r="T445" s="177">
        <f>S445*H445</f>
        <v>0</v>
      </c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R445" s="178" t="s">
        <v>452</v>
      </c>
      <c r="AT445" s="178" t="s">
        <v>144</v>
      </c>
      <c r="AU445" s="178" t="s">
        <v>88</v>
      </c>
      <c r="AY445" s="18" t="s">
        <v>143</v>
      </c>
      <c r="BE445" s="179">
        <f>IF(N445="základní",J445,0)</f>
        <v>0</v>
      </c>
      <c r="BF445" s="179">
        <f>IF(N445="snížená",J445,0)</f>
        <v>0</v>
      </c>
      <c r="BG445" s="179">
        <f>IF(N445="zákl. přenesená",J445,0)</f>
        <v>0</v>
      </c>
      <c r="BH445" s="179">
        <f>IF(N445="sníž. přenesená",J445,0)</f>
        <v>0</v>
      </c>
      <c r="BI445" s="179">
        <f>IF(N445="nulová",J445,0)</f>
        <v>0</v>
      </c>
      <c r="BJ445" s="18" t="s">
        <v>86</v>
      </c>
      <c r="BK445" s="179">
        <f>ROUND(I445*H445,2)</f>
        <v>0</v>
      </c>
      <c r="BL445" s="18" t="s">
        <v>452</v>
      </c>
      <c r="BM445" s="178" t="s">
        <v>1370</v>
      </c>
    </row>
    <row r="446" spans="1:65" s="2" customFormat="1" ht="19.5">
      <c r="A446" s="36"/>
      <c r="B446" s="37"/>
      <c r="C446" s="38"/>
      <c r="D446" s="180" t="s">
        <v>149</v>
      </c>
      <c r="E446" s="38"/>
      <c r="F446" s="181" t="s">
        <v>2333</v>
      </c>
      <c r="G446" s="38"/>
      <c r="H446" s="38"/>
      <c r="I446" s="182"/>
      <c r="J446" s="38"/>
      <c r="K446" s="38"/>
      <c r="L446" s="41"/>
      <c r="M446" s="183"/>
      <c r="N446" s="184"/>
      <c r="O446" s="66"/>
      <c r="P446" s="66"/>
      <c r="Q446" s="66"/>
      <c r="R446" s="66"/>
      <c r="S446" s="66"/>
      <c r="T446" s="67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T446" s="18" t="s">
        <v>149</v>
      </c>
      <c r="AU446" s="18" t="s">
        <v>88</v>
      </c>
    </row>
    <row r="447" spans="1:65" s="11" customFormat="1" ht="22.9" customHeight="1">
      <c r="B447" s="153"/>
      <c r="C447" s="154"/>
      <c r="D447" s="155" t="s">
        <v>77</v>
      </c>
      <c r="E447" s="196" t="s">
        <v>2327</v>
      </c>
      <c r="F447" s="196" t="s">
        <v>2328</v>
      </c>
      <c r="G447" s="154"/>
      <c r="H447" s="154"/>
      <c r="I447" s="157"/>
      <c r="J447" s="197">
        <f>BK447</f>
        <v>0</v>
      </c>
      <c r="K447" s="154"/>
      <c r="L447" s="159"/>
      <c r="M447" s="160"/>
      <c r="N447" s="161"/>
      <c r="O447" s="161"/>
      <c r="P447" s="162">
        <f>SUM(P448:P463)</f>
        <v>0</v>
      </c>
      <c r="Q447" s="161"/>
      <c r="R447" s="162">
        <f>SUM(R448:R463)</f>
        <v>0</v>
      </c>
      <c r="S447" s="161"/>
      <c r="T447" s="163">
        <f>SUM(T448:T463)</f>
        <v>0</v>
      </c>
      <c r="AR447" s="164" t="s">
        <v>86</v>
      </c>
      <c r="AT447" s="165" t="s">
        <v>77</v>
      </c>
      <c r="AU447" s="165" t="s">
        <v>86</v>
      </c>
      <c r="AY447" s="164" t="s">
        <v>143</v>
      </c>
      <c r="BK447" s="166">
        <f>SUM(BK448:BK463)</f>
        <v>0</v>
      </c>
    </row>
    <row r="448" spans="1:65" s="2" customFormat="1" ht="37.9" customHeight="1">
      <c r="A448" s="36"/>
      <c r="B448" s="37"/>
      <c r="C448" s="232" t="s">
        <v>1539</v>
      </c>
      <c r="D448" s="232" t="s">
        <v>519</v>
      </c>
      <c r="E448" s="233" t="s">
        <v>2334</v>
      </c>
      <c r="F448" s="234" t="s">
        <v>2335</v>
      </c>
      <c r="G448" s="235" t="s">
        <v>470</v>
      </c>
      <c r="H448" s="236">
        <v>1</v>
      </c>
      <c r="I448" s="237"/>
      <c r="J448" s="238">
        <f>ROUND(I448*H448,2)</f>
        <v>0</v>
      </c>
      <c r="K448" s="234" t="s">
        <v>32</v>
      </c>
      <c r="L448" s="239"/>
      <c r="M448" s="240" t="s">
        <v>32</v>
      </c>
      <c r="N448" s="241" t="s">
        <v>49</v>
      </c>
      <c r="O448" s="66"/>
      <c r="P448" s="176">
        <f>O448*H448</f>
        <v>0</v>
      </c>
      <c r="Q448" s="176">
        <v>0</v>
      </c>
      <c r="R448" s="176">
        <f>Q448*H448</f>
        <v>0</v>
      </c>
      <c r="S448" s="176">
        <v>0</v>
      </c>
      <c r="T448" s="177">
        <f>S448*H448</f>
        <v>0</v>
      </c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R448" s="178" t="s">
        <v>586</v>
      </c>
      <c r="AT448" s="178" t="s">
        <v>519</v>
      </c>
      <c r="AU448" s="178" t="s">
        <v>88</v>
      </c>
      <c r="AY448" s="18" t="s">
        <v>143</v>
      </c>
      <c r="BE448" s="179">
        <f>IF(N448="základní",J448,0)</f>
        <v>0</v>
      </c>
      <c r="BF448" s="179">
        <f>IF(N448="snížená",J448,0)</f>
        <v>0</v>
      </c>
      <c r="BG448" s="179">
        <f>IF(N448="zákl. přenesená",J448,0)</f>
        <v>0</v>
      </c>
      <c r="BH448" s="179">
        <f>IF(N448="sníž. přenesená",J448,0)</f>
        <v>0</v>
      </c>
      <c r="BI448" s="179">
        <f>IF(N448="nulová",J448,0)</f>
        <v>0</v>
      </c>
      <c r="BJ448" s="18" t="s">
        <v>86</v>
      </c>
      <c r="BK448" s="179">
        <f>ROUND(I448*H448,2)</f>
        <v>0</v>
      </c>
      <c r="BL448" s="18" t="s">
        <v>452</v>
      </c>
      <c r="BM448" s="178" t="s">
        <v>2336</v>
      </c>
    </row>
    <row r="449" spans="1:65" s="2" customFormat="1" ht="29.25">
      <c r="A449" s="36"/>
      <c r="B449" s="37"/>
      <c r="C449" s="38"/>
      <c r="D449" s="180" t="s">
        <v>149</v>
      </c>
      <c r="E449" s="38"/>
      <c r="F449" s="181" t="s">
        <v>2335</v>
      </c>
      <c r="G449" s="38"/>
      <c r="H449" s="38"/>
      <c r="I449" s="182"/>
      <c r="J449" s="38"/>
      <c r="K449" s="38"/>
      <c r="L449" s="41"/>
      <c r="M449" s="183"/>
      <c r="N449" s="184"/>
      <c r="O449" s="66"/>
      <c r="P449" s="66"/>
      <c r="Q449" s="66"/>
      <c r="R449" s="66"/>
      <c r="S449" s="66"/>
      <c r="T449" s="67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T449" s="18" t="s">
        <v>149</v>
      </c>
      <c r="AU449" s="18" t="s">
        <v>88</v>
      </c>
    </row>
    <row r="450" spans="1:65" s="2" customFormat="1" ht="16.5" customHeight="1">
      <c r="A450" s="36"/>
      <c r="B450" s="37"/>
      <c r="C450" s="232" t="s">
        <v>1546</v>
      </c>
      <c r="D450" s="232" t="s">
        <v>519</v>
      </c>
      <c r="E450" s="233" t="s">
        <v>2337</v>
      </c>
      <c r="F450" s="234" t="s">
        <v>2338</v>
      </c>
      <c r="G450" s="235" t="s">
        <v>462</v>
      </c>
      <c r="H450" s="236">
        <v>60</v>
      </c>
      <c r="I450" s="237"/>
      <c r="J450" s="238">
        <f>ROUND(I450*H450,2)</f>
        <v>0</v>
      </c>
      <c r="K450" s="234" t="s">
        <v>32</v>
      </c>
      <c r="L450" s="239"/>
      <c r="M450" s="240" t="s">
        <v>32</v>
      </c>
      <c r="N450" s="241" t="s">
        <v>49</v>
      </c>
      <c r="O450" s="66"/>
      <c r="P450" s="176">
        <f>O450*H450</f>
        <v>0</v>
      </c>
      <c r="Q450" s="176">
        <v>0</v>
      </c>
      <c r="R450" s="176">
        <f>Q450*H450</f>
        <v>0</v>
      </c>
      <c r="S450" s="176">
        <v>0</v>
      </c>
      <c r="T450" s="177">
        <f>S450*H450</f>
        <v>0</v>
      </c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R450" s="178" t="s">
        <v>586</v>
      </c>
      <c r="AT450" s="178" t="s">
        <v>519</v>
      </c>
      <c r="AU450" s="178" t="s">
        <v>88</v>
      </c>
      <c r="AY450" s="18" t="s">
        <v>143</v>
      </c>
      <c r="BE450" s="179">
        <f>IF(N450="základní",J450,0)</f>
        <v>0</v>
      </c>
      <c r="BF450" s="179">
        <f>IF(N450="snížená",J450,0)</f>
        <v>0</v>
      </c>
      <c r="BG450" s="179">
        <f>IF(N450="zákl. přenesená",J450,0)</f>
        <v>0</v>
      </c>
      <c r="BH450" s="179">
        <f>IF(N450="sníž. přenesená",J450,0)</f>
        <v>0</v>
      </c>
      <c r="BI450" s="179">
        <f>IF(N450="nulová",J450,0)</f>
        <v>0</v>
      </c>
      <c r="BJ450" s="18" t="s">
        <v>86</v>
      </c>
      <c r="BK450" s="179">
        <f>ROUND(I450*H450,2)</f>
        <v>0</v>
      </c>
      <c r="BL450" s="18" t="s">
        <v>452</v>
      </c>
      <c r="BM450" s="178" t="s">
        <v>2339</v>
      </c>
    </row>
    <row r="451" spans="1:65" s="2" customFormat="1" ht="11.25">
      <c r="A451" s="36"/>
      <c r="B451" s="37"/>
      <c r="C451" s="38"/>
      <c r="D451" s="180" t="s">
        <v>149</v>
      </c>
      <c r="E451" s="38"/>
      <c r="F451" s="181" t="s">
        <v>2338</v>
      </c>
      <c r="G451" s="38"/>
      <c r="H451" s="38"/>
      <c r="I451" s="182"/>
      <c r="J451" s="38"/>
      <c r="K451" s="38"/>
      <c r="L451" s="41"/>
      <c r="M451" s="183"/>
      <c r="N451" s="184"/>
      <c r="O451" s="66"/>
      <c r="P451" s="66"/>
      <c r="Q451" s="66"/>
      <c r="R451" s="66"/>
      <c r="S451" s="66"/>
      <c r="T451" s="67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T451" s="18" t="s">
        <v>149</v>
      </c>
      <c r="AU451" s="18" t="s">
        <v>88</v>
      </c>
    </row>
    <row r="452" spans="1:65" s="2" customFormat="1" ht="16.5" customHeight="1">
      <c r="A452" s="36"/>
      <c r="B452" s="37"/>
      <c r="C452" s="232" t="s">
        <v>1550</v>
      </c>
      <c r="D452" s="232" t="s">
        <v>519</v>
      </c>
      <c r="E452" s="233" t="s">
        <v>2175</v>
      </c>
      <c r="F452" s="234" t="s">
        <v>2176</v>
      </c>
      <c r="G452" s="235" t="s">
        <v>470</v>
      </c>
      <c r="H452" s="236">
        <v>2</v>
      </c>
      <c r="I452" s="237"/>
      <c r="J452" s="238">
        <f>ROUND(I452*H452,2)</f>
        <v>0</v>
      </c>
      <c r="K452" s="234" t="s">
        <v>32</v>
      </c>
      <c r="L452" s="239"/>
      <c r="M452" s="240" t="s">
        <v>32</v>
      </c>
      <c r="N452" s="241" t="s">
        <v>49</v>
      </c>
      <c r="O452" s="66"/>
      <c r="P452" s="176">
        <f>O452*H452</f>
        <v>0</v>
      </c>
      <c r="Q452" s="176">
        <v>0</v>
      </c>
      <c r="R452" s="176">
        <f>Q452*H452</f>
        <v>0</v>
      </c>
      <c r="S452" s="176">
        <v>0</v>
      </c>
      <c r="T452" s="177">
        <f>S452*H452</f>
        <v>0</v>
      </c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R452" s="178" t="s">
        <v>586</v>
      </c>
      <c r="AT452" s="178" t="s">
        <v>519</v>
      </c>
      <c r="AU452" s="178" t="s">
        <v>88</v>
      </c>
      <c r="AY452" s="18" t="s">
        <v>143</v>
      </c>
      <c r="BE452" s="179">
        <f>IF(N452="základní",J452,0)</f>
        <v>0</v>
      </c>
      <c r="BF452" s="179">
        <f>IF(N452="snížená",J452,0)</f>
        <v>0</v>
      </c>
      <c r="BG452" s="179">
        <f>IF(N452="zákl. přenesená",J452,0)</f>
        <v>0</v>
      </c>
      <c r="BH452" s="179">
        <f>IF(N452="sníž. přenesená",J452,0)</f>
        <v>0</v>
      </c>
      <c r="BI452" s="179">
        <f>IF(N452="nulová",J452,0)</f>
        <v>0</v>
      </c>
      <c r="BJ452" s="18" t="s">
        <v>86</v>
      </c>
      <c r="BK452" s="179">
        <f>ROUND(I452*H452,2)</f>
        <v>0</v>
      </c>
      <c r="BL452" s="18" t="s">
        <v>452</v>
      </c>
      <c r="BM452" s="178" t="s">
        <v>2340</v>
      </c>
    </row>
    <row r="453" spans="1:65" s="2" customFormat="1" ht="11.25">
      <c r="A453" s="36"/>
      <c r="B453" s="37"/>
      <c r="C453" s="38"/>
      <c r="D453" s="180" t="s">
        <v>149</v>
      </c>
      <c r="E453" s="38"/>
      <c r="F453" s="181" t="s">
        <v>2176</v>
      </c>
      <c r="G453" s="38"/>
      <c r="H453" s="38"/>
      <c r="I453" s="182"/>
      <c r="J453" s="38"/>
      <c r="K453" s="38"/>
      <c r="L453" s="41"/>
      <c r="M453" s="183"/>
      <c r="N453" s="184"/>
      <c r="O453" s="66"/>
      <c r="P453" s="66"/>
      <c r="Q453" s="66"/>
      <c r="R453" s="66"/>
      <c r="S453" s="66"/>
      <c r="T453" s="67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T453" s="18" t="s">
        <v>149</v>
      </c>
      <c r="AU453" s="18" t="s">
        <v>88</v>
      </c>
    </row>
    <row r="454" spans="1:65" s="2" customFormat="1" ht="16.5" customHeight="1">
      <c r="A454" s="36"/>
      <c r="B454" s="37"/>
      <c r="C454" s="232" t="s">
        <v>1558</v>
      </c>
      <c r="D454" s="232" t="s">
        <v>519</v>
      </c>
      <c r="E454" s="233" t="s">
        <v>2178</v>
      </c>
      <c r="F454" s="234" t="s">
        <v>2179</v>
      </c>
      <c r="G454" s="235" t="s">
        <v>470</v>
      </c>
      <c r="H454" s="236">
        <v>4</v>
      </c>
      <c r="I454" s="237"/>
      <c r="J454" s="238">
        <f>ROUND(I454*H454,2)</f>
        <v>0</v>
      </c>
      <c r="K454" s="234" t="s">
        <v>32</v>
      </c>
      <c r="L454" s="239"/>
      <c r="M454" s="240" t="s">
        <v>32</v>
      </c>
      <c r="N454" s="241" t="s">
        <v>49</v>
      </c>
      <c r="O454" s="66"/>
      <c r="P454" s="176">
        <f>O454*H454</f>
        <v>0</v>
      </c>
      <c r="Q454" s="176">
        <v>0</v>
      </c>
      <c r="R454" s="176">
        <f>Q454*H454</f>
        <v>0</v>
      </c>
      <c r="S454" s="176">
        <v>0</v>
      </c>
      <c r="T454" s="177">
        <f>S454*H454</f>
        <v>0</v>
      </c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R454" s="178" t="s">
        <v>586</v>
      </c>
      <c r="AT454" s="178" t="s">
        <v>519</v>
      </c>
      <c r="AU454" s="178" t="s">
        <v>88</v>
      </c>
      <c r="AY454" s="18" t="s">
        <v>143</v>
      </c>
      <c r="BE454" s="179">
        <f>IF(N454="základní",J454,0)</f>
        <v>0</v>
      </c>
      <c r="BF454" s="179">
        <f>IF(N454="snížená",J454,0)</f>
        <v>0</v>
      </c>
      <c r="BG454" s="179">
        <f>IF(N454="zákl. přenesená",J454,0)</f>
        <v>0</v>
      </c>
      <c r="BH454" s="179">
        <f>IF(N454="sníž. přenesená",J454,0)</f>
        <v>0</v>
      </c>
      <c r="BI454" s="179">
        <f>IF(N454="nulová",J454,0)</f>
        <v>0</v>
      </c>
      <c r="BJ454" s="18" t="s">
        <v>86</v>
      </c>
      <c r="BK454" s="179">
        <f>ROUND(I454*H454,2)</f>
        <v>0</v>
      </c>
      <c r="BL454" s="18" t="s">
        <v>452</v>
      </c>
      <c r="BM454" s="178" t="s">
        <v>2341</v>
      </c>
    </row>
    <row r="455" spans="1:65" s="2" customFormat="1" ht="11.25">
      <c r="A455" s="36"/>
      <c r="B455" s="37"/>
      <c r="C455" s="38"/>
      <c r="D455" s="180" t="s">
        <v>149</v>
      </c>
      <c r="E455" s="38"/>
      <c r="F455" s="181" t="s">
        <v>2179</v>
      </c>
      <c r="G455" s="38"/>
      <c r="H455" s="38"/>
      <c r="I455" s="182"/>
      <c r="J455" s="38"/>
      <c r="K455" s="38"/>
      <c r="L455" s="41"/>
      <c r="M455" s="183"/>
      <c r="N455" s="184"/>
      <c r="O455" s="66"/>
      <c r="P455" s="66"/>
      <c r="Q455" s="66"/>
      <c r="R455" s="66"/>
      <c r="S455" s="66"/>
      <c r="T455" s="67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T455" s="18" t="s">
        <v>149</v>
      </c>
      <c r="AU455" s="18" t="s">
        <v>88</v>
      </c>
    </row>
    <row r="456" spans="1:65" s="2" customFormat="1" ht="16.5" customHeight="1">
      <c r="A456" s="36"/>
      <c r="B456" s="37"/>
      <c r="C456" s="232" t="s">
        <v>1564</v>
      </c>
      <c r="D456" s="232" t="s">
        <v>519</v>
      </c>
      <c r="E456" s="233" t="s">
        <v>1964</v>
      </c>
      <c r="F456" s="234" t="s">
        <v>1965</v>
      </c>
      <c r="G456" s="235" t="s">
        <v>462</v>
      </c>
      <c r="H456" s="236">
        <v>64</v>
      </c>
      <c r="I456" s="237"/>
      <c r="J456" s="238">
        <f>ROUND(I456*H456,2)</f>
        <v>0</v>
      </c>
      <c r="K456" s="234" t="s">
        <v>32</v>
      </c>
      <c r="L456" s="239"/>
      <c r="M456" s="240" t="s">
        <v>32</v>
      </c>
      <c r="N456" s="241" t="s">
        <v>49</v>
      </c>
      <c r="O456" s="66"/>
      <c r="P456" s="176">
        <f>O456*H456</f>
        <v>0</v>
      </c>
      <c r="Q456" s="176">
        <v>0</v>
      </c>
      <c r="R456" s="176">
        <f>Q456*H456</f>
        <v>0</v>
      </c>
      <c r="S456" s="176">
        <v>0</v>
      </c>
      <c r="T456" s="177">
        <f>S456*H456</f>
        <v>0</v>
      </c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R456" s="178" t="s">
        <v>586</v>
      </c>
      <c r="AT456" s="178" t="s">
        <v>519</v>
      </c>
      <c r="AU456" s="178" t="s">
        <v>88</v>
      </c>
      <c r="AY456" s="18" t="s">
        <v>143</v>
      </c>
      <c r="BE456" s="179">
        <f>IF(N456="základní",J456,0)</f>
        <v>0</v>
      </c>
      <c r="BF456" s="179">
        <f>IF(N456="snížená",J456,0)</f>
        <v>0</v>
      </c>
      <c r="BG456" s="179">
        <f>IF(N456="zákl. přenesená",J456,0)</f>
        <v>0</v>
      </c>
      <c r="BH456" s="179">
        <f>IF(N456="sníž. přenesená",J456,0)</f>
        <v>0</v>
      </c>
      <c r="BI456" s="179">
        <f>IF(N456="nulová",J456,0)</f>
        <v>0</v>
      </c>
      <c r="BJ456" s="18" t="s">
        <v>86</v>
      </c>
      <c r="BK456" s="179">
        <f>ROUND(I456*H456,2)</f>
        <v>0</v>
      </c>
      <c r="BL456" s="18" t="s">
        <v>452</v>
      </c>
      <c r="BM456" s="178" t="s">
        <v>2342</v>
      </c>
    </row>
    <row r="457" spans="1:65" s="2" customFormat="1" ht="11.25">
      <c r="A457" s="36"/>
      <c r="B457" s="37"/>
      <c r="C457" s="38"/>
      <c r="D457" s="180" t="s">
        <v>149</v>
      </c>
      <c r="E457" s="38"/>
      <c r="F457" s="181" t="s">
        <v>1965</v>
      </c>
      <c r="G457" s="38"/>
      <c r="H457" s="38"/>
      <c r="I457" s="182"/>
      <c r="J457" s="38"/>
      <c r="K457" s="38"/>
      <c r="L457" s="41"/>
      <c r="M457" s="183"/>
      <c r="N457" s="184"/>
      <c r="O457" s="66"/>
      <c r="P457" s="66"/>
      <c r="Q457" s="66"/>
      <c r="R457" s="66"/>
      <c r="S457" s="66"/>
      <c r="T457" s="67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T457" s="18" t="s">
        <v>149</v>
      </c>
      <c r="AU457" s="18" t="s">
        <v>88</v>
      </c>
    </row>
    <row r="458" spans="1:65" s="2" customFormat="1" ht="16.5" customHeight="1">
      <c r="A458" s="36"/>
      <c r="B458" s="37"/>
      <c r="C458" s="232" t="s">
        <v>1583</v>
      </c>
      <c r="D458" s="232" t="s">
        <v>519</v>
      </c>
      <c r="E458" s="233" t="s">
        <v>2343</v>
      </c>
      <c r="F458" s="234" t="s">
        <v>2344</v>
      </c>
      <c r="G458" s="235" t="s">
        <v>470</v>
      </c>
      <c r="H458" s="236">
        <v>2</v>
      </c>
      <c r="I458" s="237"/>
      <c r="J458" s="238">
        <f>ROUND(I458*H458,2)</f>
        <v>0</v>
      </c>
      <c r="K458" s="234" t="s">
        <v>32</v>
      </c>
      <c r="L458" s="239"/>
      <c r="M458" s="240" t="s">
        <v>32</v>
      </c>
      <c r="N458" s="241" t="s">
        <v>49</v>
      </c>
      <c r="O458" s="66"/>
      <c r="P458" s="176">
        <f>O458*H458</f>
        <v>0</v>
      </c>
      <c r="Q458" s="176">
        <v>0</v>
      </c>
      <c r="R458" s="176">
        <f>Q458*H458</f>
        <v>0</v>
      </c>
      <c r="S458" s="176">
        <v>0</v>
      </c>
      <c r="T458" s="177">
        <f>S458*H458</f>
        <v>0</v>
      </c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R458" s="178" t="s">
        <v>586</v>
      </c>
      <c r="AT458" s="178" t="s">
        <v>519</v>
      </c>
      <c r="AU458" s="178" t="s">
        <v>88</v>
      </c>
      <c r="AY458" s="18" t="s">
        <v>143</v>
      </c>
      <c r="BE458" s="179">
        <f>IF(N458="základní",J458,0)</f>
        <v>0</v>
      </c>
      <c r="BF458" s="179">
        <f>IF(N458="snížená",J458,0)</f>
        <v>0</v>
      </c>
      <c r="BG458" s="179">
        <f>IF(N458="zákl. přenesená",J458,0)</f>
        <v>0</v>
      </c>
      <c r="BH458" s="179">
        <f>IF(N458="sníž. přenesená",J458,0)</f>
        <v>0</v>
      </c>
      <c r="BI458" s="179">
        <f>IF(N458="nulová",J458,0)</f>
        <v>0</v>
      </c>
      <c r="BJ458" s="18" t="s">
        <v>86</v>
      </c>
      <c r="BK458" s="179">
        <f>ROUND(I458*H458,2)</f>
        <v>0</v>
      </c>
      <c r="BL458" s="18" t="s">
        <v>452</v>
      </c>
      <c r="BM458" s="178" t="s">
        <v>2345</v>
      </c>
    </row>
    <row r="459" spans="1:65" s="2" customFormat="1" ht="11.25">
      <c r="A459" s="36"/>
      <c r="B459" s="37"/>
      <c r="C459" s="38"/>
      <c r="D459" s="180" t="s">
        <v>149</v>
      </c>
      <c r="E459" s="38"/>
      <c r="F459" s="181" t="s">
        <v>2344</v>
      </c>
      <c r="G459" s="38"/>
      <c r="H459" s="38"/>
      <c r="I459" s="182"/>
      <c r="J459" s="38"/>
      <c r="K459" s="38"/>
      <c r="L459" s="41"/>
      <c r="M459" s="183"/>
      <c r="N459" s="184"/>
      <c r="O459" s="66"/>
      <c r="P459" s="66"/>
      <c r="Q459" s="66"/>
      <c r="R459" s="66"/>
      <c r="S459" s="66"/>
      <c r="T459" s="67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T459" s="18" t="s">
        <v>149</v>
      </c>
      <c r="AU459" s="18" t="s">
        <v>88</v>
      </c>
    </row>
    <row r="460" spans="1:65" s="2" customFormat="1" ht="16.5" customHeight="1">
      <c r="A460" s="36"/>
      <c r="B460" s="37"/>
      <c r="C460" s="232" t="s">
        <v>1589</v>
      </c>
      <c r="D460" s="232" t="s">
        <v>519</v>
      </c>
      <c r="E460" s="233" t="s">
        <v>2346</v>
      </c>
      <c r="F460" s="234" t="s">
        <v>2347</v>
      </c>
      <c r="G460" s="235" t="s">
        <v>462</v>
      </c>
      <c r="H460" s="236">
        <v>128</v>
      </c>
      <c r="I460" s="237"/>
      <c r="J460" s="238">
        <f>ROUND(I460*H460,2)</f>
        <v>0</v>
      </c>
      <c r="K460" s="234" t="s">
        <v>32</v>
      </c>
      <c r="L460" s="239"/>
      <c r="M460" s="240" t="s">
        <v>32</v>
      </c>
      <c r="N460" s="241" t="s">
        <v>49</v>
      </c>
      <c r="O460" s="66"/>
      <c r="P460" s="176">
        <f>O460*H460</f>
        <v>0</v>
      </c>
      <c r="Q460" s="176">
        <v>0</v>
      </c>
      <c r="R460" s="176">
        <f>Q460*H460</f>
        <v>0</v>
      </c>
      <c r="S460" s="176">
        <v>0</v>
      </c>
      <c r="T460" s="177">
        <f>S460*H460</f>
        <v>0</v>
      </c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R460" s="178" t="s">
        <v>586</v>
      </c>
      <c r="AT460" s="178" t="s">
        <v>519</v>
      </c>
      <c r="AU460" s="178" t="s">
        <v>88</v>
      </c>
      <c r="AY460" s="18" t="s">
        <v>143</v>
      </c>
      <c r="BE460" s="179">
        <f>IF(N460="základní",J460,0)</f>
        <v>0</v>
      </c>
      <c r="BF460" s="179">
        <f>IF(N460="snížená",J460,0)</f>
        <v>0</v>
      </c>
      <c r="BG460" s="179">
        <f>IF(N460="zákl. přenesená",J460,0)</f>
        <v>0</v>
      </c>
      <c r="BH460" s="179">
        <f>IF(N460="sníž. přenesená",J460,0)</f>
        <v>0</v>
      </c>
      <c r="BI460" s="179">
        <f>IF(N460="nulová",J460,0)</f>
        <v>0</v>
      </c>
      <c r="BJ460" s="18" t="s">
        <v>86</v>
      </c>
      <c r="BK460" s="179">
        <f>ROUND(I460*H460,2)</f>
        <v>0</v>
      </c>
      <c r="BL460" s="18" t="s">
        <v>452</v>
      </c>
      <c r="BM460" s="178" t="s">
        <v>2348</v>
      </c>
    </row>
    <row r="461" spans="1:65" s="2" customFormat="1" ht="11.25">
      <c r="A461" s="36"/>
      <c r="B461" s="37"/>
      <c r="C461" s="38"/>
      <c r="D461" s="180" t="s">
        <v>149</v>
      </c>
      <c r="E461" s="38"/>
      <c r="F461" s="181" t="s">
        <v>2347</v>
      </c>
      <c r="G461" s="38"/>
      <c r="H461" s="38"/>
      <c r="I461" s="182"/>
      <c r="J461" s="38"/>
      <c r="K461" s="38"/>
      <c r="L461" s="41"/>
      <c r="M461" s="183"/>
      <c r="N461" s="184"/>
      <c r="O461" s="66"/>
      <c r="P461" s="66"/>
      <c r="Q461" s="66"/>
      <c r="R461" s="66"/>
      <c r="S461" s="66"/>
      <c r="T461" s="67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T461" s="18" t="s">
        <v>149</v>
      </c>
      <c r="AU461" s="18" t="s">
        <v>88</v>
      </c>
    </row>
    <row r="462" spans="1:65" s="2" customFormat="1" ht="24.2" customHeight="1">
      <c r="A462" s="36"/>
      <c r="B462" s="37"/>
      <c r="C462" s="232" t="s">
        <v>2349</v>
      </c>
      <c r="D462" s="232" t="s">
        <v>519</v>
      </c>
      <c r="E462" s="233" t="s">
        <v>2350</v>
      </c>
      <c r="F462" s="234" t="s">
        <v>2351</v>
      </c>
      <c r="G462" s="235" t="s">
        <v>470</v>
      </c>
      <c r="H462" s="236">
        <v>1</v>
      </c>
      <c r="I462" s="237"/>
      <c r="J462" s="238">
        <f>ROUND(I462*H462,2)</f>
        <v>0</v>
      </c>
      <c r="K462" s="234" t="s">
        <v>32</v>
      </c>
      <c r="L462" s="239"/>
      <c r="M462" s="240" t="s">
        <v>32</v>
      </c>
      <c r="N462" s="241" t="s">
        <v>49</v>
      </c>
      <c r="O462" s="66"/>
      <c r="P462" s="176">
        <f>O462*H462</f>
        <v>0</v>
      </c>
      <c r="Q462" s="176">
        <v>0</v>
      </c>
      <c r="R462" s="176">
        <f>Q462*H462</f>
        <v>0</v>
      </c>
      <c r="S462" s="176">
        <v>0</v>
      </c>
      <c r="T462" s="177">
        <f>S462*H462</f>
        <v>0</v>
      </c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R462" s="178" t="s">
        <v>586</v>
      </c>
      <c r="AT462" s="178" t="s">
        <v>519</v>
      </c>
      <c r="AU462" s="178" t="s">
        <v>88</v>
      </c>
      <c r="AY462" s="18" t="s">
        <v>143</v>
      </c>
      <c r="BE462" s="179">
        <f>IF(N462="základní",J462,0)</f>
        <v>0</v>
      </c>
      <c r="BF462" s="179">
        <f>IF(N462="snížená",J462,0)</f>
        <v>0</v>
      </c>
      <c r="BG462" s="179">
        <f>IF(N462="zákl. přenesená",J462,0)</f>
        <v>0</v>
      </c>
      <c r="BH462" s="179">
        <f>IF(N462="sníž. přenesená",J462,0)</f>
        <v>0</v>
      </c>
      <c r="BI462" s="179">
        <f>IF(N462="nulová",J462,0)</f>
        <v>0</v>
      </c>
      <c r="BJ462" s="18" t="s">
        <v>86</v>
      </c>
      <c r="BK462" s="179">
        <f>ROUND(I462*H462,2)</f>
        <v>0</v>
      </c>
      <c r="BL462" s="18" t="s">
        <v>452</v>
      </c>
      <c r="BM462" s="178" t="s">
        <v>2352</v>
      </c>
    </row>
    <row r="463" spans="1:65" s="2" customFormat="1" ht="11.25">
      <c r="A463" s="36"/>
      <c r="B463" s="37"/>
      <c r="C463" s="38"/>
      <c r="D463" s="180" t="s">
        <v>149</v>
      </c>
      <c r="E463" s="38"/>
      <c r="F463" s="181" t="s">
        <v>2351</v>
      </c>
      <c r="G463" s="38"/>
      <c r="H463" s="38"/>
      <c r="I463" s="182"/>
      <c r="J463" s="38"/>
      <c r="K463" s="38"/>
      <c r="L463" s="41"/>
      <c r="M463" s="186"/>
      <c r="N463" s="187"/>
      <c r="O463" s="188"/>
      <c r="P463" s="188"/>
      <c r="Q463" s="188"/>
      <c r="R463" s="188"/>
      <c r="S463" s="188"/>
      <c r="T463" s="189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T463" s="18" t="s">
        <v>149</v>
      </c>
      <c r="AU463" s="18" t="s">
        <v>88</v>
      </c>
    </row>
    <row r="464" spans="1:65" s="2" customFormat="1" ht="6.95" customHeight="1">
      <c r="A464" s="36"/>
      <c r="B464" s="49"/>
      <c r="C464" s="50"/>
      <c r="D464" s="50"/>
      <c r="E464" s="50"/>
      <c r="F464" s="50"/>
      <c r="G464" s="50"/>
      <c r="H464" s="50"/>
      <c r="I464" s="50"/>
      <c r="J464" s="50"/>
      <c r="K464" s="50"/>
      <c r="L464" s="41"/>
      <c r="M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</row>
  </sheetData>
  <sheetProtection algorithmName="SHA-512" hashValue="CdmgivTYpZB22Xz6Srr5p7C6ozrVZadZlQhK91M3bmGz1XBEwoVP098DTm2wCAAZjHOpxV3UYoMllSnI+edqig==" saltValue="uudru9c+1t37OW4DzKwkq4Z5YySIA+/38Eu0ZTICYixA8U6qR4U8txj9m27JeAT9wXq+F3LK8CXqNbVvL+AHow==" spinCount="100000" sheet="1" objects="1" scenarios="1" formatColumns="0" formatRows="0" autoFilter="0"/>
  <autoFilter ref="C106:K463"/>
  <mergeCells count="9">
    <mergeCell ref="E50:H50"/>
    <mergeCell ref="E97:H97"/>
    <mergeCell ref="E99:H99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9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8" t="s">
        <v>103</v>
      </c>
      <c r="AZ2" s="245" t="s">
        <v>2353</v>
      </c>
      <c r="BA2" s="245" t="s">
        <v>2354</v>
      </c>
      <c r="BB2" s="245" t="s">
        <v>32</v>
      </c>
      <c r="BC2" s="245" t="s">
        <v>2355</v>
      </c>
      <c r="BD2" s="245" t="s">
        <v>88</v>
      </c>
    </row>
    <row r="3" spans="1:5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88</v>
      </c>
      <c r="AZ3" s="245" t="s">
        <v>2356</v>
      </c>
      <c r="BA3" s="245" t="s">
        <v>2357</v>
      </c>
      <c r="BB3" s="245" t="s">
        <v>32</v>
      </c>
      <c r="BC3" s="245" t="s">
        <v>2358</v>
      </c>
      <c r="BD3" s="245" t="s">
        <v>88</v>
      </c>
    </row>
    <row r="4" spans="1:56" s="1" customFormat="1" ht="24.95" customHeight="1">
      <c r="B4" s="21"/>
      <c r="D4" s="105" t="s">
        <v>119</v>
      </c>
      <c r="L4" s="21"/>
      <c r="M4" s="106" t="s">
        <v>10</v>
      </c>
      <c r="AT4" s="18" t="s">
        <v>4</v>
      </c>
      <c r="AZ4" s="245" t="s">
        <v>2359</v>
      </c>
      <c r="BA4" s="245" t="s">
        <v>2360</v>
      </c>
      <c r="BB4" s="245" t="s">
        <v>32</v>
      </c>
      <c r="BC4" s="245" t="s">
        <v>2361</v>
      </c>
      <c r="BD4" s="245" t="s">
        <v>88</v>
      </c>
    </row>
    <row r="5" spans="1:56" s="1" customFormat="1" ht="6.95" customHeight="1">
      <c r="B5" s="21"/>
      <c r="L5" s="21"/>
    </row>
    <row r="6" spans="1:56" s="1" customFormat="1" ht="12" customHeight="1">
      <c r="B6" s="21"/>
      <c r="D6" s="107" t="s">
        <v>16</v>
      </c>
      <c r="L6" s="21"/>
    </row>
    <row r="7" spans="1:56" s="1" customFormat="1" ht="16.5" customHeight="1">
      <c r="B7" s="21"/>
      <c r="E7" s="381" t="str">
        <f>'Rekapitulace stavby'!K6</f>
        <v>Objekt zázemí a šaten sport. organizace</v>
      </c>
      <c r="F7" s="382"/>
      <c r="G7" s="382"/>
      <c r="H7" s="382"/>
      <c r="L7" s="21"/>
    </row>
    <row r="8" spans="1:56" s="2" customFormat="1" ht="12" customHeight="1">
      <c r="A8" s="36"/>
      <c r="B8" s="41"/>
      <c r="C8" s="36"/>
      <c r="D8" s="107" t="s">
        <v>120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56" s="2" customFormat="1" ht="16.5" customHeight="1">
      <c r="A9" s="36"/>
      <c r="B9" s="41"/>
      <c r="C9" s="36"/>
      <c r="D9" s="36"/>
      <c r="E9" s="383" t="s">
        <v>2362</v>
      </c>
      <c r="F9" s="384"/>
      <c r="G9" s="384"/>
      <c r="H9" s="384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5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56" s="2" customFormat="1" ht="12" customHeight="1">
      <c r="A11" s="36"/>
      <c r="B11" s="41"/>
      <c r="C11" s="36"/>
      <c r="D11" s="107" t="s">
        <v>18</v>
      </c>
      <c r="E11" s="36"/>
      <c r="F11" s="109" t="s">
        <v>32</v>
      </c>
      <c r="G11" s="36"/>
      <c r="H11" s="36"/>
      <c r="I11" s="107" t="s">
        <v>20</v>
      </c>
      <c r="J11" s="109" t="s">
        <v>32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5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9. 5. 2022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5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5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">
        <v>32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56" s="2" customFormat="1" ht="18" customHeight="1">
      <c r="A15" s="36"/>
      <c r="B15" s="41"/>
      <c r="C15" s="36"/>
      <c r="D15" s="36"/>
      <c r="E15" s="109" t="s">
        <v>33</v>
      </c>
      <c r="F15" s="36"/>
      <c r="G15" s="36"/>
      <c r="H15" s="36"/>
      <c r="I15" s="107" t="s">
        <v>34</v>
      </c>
      <c r="J15" s="109" t="s">
        <v>32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5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35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37</v>
      </c>
      <c r="E20" s="36"/>
      <c r="F20" s="36"/>
      <c r="G20" s="36"/>
      <c r="H20" s="36"/>
      <c r="I20" s="107" t="s">
        <v>31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38</v>
      </c>
      <c r="F21" s="36"/>
      <c r="G21" s="36"/>
      <c r="H21" s="36"/>
      <c r="I21" s="107" t="s">
        <v>34</v>
      </c>
      <c r="J21" s="109" t="s">
        <v>32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40</v>
      </c>
      <c r="E23" s="36"/>
      <c r="F23" s="36"/>
      <c r="G23" s="36"/>
      <c r="H23" s="36"/>
      <c r="I23" s="107" t="s">
        <v>31</v>
      </c>
      <c r="J23" s="109" t="s">
        <v>32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41</v>
      </c>
      <c r="F24" s="36"/>
      <c r="G24" s="36"/>
      <c r="H24" s="36"/>
      <c r="I24" s="107" t="s">
        <v>34</v>
      </c>
      <c r="J24" s="109" t="s">
        <v>32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1"/>
      <c r="B27" s="112"/>
      <c r="C27" s="111"/>
      <c r="D27" s="111"/>
      <c r="E27" s="387" t="s">
        <v>43</v>
      </c>
      <c r="F27" s="387"/>
      <c r="G27" s="387"/>
      <c r="H27" s="387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44</v>
      </c>
      <c r="E30" s="36"/>
      <c r="F30" s="36"/>
      <c r="G30" s="36"/>
      <c r="H30" s="36"/>
      <c r="I30" s="36"/>
      <c r="J30" s="116">
        <f>ROUND(J95,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46</v>
      </c>
      <c r="G32" s="36"/>
      <c r="H32" s="36"/>
      <c r="I32" s="117" t="s">
        <v>45</v>
      </c>
      <c r="J32" s="117" t="s">
        <v>47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48</v>
      </c>
      <c r="E33" s="107" t="s">
        <v>49</v>
      </c>
      <c r="F33" s="119">
        <f>ROUND((SUM(BE95:BE296)),  2)</f>
        <v>0</v>
      </c>
      <c r="G33" s="36"/>
      <c r="H33" s="36"/>
      <c r="I33" s="120">
        <v>0.21</v>
      </c>
      <c r="J33" s="119">
        <f>ROUND(((SUM(BE95:BE296))*I33),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50</v>
      </c>
      <c r="F34" s="119">
        <f>ROUND((SUM(BF95:BF296)),  2)</f>
        <v>0</v>
      </c>
      <c r="G34" s="36"/>
      <c r="H34" s="36"/>
      <c r="I34" s="120">
        <v>0.15</v>
      </c>
      <c r="J34" s="119">
        <f>ROUND(((SUM(BF95:BF296))*I34),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51</v>
      </c>
      <c r="F35" s="119">
        <f>ROUND((SUM(BG95:BG296)),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52</v>
      </c>
      <c r="F36" s="119">
        <f>ROUND((SUM(BH95:BH296)),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53</v>
      </c>
      <c r="F37" s="119">
        <f>ROUND((SUM(BI95:BI296)),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54</v>
      </c>
      <c r="E39" s="123"/>
      <c r="F39" s="123"/>
      <c r="G39" s="124" t="s">
        <v>55</v>
      </c>
      <c r="H39" s="125" t="s">
        <v>56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122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Objekt zázemí a šaten sport. organizace</v>
      </c>
      <c r="F48" s="389"/>
      <c r="G48" s="389"/>
      <c r="H48" s="389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120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PLYN_01 - Plynovodní přípojka</v>
      </c>
      <c r="F50" s="390"/>
      <c r="G50" s="390"/>
      <c r="H50" s="390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Štěnovický Borek </v>
      </c>
      <c r="G52" s="38"/>
      <c r="H52" s="38"/>
      <c r="I52" s="30" t="s">
        <v>24</v>
      </c>
      <c r="J52" s="61" t="str">
        <f>IF(J12="","",J12)</f>
        <v>9. 5. 2022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0" t="s">
        <v>30</v>
      </c>
      <c r="D54" s="38"/>
      <c r="E54" s="38"/>
      <c r="F54" s="28" t="str">
        <f>E15</f>
        <v>Obec Štěnovický Borek, Štěnovický Borek 28, 33209</v>
      </c>
      <c r="G54" s="38"/>
      <c r="H54" s="38"/>
      <c r="I54" s="30" t="s">
        <v>37</v>
      </c>
      <c r="J54" s="34" t="str">
        <f>E21</f>
        <v>Dipl. tech. Josef Špeta, autorizovaný stavitel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40</v>
      </c>
      <c r="J55" s="34" t="str">
        <f>E24</f>
        <v>Jakub Vilingr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123</v>
      </c>
      <c r="D57" s="133"/>
      <c r="E57" s="133"/>
      <c r="F57" s="133"/>
      <c r="G57" s="133"/>
      <c r="H57" s="133"/>
      <c r="I57" s="133"/>
      <c r="J57" s="134" t="s">
        <v>124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76</v>
      </c>
      <c r="D59" s="38"/>
      <c r="E59" s="38"/>
      <c r="F59" s="38"/>
      <c r="G59" s="38"/>
      <c r="H59" s="38"/>
      <c r="I59" s="38"/>
      <c r="J59" s="79">
        <f>J95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125</v>
      </c>
    </row>
    <row r="60" spans="1:47" s="9" customFormat="1" ht="24.95" customHeight="1">
      <c r="B60" s="136"/>
      <c r="C60" s="137"/>
      <c r="D60" s="138" t="s">
        <v>217</v>
      </c>
      <c r="E60" s="139"/>
      <c r="F60" s="139"/>
      <c r="G60" s="139"/>
      <c r="H60" s="139"/>
      <c r="I60" s="139"/>
      <c r="J60" s="140">
        <f>J96</f>
        <v>0</v>
      </c>
      <c r="K60" s="137"/>
      <c r="L60" s="141"/>
    </row>
    <row r="61" spans="1:47" s="12" customFormat="1" ht="19.899999999999999" customHeight="1">
      <c r="B61" s="190"/>
      <c r="C61" s="191"/>
      <c r="D61" s="192" t="s">
        <v>218</v>
      </c>
      <c r="E61" s="193"/>
      <c r="F61" s="193"/>
      <c r="G61" s="193"/>
      <c r="H61" s="193"/>
      <c r="I61" s="193"/>
      <c r="J61" s="194">
        <f>J97</f>
        <v>0</v>
      </c>
      <c r="K61" s="191"/>
      <c r="L61" s="195"/>
    </row>
    <row r="62" spans="1:47" s="12" customFormat="1" ht="19.899999999999999" customHeight="1">
      <c r="B62" s="190"/>
      <c r="C62" s="191"/>
      <c r="D62" s="192" t="s">
        <v>222</v>
      </c>
      <c r="E62" s="193"/>
      <c r="F62" s="193"/>
      <c r="G62" s="193"/>
      <c r="H62" s="193"/>
      <c r="I62" s="193"/>
      <c r="J62" s="194">
        <f>J201</f>
        <v>0</v>
      </c>
      <c r="K62" s="191"/>
      <c r="L62" s="195"/>
    </row>
    <row r="63" spans="1:47" s="12" customFormat="1" ht="19.899999999999999" customHeight="1">
      <c r="B63" s="190"/>
      <c r="C63" s="191"/>
      <c r="D63" s="192" t="s">
        <v>2363</v>
      </c>
      <c r="E63" s="193"/>
      <c r="F63" s="193"/>
      <c r="G63" s="193"/>
      <c r="H63" s="193"/>
      <c r="I63" s="193"/>
      <c r="J63" s="194">
        <f>J205</f>
        <v>0</v>
      </c>
      <c r="K63" s="191"/>
      <c r="L63" s="195"/>
    </row>
    <row r="64" spans="1:47" s="12" customFormat="1" ht="19.899999999999999" customHeight="1">
      <c r="B64" s="190"/>
      <c r="C64" s="191"/>
      <c r="D64" s="192" t="s">
        <v>2364</v>
      </c>
      <c r="E64" s="193"/>
      <c r="F64" s="193"/>
      <c r="G64" s="193"/>
      <c r="H64" s="193"/>
      <c r="I64" s="193"/>
      <c r="J64" s="194">
        <f>J209</f>
        <v>0</v>
      </c>
      <c r="K64" s="191"/>
      <c r="L64" s="195"/>
    </row>
    <row r="65" spans="1:31" s="9" customFormat="1" ht="24.95" customHeight="1">
      <c r="B65" s="136"/>
      <c r="C65" s="137"/>
      <c r="D65" s="138" t="s">
        <v>226</v>
      </c>
      <c r="E65" s="139"/>
      <c r="F65" s="139"/>
      <c r="G65" s="139"/>
      <c r="H65" s="139"/>
      <c r="I65" s="139"/>
      <c r="J65" s="140">
        <f>J221</f>
        <v>0</v>
      </c>
      <c r="K65" s="137"/>
      <c r="L65" s="141"/>
    </row>
    <row r="66" spans="1:31" s="12" customFormat="1" ht="19.899999999999999" customHeight="1">
      <c r="B66" s="190"/>
      <c r="C66" s="191"/>
      <c r="D66" s="192" t="s">
        <v>235</v>
      </c>
      <c r="E66" s="193"/>
      <c r="F66" s="193"/>
      <c r="G66" s="193"/>
      <c r="H66" s="193"/>
      <c r="I66" s="193"/>
      <c r="J66" s="194">
        <f>J229</f>
        <v>0</v>
      </c>
      <c r="K66" s="191"/>
      <c r="L66" s="195"/>
    </row>
    <row r="67" spans="1:31" s="9" customFormat="1" ht="24.95" customHeight="1">
      <c r="B67" s="136"/>
      <c r="C67" s="137"/>
      <c r="D67" s="138" t="s">
        <v>2365</v>
      </c>
      <c r="E67" s="139"/>
      <c r="F67" s="139"/>
      <c r="G67" s="139"/>
      <c r="H67" s="139"/>
      <c r="I67" s="139"/>
      <c r="J67" s="140">
        <f>J240</f>
        <v>0</v>
      </c>
      <c r="K67" s="137"/>
      <c r="L67" s="141"/>
    </row>
    <row r="68" spans="1:31" s="12" customFormat="1" ht="19.899999999999999" customHeight="1">
      <c r="B68" s="190"/>
      <c r="C68" s="191"/>
      <c r="D68" s="192" t="s">
        <v>2366</v>
      </c>
      <c r="E68" s="193"/>
      <c r="F68" s="193"/>
      <c r="G68" s="193"/>
      <c r="H68" s="193"/>
      <c r="I68" s="193"/>
      <c r="J68" s="194">
        <f>J241</f>
        <v>0</v>
      </c>
      <c r="K68" s="191"/>
      <c r="L68" s="195"/>
    </row>
    <row r="69" spans="1:31" s="12" customFormat="1" ht="19.899999999999999" customHeight="1">
      <c r="B69" s="190"/>
      <c r="C69" s="191"/>
      <c r="D69" s="192" t="s">
        <v>2367</v>
      </c>
      <c r="E69" s="193"/>
      <c r="F69" s="193"/>
      <c r="G69" s="193"/>
      <c r="H69" s="193"/>
      <c r="I69" s="193"/>
      <c r="J69" s="194">
        <f>J245</f>
        <v>0</v>
      </c>
      <c r="K69" s="191"/>
      <c r="L69" s="195"/>
    </row>
    <row r="70" spans="1:31" s="12" customFormat="1" ht="19.899999999999999" customHeight="1">
      <c r="B70" s="190"/>
      <c r="C70" s="191"/>
      <c r="D70" s="192" t="s">
        <v>2368</v>
      </c>
      <c r="E70" s="193"/>
      <c r="F70" s="193"/>
      <c r="G70" s="193"/>
      <c r="H70" s="193"/>
      <c r="I70" s="193"/>
      <c r="J70" s="194">
        <f>J274</f>
        <v>0</v>
      </c>
      <c r="K70" s="191"/>
      <c r="L70" s="195"/>
    </row>
    <row r="71" spans="1:31" s="9" customFormat="1" ht="24.95" customHeight="1">
      <c r="B71" s="136"/>
      <c r="C71" s="137"/>
      <c r="D71" s="138" t="s">
        <v>241</v>
      </c>
      <c r="E71" s="139"/>
      <c r="F71" s="139"/>
      <c r="G71" s="139"/>
      <c r="H71" s="139"/>
      <c r="I71" s="139"/>
      <c r="J71" s="140">
        <f>J278</f>
        <v>0</v>
      </c>
      <c r="K71" s="137"/>
      <c r="L71" s="141"/>
    </row>
    <row r="72" spans="1:31" s="9" customFormat="1" ht="24.95" customHeight="1">
      <c r="B72" s="136"/>
      <c r="C72" s="137"/>
      <c r="D72" s="138" t="s">
        <v>181</v>
      </c>
      <c r="E72" s="139"/>
      <c r="F72" s="139"/>
      <c r="G72" s="139"/>
      <c r="H72" s="139"/>
      <c r="I72" s="139"/>
      <c r="J72" s="140">
        <f>J285</f>
        <v>0</v>
      </c>
      <c r="K72" s="137"/>
      <c r="L72" s="141"/>
    </row>
    <row r="73" spans="1:31" s="12" customFormat="1" ht="19.899999999999999" customHeight="1">
      <c r="B73" s="190"/>
      <c r="C73" s="191"/>
      <c r="D73" s="192" t="s">
        <v>182</v>
      </c>
      <c r="E73" s="193"/>
      <c r="F73" s="193"/>
      <c r="G73" s="193"/>
      <c r="H73" s="193"/>
      <c r="I73" s="193"/>
      <c r="J73" s="194">
        <f>J286</f>
        <v>0</v>
      </c>
      <c r="K73" s="191"/>
      <c r="L73" s="195"/>
    </row>
    <row r="74" spans="1:31" s="12" customFormat="1" ht="19.899999999999999" customHeight="1">
      <c r="B74" s="190"/>
      <c r="C74" s="191"/>
      <c r="D74" s="192" t="s">
        <v>184</v>
      </c>
      <c r="E74" s="193"/>
      <c r="F74" s="193"/>
      <c r="G74" s="193"/>
      <c r="H74" s="193"/>
      <c r="I74" s="193"/>
      <c r="J74" s="194">
        <f>J290</f>
        <v>0</v>
      </c>
      <c r="K74" s="191"/>
      <c r="L74" s="195"/>
    </row>
    <row r="75" spans="1:31" s="12" customFormat="1" ht="19.899999999999999" customHeight="1">
      <c r="B75" s="190"/>
      <c r="C75" s="191"/>
      <c r="D75" s="192" t="s">
        <v>185</v>
      </c>
      <c r="E75" s="193"/>
      <c r="F75" s="193"/>
      <c r="G75" s="193"/>
      <c r="H75" s="193"/>
      <c r="I75" s="193"/>
      <c r="J75" s="194">
        <f>J293</f>
        <v>0</v>
      </c>
      <c r="K75" s="191"/>
      <c r="L75" s="195"/>
    </row>
    <row r="76" spans="1:31" s="2" customFormat="1" ht="21.7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pans="1:63" s="2" customFormat="1" ht="6.95" customHeight="1">
      <c r="A81" s="36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24.95" customHeight="1">
      <c r="A82" s="36"/>
      <c r="B82" s="37"/>
      <c r="C82" s="24" t="s">
        <v>127</v>
      </c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3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3" s="2" customFormat="1" ht="16.5" customHeight="1">
      <c r="A85" s="36"/>
      <c r="B85" s="37"/>
      <c r="C85" s="38"/>
      <c r="D85" s="38"/>
      <c r="E85" s="388" t="str">
        <f>E7</f>
        <v>Objekt zázemí a šaten sport. organizace</v>
      </c>
      <c r="F85" s="389"/>
      <c r="G85" s="389"/>
      <c r="H85" s="389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12" customHeight="1">
      <c r="A86" s="36"/>
      <c r="B86" s="37"/>
      <c r="C86" s="30" t="s">
        <v>120</v>
      </c>
      <c r="D86" s="38"/>
      <c r="E86" s="38"/>
      <c r="F86" s="38"/>
      <c r="G86" s="38"/>
      <c r="H86" s="38"/>
      <c r="I86" s="38"/>
      <c r="J86" s="38"/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16.5" customHeight="1">
      <c r="A87" s="36"/>
      <c r="B87" s="37"/>
      <c r="C87" s="38"/>
      <c r="D87" s="38"/>
      <c r="E87" s="345" t="str">
        <f>E9</f>
        <v>PLYN_01 - Plynovodní přípojka</v>
      </c>
      <c r="F87" s="390"/>
      <c r="G87" s="390"/>
      <c r="H87" s="390"/>
      <c r="I87" s="38"/>
      <c r="J87" s="38"/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12" customHeight="1">
      <c r="A89" s="36"/>
      <c r="B89" s="37"/>
      <c r="C89" s="30" t="s">
        <v>22</v>
      </c>
      <c r="D89" s="38"/>
      <c r="E89" s="38"/>
      <c r="F89" s="28" t="str">
        <f>F12</f>
        <v xml:space="preserve">Štěnovický Borek </v>
      </c>
      <c r="G89" s="38"/>
      <c r="H89" s="38"/>
      <c r="I89" s="30" t="s">
        <v>24</v>
      </c>
      <c r="J89" s="61" t="str">
        <f>IF(J12="","",J12)</f>
        <v>9. 5. 2022</v>
      </c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40.15" customHeight="1">
      <c r="A91" s="36"/>
      <c r="B91" s="37"/>
      <c r="C91" s="30" t="s">
        <v>30</v>
      </c>
      <c r="D91" s="38"/>
      <c r="E91" s="38"/>
      <c r="F91" s="28" t="str">
        <f>E15</f>
        <v>Obec Štěnovický Borek, Štěnovický Borek 28, 33209</v>
      </c>
      <c r="G91" s="38"/>
      <c r="H91" s="38"/>
      <c r="I91" s="30" t="s">
        <v>37</v>
      </c>
      <c r="J91" s="34" t="str">
        <f>E21</f>
        <v>Dipl. tech. Josef Špeta, autorizovaný stavitel</v>
      </c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15.2" customHeight="1">
      <c r="A92" s="36"/>
      <c r="B92" s="37"/>
      <c r="C92" s="30" t="s">
        <v>35</v>
      </c>
      <c r="D92" s="38"/>
      <c r="E92" s="38"/>
      <c r="F92" s="28" t="str">
        <f>IF(E18="","",E18)</f>
        <v>Vyplň údaj</v>
      </c>
      <c r="G92" s="38"/>
      <c r="H92" s="38"/>
      <c r="I92" s="30" t="s">
        <v>40</v>
      </c>
      <c r="J92" s="34" t="str">
        <f>E24</f>
        <v>Jakub Vilingr</v>
      </c>
      <c r="K92" s="38"/>
      <c r="L92" s="10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2" customFormat="1" ht="10.35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10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63" s="10" customFormat="1" ht="29.25" customHeight="1">
      <c r="A94" s="142"/>
      <c r="B94" s="143"/>
      <c r="C94" s="144" t="s">
        <v>128</v>
      </c>
      <c r="D94" s="145" t="s">
        <v>63</v>
      </c>
      <c r="E94" s="145" t="s">
        <v>59</v>
      </c>
      <c r="F94" s="145" t="s">
        <v>60</v>
      </c>
      <c r="G94" s="145" t="s">
        <v>129</v>
      </c>
      <c r="H94" s="145" t="s">
        <v>130</v>
      </c>
      <c r="I94" s="145" t="s">
        <v>131</v>
      </c>
      <c r="J94" s="145" t="s">
        <v>124</v>
      </c>
      <c r="K94" s="146" t="s">
        <v>132</v>
      </c>
      <c r="L94" s="147"/>
      <c r="M94" s="70" t="s">
        <v>32</v>
      </c>
      <c r="N94" s="71" t="s">
        <v>48</v>
      </c>
      <c r="O94" s="71" t="s">
        <v>133</v>
      </c>
      <c r="P94" s="71" t="s">
        <v>134</v>
      </c>
      <c r="Q94" s="71" t="s">
        <v>135</v>
      </c>
      <c r="R94" s="71" t="s">
        <v>136</v>
      </c>
      <c r="S94" s="71" t="s">
        <v>137</v>
      </c>
      <c r="T94" s="72" t="s">
        <v>138</v>
      </c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</row>
    <row r="95" spans="1:63" s="2" customFormat="1" ht="22.9" customHeight="1">
      <c r="A95" s="36"/>
      <c r="B95" s="37"/>
      <c r="C95" s="77" t="s">
        <v>139</v>
      </c>
      <c r="D95" s="38"/>
      <c r="E95" s="38"/>
      <c r="F95" s="38"/>
      <c r="G95" s="38"/>
      <c r="H95" s="38"/>
      <c r="I95" s="38"/>
      <c r="J95" s="148">
        <f>BK95</f>
        <v>0</v>
      </c>
      <c r="K95" s="38"/>
      <c r="L95" s="41"/>
      <c r="M95" s="73"/>
      <c r="N95" s="149"/>
      <c r="O95" s="74"/>
      <c r="P95" s="150">
        <f>P96+P221+P240+P278+P285</f>
        <v>0</v>
      </c>
      <c r="Q95" s="74"/>
      <c r="R95" s="150">
        <f>R96+R221+R240+R278+R285</f>
        <v>12.555005000000003</v>
      </c>
      <c r="S95" s="74"/>
      <c r="T95" s="151">
        <f>T96+T221+T240+T278+T285</f>
        <v>1.1744999999999999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8" t="s">
        <v>77</v>
      </c>
      <c r="AU95" s="18" t="s">
        <v>125</v>
      </c>
      <c r="BK95" s="152">
        <f>BK96+BK221+BK240+BK278+BK285</f>
        <v>0</v>
      </c>
    </row>
    <row r="96" spans="1:63" s="11" customFormat="1" ht="25.9" customHeight="1">
      <c r="B96" s="153"/>
      <c r="C96" s="154"/>
      <c r="D96" s="155" t="s">
        <v>77</v>
      </c>
      <c r="E96" s="156" t="s">
        <v>242</v>
      </c>
      <c r="F96" s="156" t="s">
        <v>243</v>
      </c>
      <c r="G96" s="154"/>
      <c r="H96" s="154"/>
      <c r="I96" s="157"/>
      <c r="J96" s="158">
        <f>BK96</f>
        <v>0</v>
      </c>
      <c r="K96" s="154"/>
      <c r="L96" s="159"/>
      <c r="M96" s="160"/>
      <c r="N96" s="161"/>
      <c r="O96" s="161"/>
      <c r="P96" s="162">
        <f>P97+P201+P205+P209</f>
        <v>0</v>
      </c>
      <c r="Q96" s="161"/>
      <c r="R96" s="162">
        <f>R97+R201+R205+R209</f>
        <v>12.527555000000003</v>
      </c>
      <c r="S96" s="161"/>
      <c r="T96" s="163">
        <f>T97+T201+T205+T209</f>
        <v>1.1744999999999999</v>
      </c>
      <c r="AR96" s="164" t="s">
        <v>86</v>
      </c>
      <c r="AT96" s="165" t="s">
        <v>77</v>
      </c>
      <c r="AU96" s="165" t="s">
        <v>78</v>
      </c>
      <c r="AY96" s="164" t="s">
        <v>143</v>
      </c>
      <c r="BK96" s="166">
        <f>BK97+BK201+BK205+BK209</f>
        <v>0</v>
      </c>
    </row>
    <row r="97" spans="1:65" s="11" customFormat="1" ht="22.9" customHeight="1">
      <c r="B97" s="153"/>
      <c r="C97" s="154"/>
      <c r="D97" s="155" t="s">
        <v>77</v>
      </c>
      <c r="E97" s="196" t="s">
        <v>86</v>
      </c>
      <c r="F97" s="196" t="s">
        <v>244</v>
      </c>
      <c r="G97" s="154"/>
      <c r="H97" s="154"/>
      <c r="I97" s="157"/>
      <c r="J97" s="197">
        <f>BK97</f>
        <v>0</v>
      </c>
      <c r="K97" s="154"/>
      <c r="L97" s="159"/>
      <c r="M97" s="160"/>
      <c r="N97" s="161"/>
      <c r="O97" s="161"/>
      <c r="P97" s="162">
        <f>SUM(P98:P200)</f>
        <v>0</v>
      </c>
      <c r="Q97" s="161"/>
      <c r="R97" s="162">
        <f>SUM(R98:R200)</f>
        <v>12.524900000000002</v>
      </c>
      <c r="S97" s="161"/>
      <c r="T97" s="163">
        <f>SUM(T98:T200)</f>
        <v>1.1744999999999999</v>
      </c>
      <c r="AR97" s="164" t="s">
        <v>86</v>
      </c>
      <c r="AT97" s="165" t="s">
        <v>77</v>
      </c>
      <c r="AU97" s="165" t="s">
        <v>86</v>
      </c>
      <c r="AY97" s="164" t="s">
        <v>143</v>
      </c>
      <c r="BK97" s="166">
        <f>SUM(BK98:BK200)</f>
        <v>0</v>
      </c>
    </row>
    <row r="98" spans="1:65" s="2" customFormat="1" ht="24.2" customHeight="1">
      <c r="A98" s="36"/>
      <c r="B98" s="37"/>
      <c r="C98" s="167" t="s">
        <v>86</v>
      </c>
      <c r="D98" s="167" t="s">
        <v>144</v>
      </c>
      <c r="E98" s="168" t="s">
        <v>2369</v>
      </c>
      <c r="F98" s="169" t="s">
        <v>2370</v>
      </c>
      <c r="G98" s="170" t="s">
        <v>312</v>
      </c>
      <c r="H98" s="171">
        <v>4.05</v>
      </c>
      <c r="I98" s="172"/>
      <c r="J98" s="173">
        <f>ROUND(I98*H98,2)</f>
        <v>0</v>
      </c>
      <c r="K98" s="169" t="s">
        <v>248</v>
      </c>
      <c r="L98" s="41"/>
      <c r="M98" s="174" t="s">
        <v>32</v>
      </c>
      <c r="N98" s="175" t="s">
        <v>49</v>
      </c>
      <c r="O98" s="66"/>
      <c r="P98" s="176">
        <f>O98*H98</f>
        <v>0</v>
      </c>
      <c r="Q98" s="176">
        <v>0</v>
      </c>
      <c r="R98" s="176">
        <f>Q98*H98</f>
        <v>0</v>
      </c>
      <c r="S98" s="176">
        <v>0.28999999999999998</v>
      </c>
      <c r="T98" s="177">
        <f>S98*H98</f>
        <v>1.1744999999999999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78" t="s">
        <v>142</v>
      </c>
      <c r="AT98" s="178" t="s">
        <v>144</v>
      </c>
      <c r="AU98" s="178" t="s">
        <v>88</v>
      </c>
      <c r="AY98" s="18" t="s">
        <v>143</v>
      </c>
      <c r="BE98" s="179">
        <f>IF(N98="základní",J98,0)</f>
        <v>0</v>
      </c>
      <c r="BF98" s="179">
        <f>IF(N98="snížená",J98,0)</f>
        <v>0</v>
      </c>
      <c r="BG98" s="179">
        <f>IF(N98="zákl. přenesená",J98,0)</f>
        <v>0</v>
      </c>
      <c r="BH98" s="179">
        <f>IF(N98="sníž. přenesená",J98,0)</f>
        <v>0</v>
      </c>
      <c r="BI98" s="179">
        <f>IF(N98="nulová",J98,0)</f>
        <v>0</v>
      </c>
      <c r="BJ98" s="18" t="s">
        <v>86</v>
      </c>
      <c r="BK98" s="179">
        <f>ROUND(I98*H98,2)</f>
        <v>0</v>
      </c>
      <c r="BL98" s="18" t="s">
        <v>142</v>
      </c>
      <c r="BM98" s="178" t="s">
        <v>2371</v>
      </c>
    </row>
    <row r="99" spans="1:65" s="2" customFormat="1" ht="19.5">
      <c r="A99" s="36"/>
      <c r="B99" s="37"/>
      <c r="C99" s="38"/>
      <c r="D99" s="180" t="s">
        <v>149</v>
      </c>
      <c r="E99" s="38"/>
      <c r="F99" s="181" t="s">
        <v>2370</v>
      </c>
      <c r="G99" s="38"/>
      <c r="H99" s="38"/>
      <c r="I99" s="182"/>
      <c r="J99" s="38"/>
      <c r="K99" s="38"/>
      <c r="L99" s="41"/>
      <c r="M99" s="183"/>
      <c r="N99" s="184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8" t="s">
        <v>149</v>
      </c>
      <c r="AU99" s="18" t="s">
        <v>88</v>
      </c>
    </row>
    <row r="100" spans="1:65" s="2" customFormat="1" ht="11.25">
      <c r="A100" s="36"/>
      <c r="B100" s="37"/>
      <c r="C100" s="38"/>
      <c r="D100" s="198" t="s">
        <v>194</v>
      </c>
      <c r="E100" s="38"/>
      <c r="F100" s="199" t="s">
        <v>2372</v>
      </c>
      <c r="G100" s="38"/>
      <c r="H100" s="38"/>
      <c r="I100" s="182"/>
      <c r="J100" s="38"/>
      <c r="K100" s="38"/>
      <c r="L100" s="41"/>
      <c r="M100" s="183"/>
      <c r="N100" s="184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8" t="s">
        <v>194</v>
      </c>
      <c r="AU100" s="18" t="s">
        <v>88</v>
      </c>
    </row>
    <row r="101" spans="1:65" s="2" customFormat="1" ht="24.2" customHeight="1">
      <c r="A101" s="36"/>
      <c r="B101" s="37"/>
      <c r="C101" s="167" t="s">
        <v>88</v>
      </c>
      <c r="D101" s="167" t="s">
        <v>144</v>
      </c>
      <c r="E101" s="168" t="s">
        <v>2373</v>
      </c>
      <c r="F101" s="169" t="s">
        <v>2374</v>
      </c>
      <c r="G101" s="170" t="s">
        <v>462</v>
      </c>
      <c r="H101" s="171">
        <v>64</v>
      </c>
      <c r="I101" s="172"/>
      <c r="J101" s="173">
        <f>ROUND(I101*H101,2)</f>
        <v>0</v>
      </c>
      <c r="K101" s="169" t="s">
        <v>248</v>
      </c>
      <c r="L101" s="41"/>
      <c r="M101" s="174" t="s">
        <v>32</v>
      </c>
      <c r="N101" s="175" t="s">
        <v>49</v>
      </c>
      <c r="O101" s="66"/>
      <c r="P101" s="176">
        <f>O101*H101</f>
        <v>0</v>
      </c>
      <c r="Q101" s="176">
        <v>1E-4</v>
      </c>
      <c r="R101" s="176">
        <f>Q101*H101</f>
        <v>6.4000000000000003E-3</v>
      </c>
      <c r="S101" s="176">
        <v>0</v>
      </c>
      <c r="T101" s="177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78" t="s">
        <v>86</v>
      </c>
      <c r="AT101" s="178" t="s">
        <v>144</v>
      </c>
      <c r="AU101" s="178" t="s">
        <v>88</v>
      </c>
      <c r="AY101" s="18" t="s">
        <v>143</v>
      </c>
      <c r="BE101" s="179">
        <f>IF(N101="základní",J101,0)</f>
        <v>0</v>
      </c>
      <c r="BF101" s="179">
        <f>IF(N101="snížená",J101,0)</f>
        <v>0</v>
      </c>
      <c r="BG101" s="179">
        <f>IF(N101="zákl. přenesená",J101,0)</f>
        <v>0</v>
      </c>
      <c r="BH101" s="179">
        <f>IF(N101="sníž. přenesená",J101,0)</f>
        <v>0</v>
      </c>
      <c r="BI101" s="179">
        <f>IF(N101="nulová",J101,0)</f>
        <v>0</v>
      </c>
      <c r="BJ101" s="18" t="s">
        <v>86</v>
      </c>
      <c r="BK101" s="179">
        <f>ROUND(I101*H101,2)</f>
        <v>0</v>
      </c>
      <c r="BL101" s="18" t="s">
        <v>86</v>
      </c>
      <c r="BM101" s="178" t="s">
        <v>2375</v>
      </c>
    </row>
    <row r="102" spans="1:65" s="2" customFormat="1" ht="19.5">
      <c r="A102" s="36"/>
      <c r="B102" s="37"/>
      <c r="C102" s="38"/>
      <c r="D102" s="180" t="s">
        <v>149</v>
      </c>
      <c r="E102" s="38"/>
      <c r="F102" s="181" t="s">
        <v>2374</v>
      </c>
      <c r="G102" s="38"/>
      <c r="H102" s="38"/>
      <c r="I102" s="182"/>
      <c r="J102" s="38"/>
      <c r="K102" s="38"/>
      <c r="L102" s="41"/>
      <c r="M102" s="183"/>
      <c r="N102" s="184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8" t="s">
        <v>149</v>
      </c>
      <c r="AU102" s="18" t="s">
        <v>88</v>
      </c>
    </row>
    <row r="103" spans="1:65" s="2" customFormat="1" ht="11.25">
      <c r="A103" s="36"/>
      <c r="B103" s="37"/>
      <c r="C103" s="38"/>
      <c r="D103" s="198" t="s">
        <v>194</v>
      </c>
      <c r="E103" s="38"/>
      <c r="F103" s="199" t="s">
        <v>2376</v>
      </c>
      <c r="G103" s="38"/>
      <c r="H103" s="38"/>
      <c r="I103" s="182"/>
      <c r="J103" s="38"/>
      <c r="K103" s="38"/>
      <c r="L103" s="41"/>
      <c r="M103" s="183"/>
      <c r="N103" s="18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8" t="s">
        <v>194</v>
      </c>
      <c r="AU103" s="18" t="s">
        <v>88</v>
      </c>
    </row>
    <row r="104" spans="1:65" s="2" customFormat="1" ht="24.2" customHeight="1">
      <c r="A104" s="36"/>
      <c r="B104" s="37"/>
      <c r="C104" s="167" t="s">
        <v>153</v>
      </c>
      <c r="D104" s="167" t="s">
        <v>144</v>
      </c>
      <c r="E104" s="168" t="s">
        <v>2377</v>
      </c>
      <c r="F104" s="169" t="s">
        <v>2378</v>
      </c>
      <c r="G104" s="170" t="s">
        <v>462</v>
      </c>
      <c r="H104" s="171">
        <v>64</v>
      </c>
      <c r="I104" s="172"/>
      <c r="J104" s="173">
        <f>ROUND(I104*H104,2)</f>
        <v>0</v>
      </c>
      <c r="K104" s="169" t="s">
        <v>248</v>
      </c>
      <c r="L104" s="41"/>
      <c r="M104" s="174" t="s">
        <v>32</v>
      </c>
      <c r="N104" s="175" t="s">
        <v>49</v>
      </c>
      <c r="O104" s="66"/>
      <c r="P104" s="176">
        <f>O104*H104</f>
        <v>0</v>
      </c>
      <c r="Q104" s="176">
        <v>0</v>
      </c>
      <c r="R104" s="176">
        <f>Q104*H104</f>
        <v>0</v>
      </c>
      <c r="S104" s="176">
        <v>0</v>
      </c>
      <c r="T104" s="177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78" t="s">
        <v>86</v>
      </c>
      <c r="AT104" s="178" t="s">
        <v>144</v>
      </c>
      <c r="AU104" s="178" t="s">
        <v>88</v>
      </c>
      <c r="AY104" s="18" t="s">
        <v>143</v>
      </c>
      <c r="BE104" s="179">
        <f>IF(N104="základní",J104,0)</f>
        <v>0</v>
      </c>
      <c r="BF104" s="179">
        <f>IF(N104="snížená",J104,0)</f>
        <v>0</v>
      </c>
      <c r="BG104" s="179">
        <f>IF(N104="zákl. přenesená",J104,0)</f>
        <v>0</v>
      </c>
      <c r="BH104" s="179">
        <f>IF(N104="sníž. přenesená",J104,0)</f>
        <v>0</v>
      </c>
      <c r="BI104" s="179">
        <f>IF(N104="nulová",J104,0)</f>
        <v>0</v>
      </c>
      <c r="BJ104" s="18" t="s">
        <v>86</v>
      </c>
      <c r="BK104" s="179">
        <f>ROUND(I104*H104,2)</f>
        <v>0</v>
      </c>
      <c r="BL104" s="18" t="s">
        <v>86</v>
      </c>
      <c r="BM104" s="178" t="s">
        <v>2379</v>
      </c>
    </row>
    <row r="105" spans="1:65" s="2" customFormat="1" ht="19.5">
      <c r="A105" s="36"/>
      <c r="B105" s="37"/>
      <c r="C105" s="38"/>
      <c r="D105" s="180" t="s">
        <v>149</v>
      </c>
      <c r="E105" s="38"/>
      <c r="F105" s="181" t="s">
        <v>2378</v>
      </c>
      <c r="G105" s="38"/>
      <c r="H105" s="38"/>
      <c r="I105" s="182"/>
      <c r="J105" s="38"/>
      <c r="K105" s="38"/>
      <c r="L105" s="41"/>
      <c r="M105" s="183"/>
      <c r="N105" s="184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8" t="s">
        <v>149</v>
      </c>
      <c r="AU105" s="18" t="s">
        <v>88</v>
      </c>
    </row>
    <row r="106" spans="1:65" s="2" customFormat="1" ht="11.25">
      <c r="A106" s="36"/>
      <c r="B106" s="37"/>
      <c r="C106" s="38"/>
      <c r="D106" s="198" t="s">
        <v>194</v>
      </c>
      <c r="E106" s="38"/>
      <c r="F106" s="199" t="s">
        <v>2380</v>
      </c>
      <c r="G106" s="38"/>
      <c r="H106" s="38"/>
      <c r="I106" s="182"/>
      <c r="J106" s="38"/>
      <c r="K106" s="38"/>
      <c r="L106" s="41"/>
      <c r="M106" s="183"/>
      <c r="N106" s="184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8" t="s">
        <v>194</v>
      </c>
      <c r="AU106" s="18" t="s">
        <v>88</v>
      </c>
    </row>
    <row r="107" spans="1:65" s="2" customFormat="1" ht="24.2" customHeight="1">
      <c r="A107" s="36"/>
      <c r="B107" s="37"/>
      <c r="C107" s="167" t="s">
        <v>142</v>
      </c>
      <c r="D107" s="167" t="s">
        <v>144</v>
      </c>
      <c r="E107" s="168" t="s">
        <v>2381</v>
      </c>
      <c r="F107" s="169" t="s">
        <v>2382</v>
      </c>
      <c r="G107" s="170" t="s">
        <v>462</v>
      </c>
      <c r="H107" s="171">
        <v>2</v>
      </c>
      <c r="I107" s="172"/>
      <c r="J107" s="173">
        <f>ROUND(I107*H107,2)</f>
        <v>0</v>
      </c>
      <c r="K107" s="169" t="s">
        <v>248</v>
      </c>
      <c r="L107" s="41"/>
      <c r="M107" s="174" t="s">
        <v>32</v>
      </c>
      <c r="N107" s="175" t="s">
        <v>49</v>
      </c>
      <c r="O107" s="66"/>
      <c r="P107" s="176">
        <f>O107*H107</f>
        <v>0</v>
      </c>
      <c r="Q107" s="176">
        <v>4.6999999999999999E-4</v>
      </c>
      <c r="R107" s="176">
        <f>Q107*H107</f>
        <v>9.3999999999999997E-4</v>
      </c>
      <c r="S107" s="176">
        <v>0</v>
      </c>
      <c r="T107" s="177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78" t="s">
        <v>142</v>
      </c>
      <c r="AT107" s="178" t="s">
        <v>144</v>
      </c>
      <c r="AU107" s="178" t="s">
        <v>88</v>
      </c>
      <c r="AY107" s="18" t="s">
        <v>143</v>
      </c>
      <c r="BE107" s="179">
        <f>IF(N107="základní",J107,0)</f>
        <v>0</v>
      </c>
      <c r="BF107" s="179">
        <f>IF(N107="snížená",J107,0)</f>
        <v>0</v>
      </c>
      <c r="BG107" s="179">
        <f>IF(N107="zákl. přenesená",J107,0)</f>
        <v>0</v>
      </c>
      <c r="BH107" s="179">
        <f>IF(N107="sníž. přenesená",J107,0)</f>
        <v>0</v>
      </c>
      <c r="BI107" s="179">
        <f>IF(N107="nulová",J107,0)</f>
        <v>0</v>
      </c>
      <c r="BJ107" s="18" t="s">
        <v>86</v>
      </c>
      <c r="BK107" s="179">
        <f>ROUND(I107*H107,2)</f>
        <v>0</v>
      </c>
      <c r="BL107" s="18" t="s">
        <v>142</v>
      </c>
      <c r="BM107" s="178" t="s">
        <v>2383</v>
      </c>
    </row>
    <row r="108" spans="1:65" s="2" customFormat="1" ht="11.25">
      <c r="A108" s="36"/>
      <c r="B108" s="37"/>
      <c r="C108" s="38"/>
      <c r="D108" s="180" t="s">
        <v>149</v>
      </c>
      <c r="E108" s="38"/>
      <c r="F108" s="181" t="s">
        <v>2382</v>
      </c>
      <c r="G108" s="38"/>
      <c r="H108" s="38"/>
      <c r="I108" s="182"/>
      <c r="J108" s="38"/>
      <c r="K108" s="38"/>
      <c r="L108" s="41"/>
      <c r="M108" s="183"/>
      <c r="N108" s="184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8" t="s">
        <v>149</v>
      </c>
      <c r="AU108" s="18" t="s">
        <v>88</v>
      </c>
    </row>
    <row r="109" spans="1:65" s="2" customFormat="1" ht="11.25">
      <c r="A109" s="36"/>
      <c r="B109" s="37"/>
      <c r="C109" s="38"/>
      <c r="D109" s="198" t="s">
        <v>194</v>
      </c>
      <c r="E109" s="38"/>
      <c r="F109" s="199" t="s">
        <v>2384</v>
      </c>
      <c r="G109" s="38"/>
      <c r="H109" s="38"/>
      <c r="I109" s="182"/>
      <c r="J109" s="38"/>
      <c r="K109" s="38"/>
      <c r="L109" s="41"/>
      <c r="M109" s="183"/>
      <c r="N109" s="184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8" t="s">
        <v>194</v>
      </c>
      <c r="AU109" s="18" t="s">
        <v>88</v>
      </c>
    </row>
    <row r="110" spans="1:65" s="2" customFormat="1" ht="24.2" customHeight="1">
      <c r="A110" s="36"/>
      <c r="B110" s="37"/>
      <c r="C110" s="167" t="s">
        <v>163</v>
      </c>
      <c r="D110" s="167" t="s">
        <v>144</v>
      </c>
      <c r="E110" s="168" t="s">
        <v>2385</v>
      </c>
      <c r="F110" s="169" t="s">
        <v>2386</v>
      </c>
      <c r="G110" s="170" t="s">
        <v>462</v>
      </c>
      <c r="H110" s="171">
        <v>2</v>
      </c>
      <c r="I110" s="172"/>
      <c r="J110" s="173">
        <f>ROUND(I110*H110,2)</f>
        <v>0</v>
      </c>
      <c r="K110" s="169" t="s">
        <v>248</v>
      </c>
      <c r="L110" s="41"/>
      <c r="M110" s="174" t="s">
        <v>32</v>
      </c>
      <c r="N110" s="175" t="s">
        <v>49</v>
      </c>
      <c r="O110" s="66"/>
      <c r="P110" s="176">
        <f>O110*H110</f>
        <v>0</v>
      </c>
      <c r="Q110" s="176">
        <v>0</v>
      </c>
      <c r="R110" s="176">
        <f>Q110*H110</f>
        <v>0</v>
      </c>
      <c r="S110" s="176">
        <v>0</v>
      </c>
      <c r="T110" s="177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78" t="s">
        <v>142</v>
      </c>
      <c r="AT110" s="178" t="s">
        <v>144</v>
      </c>
      <c r="AU110" s="178" t="s">
        <v>88</v>
      </c>
      <c r="AY110" s="18" t="s">
        <v>143</v>
      </c>
      <c r="BE110" s="179">
        <f>IF(N110="základní",J110,0)</f>
        <v>0</v>
      </c>
      <c r="BF110" s="179">
        <f>IF(N110="snížená",J110,0)</f>
        <v>0</v>
      </c>
      <c r="BG110" s="179">
        <f>IF(N110="zákl. přenesená",J110,0)</f>
        <v>0</v>
      </c>
      <c r="BH110" s="179">
        <f>IF(N110="sníž. přenesená",J110,0)</f>
        <v>0</v>
      </c>
      <c r="BI110" s="179">
        <f>IF(N110="nulová",J110,0)</f>
        <v>0</v>
      </c>
      <c r="BJ110" s="18" t="s">
        <v>86</v>
      </c>
      <c r="BK110" s="179">
        <f>ROUND(I110*H110,2)</f>
        <v>0</v>
      </c>
      <c r="BL110" s="18" t="s">
        <v>142</v>
      </c>
      <c r="BM110" s="178" t="s">
        <v>2387</v>
      </c>
    </row>
    <row r="111" spans="1:65" s="2" customFormat="1" ht="11.25">
      <c r="A111" s="36"/>
      <c r="B111" s="37"/>
      <c r="C111" s="38"/>
      <c r="D111" s="180" t="s">
        <v>149</v>
      </c>
      <c r="E111" s="38"/>
      <c r="F111" s="181" t="s">
        <v>2386</v>
      </c>
      <c r="G111" s="38"/>
      <c r="H111" s="38"/>
      <c r="I111" s="182"/>
      <c r="J111" s="38"/>
      <c r="K111" s="38"/>
      <c r="L111" s="41"/>
      <c r="M111" s="183"/>
      <c r="N111" s="184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8" t="s">
        <v>149</v>
      </c>
      <c r="AU111" s="18" t="s">
        <v>88</v>
      </c>
    </row>
    <row r="112" spans="1:65" s="2" customFormat="1" ht="11.25">
      <c r="A112" s="36"/>
      <c r="B112" s="37"/>
      <c r="C112" s="38"/>
      <c r="D112" s="198" t="s">
        <v>194</v>
      </c>
      <c r="E112" s="38"/>
      <c r="F112" s="199" t="s">
        <v>2388</v>
      </c>
      <c r="G112" s="38"/>
      <c r="H112" s="38"/>
      <c r="I112" s="182"/>
      <c r="J112" s="38"/>
      <c r="K112" s="38"/>
      <c r="L112" s="41"/>
      <c r="M112" s="183"/>
      <c r="N112" s="184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8" t="s">
        <v>194</v>
      </c>
      <c r="AU112" s="18" t="s">
        <v>88</v>
      </c>
    </row>
    <row r="113" spans="1:65" s="2" customFormat="1" ht="24.2" customHeight="1">
      <c r="A113" s="36"/>
      <c r="B113" s="37"/>
      <c r="C113" s="167" t="s">
        <v>168</v>
      </c>
      <c r="D113" s="167" t="s">
        <v>144</v>
      </c>
      <c r="E113" s="168" t="s">
        <v>2389</v>
      </c>
      <c r="F113" s="169" t="s">
        <v>2390</v>
      </c>
      <c r="G113" s="170" t="s">
        <v>247</v>
      </c>
      <c r="H113" s="171">
        <v>1.0349999999999999</v>
      </c>
      <c r="I113" s="172"/>
      <c r="J113" s="173">
        <f>ROUND(I113*H113,2)</f>
        <v>0</v>
      </c>
      <c r="K113" s="169" t="s">
        <v>248</v>
      </c>
      <c r="L113" s="41"/>
      <c r="M113" s="174" t="s">
        <v>32</v>
      </c>
      <c r="N113" s="175" t="s">
        <v>49</v>
      </c>
      <c r="O113" s="66"/>
      <c r="P113" s="176">
        <f>O113*H113</f>
        <v>0</v>
      </c>
      <c r="Q113" s="176">
        <v>0</v>
      </c>
      <c r="R113" s="176">
        <f>Q113*H113</f>
        <v>0</v>
      </c>
      <c r="S113" s="176">
        <v>0</v>
      </c>
      <c r="T113" s="177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78" t="s">
        <v>142</v>
      </c>
      <c r="AT113" s="178" t="s">
        <v>144</v>
      </c>
      <c r="AU113" s="178" t="s">
        <v>88</v>
      </c>
      <c r="AY113" s="18" t="s">
        <v>143</v>
      </c>
      <c r="BE113" s="179">
        <f>IF(N113="základní",J113,0)</f>
        <v>0</v>
      </c>
      <c r="BF113" s="179">
        <f>IF(N113="snížená",J113,0)</f>
        <v>0</v>
      </c>
      <c r="BG113" s="179">
        <f>IF(N113="zákl. přenesená",J113,0)</f>
        <v>0</v>
      </c>
      <c r="BH113" s="179">
        <f>IF(N113="sníž. přenesená",J113,0)</f>
        <v>0</v>
      </c>
      <c r="BI113" s="179">
        <f>IF(N113="nulová",J113,0)</f>
        <v>0</v>
      </c>
      <c r="BJ113" s="18" t="s">
        <v>86</v>
      </c>
      <c r="BK113" s="179">
        <f>ROUND(I113*H113,2)</f>
        <v>0</v>
      </c>
      <c r="BL113" s="18" t="s">
        <v>142</v>
      </c>
      <c r="BM113" s="178" t="s">
        <v>2391</v>
      </c>
    </row>
    <row r="114" spans="1:65" s="2" customFormat="1" ht="19.5">
      <c r="A114" s="36"/>
      <c r="B114" s="37"/>
      <c r="C114" s="38"/>
      <c r="D114" s="180" t="s">
        <v>149</v>
      </c>
      <c r="E114" s="38"/>
      <c r="F114" s="181" t="s">
        <v>2390</v>
      </c>
      <c r="G114" s="38"/>
      <c r="H114" s="38"/>
      <c r="I114" s="182"/>
      <c r="J114" s="38"/>
      <c r="K114" s="38"/>
      <c r="L114" s="41"/>
      <c r="M114" s="183"/>
      <c r="N114" s="184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8" t="s">
        <v>149</v>
      </c>
      <c r="AU114" s="18" t="s">
        <v>88</v>
      </c>
    </row>
    <row r="115" spans="1:65" s="2" customFormat="1" ht="11.25">
      <c r="A115" s="36"/>
      <c r="B115" s="37"/>
      <c r="C115" s="38"/>
      <c r="D115" s="198" t="s">
        <v>194</v>
      </c>
      <c r="E115" s="38"/>
      <c r="F115" s="199" t="s">
        <v>2392</v>
      </c>
      <c r="G115" s="38"/>
      <c r="H115" s="38"/>
      <c r="I115" s="182"/>
      <c r="J115" s="38"/>
      <c r="K115" s="38"/>
      <c r="L115" s="41"/>
      <c r="M115" s="183"/>
      <c r="N115" s="184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8" t="s">
        <v>194</v>
      </c>
      <c r="AU115" s="18" t="s">
        <v>88</v>
      </c>
    </row>
    <row r="116" spans="1:65" s="14" customFormat="1" ht="11.25">
      <c r="B116" s="210"/>
      <c r="C116" s="211"/>
      <c r="D116" s="180" t="s">
        <v>252</v>
      </c>
      <c r="E116" s="212" t="s">
        <v>2353</v>
      </c>
      <c r="F116" s="213" t="s">
        <v>2393</v>
      </c>
      <c r="G116" s="211"/>
      <c r="H116" s="214">
        <v>2.5880000000000001</v>
      </c>
      <c r="I116" s="215"/>
      <c r="J116" s="211"/>
      <c r="K116" s="211"/>
      <c r="L116" s="216"/>
      <c r="M116" s="217"/>
      <c r="N116" s="218"/>
      <c r="O116" s="218"/>
      <c r="P116" s="218"/>
      <c r="Q116" s="218"/>
      <c r="R116" s="218"/>
      <c r="S116" s="218"/>
      <c r="T116" s="219"/>
      <c r="AT116" s="220" t="s">
        <v>252</v>
      </c>
      <c r="AU116" s="220" t="s">
        <v>88</v>
      </c>
      <c r="AV116" s="14" t="s">
        <v>88</v>
      </c>
      <c r="AW116" s="14" t="s">
        <v>39</v>
      </c>
      <c r="AX116" s="14" t="s">
        <v>78</v>
      </c>
      <c r="AY116" s="220" t="s">
        <v>143</v>
      </c>
    </row>
    <row r="117" spans="1:65" s="14" customFormat="1" ht="11.25">
      <c r="B117" s="210"/>
      <c r="C117" s="211"/>
      <c r="D117" s="180" t="s">
        <v>252</v>
      </c>
      <c r="E117" s="212" t="s">
        <v>32</v>
      </c>
      <c r="F117" s="213" t="s">
        <v>2394</v>
      </c>
      <c r="G117" s="211"/>
      <c r="H117" s="214">
        <v>1.0349999999999999</v>
      </c>
      <c r="I117" s="215"/>
      <c r="J117" s="211"/>
      <c r="K117" s="211"/>
      <c r="L117" s="216"/>
      <c r="M117" s="217"/>
      <c r="N117" s="218"/>
      <c r="O117" s="218"/>
      <c r="P117" s="218"/>
      <c r="Q117" s="218"/>
      <c r="R117" s="218"/>
      <c r="S117" s="218"/>
      <c r="T117" s="219"/>
      <c r="AT117" s="220" t="s">
        <v>252</v>
      </c>
      <c r="AU117" s="220" t="s">
        <v>88</v>
      </c>
      <c r="AV117" s="14" t="s">
        <v>88</v>
      </c>
      <c r="AW117" s="14" t="s">
        <v>39</v>
      </c>
      <c r="AX117" s="14" t="s">
        <v>86</v>
      </c>
      <c r="AY117" s="220" t="s">
        <v>143</v>
      </c>
    </row>
    <row r="118" spans="1:65" s="2" customFormat="1" ht="33" customHeight="1">
      <c r="A118" s="36"/>
      <c r="B118" s="37"/>
      <c r="C118" s="167" t="s">
        <v>172</v>
      </c>
      <c r="D118" s="167" t="s">
        <v>144</v>
      </c>
      <c r="E118" s="168" t="s">
        <v>2395</v>
      </c>
      <c r="F118" s="169" t="s">
        <v>2396</v>
      </c>
      <c r="G118" s="170" t="s">
        <v>247</v>
      </c>
      <c r="H118" s="171">
        <v>1.0349999999999999</v>
      </c>
      <c r="I118" s="172"/>
      <c r="J118" s="173">
        <f>ROUND(I118*H118,2)</f>
        <v>0</v>
      </c>
      <c r="K118" s="169" t="s">
        <v>248</v>
      </c>
      <c r="L118" s="41"/>
      <c r="M118" s="174" t="s">
        <v>32</v>
      </c>
      <c r="N118" s="175" t="s">
        <v>49</v>
      </c>
      <c r="O118" s="66"/>
      <c r="P118" s="176">
        <f>O118*H118</f>
        <v>0</v>
      </c>
      <c r="Q118" s="176">
        <v>0</v>
      </c>
      <c r="R118" s="176">
        <f>Q118*H118</f>
        <v>0</v>
      </c>
      <c r="S118" s="176">
        <v>0</v>
      </c>
      <c r="T118" s="177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78" t="s">
        <v>142</v>
      </c>
      <c r="AT118" s="178" t="s">
        <v>144</v>
      </c>
      <c r="AU118" s="178" t="s">
        <v>88</v>
      </c>
      <c r="AY118" s="18" t="s">
        <v>143</v>
      </c>
      <c r="BE118" s="179">
        <f>IF(N118="základní",J118,0)</f>
        <v>0</v>
      </c>
      <c r="BF118" s="179">
        <f>IF(N118="snížená",J118,0)</f>
        <v>0</v>
      </c>
      <c r="BG118" s="179">
        <f>IF(N118="zákl. přenesená",J118,0)</f>
        <v>0</v>
      </c>
      <c r="BH118" s="179">
        <f>IF(N118="sníž. přenesená",J118,0)</f>
        <v>0</v>
      </c>
      <c r="BI118" s="179">
        <f>IF(N118="nulová",J118,0)</f>
        <v>0</v>
      </c>
      <c r="BJ118" s="18" t="s">
        <v>86</v>
      </c>
      <c r="BK118" s="179">
        <f>ROUND(I118*H118,2)</f>
        <v>0</v>
      </c>
      <c r="BL118" s="18" t="s">
        <v>142</v>
      </c>
      <c r="BM118" s="178" t="s">
        <v>2397</v>
      </c>
    </row>
    <row r="119" spans="1:65" s="2" customFormat="1" ht="19.5">
      <c r="A119" s="36"/>
      <c r="B119" s="37"/>
      <c r="C119" s="38"/>
      <c r="D119" s="180" t="s">
        <v>149</v>
      </c>
      <c r="E119" s="38"/>
      <c r="F119" s="181" t="s">
        <v>2396</v>
      </c>
      <c r="G119" s="38"/>
      <c r="H119" s="38"/>
      <c r="I119" s="182"/>
      <c r="J119" s="38"/>
      <c r="K119" s="38"/>
      <c r="L119" s="41"/>
      <c r="M119" s="183"/>
      <c r="N119" s="184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8" t="s">
        <v>149</v>
      </c>
      <c r="AU119" s="18" t="s">
        <v>88</v>
      </c>
    </row>
    <row r="120" spans="1:65" s="2" customFormat="1" ht="11.25">
      <c r="A120" s="36"/>
      <c r="B120" s="37"/>
      <c r="C120" s="38"/>
      <c r="D120" s="198" t="s">
        <v>194</v>
      </c>
      <c r="E120" s="38"/>
      <c r="F120" s="199" t="s">
        <v>2398</v>
      </c>
      <c r="G120" s="38"/>
      <c r="H120" s="38"/>
      <c r="I120" s="182"/>
      <c r="J120" s="38"/>
      <c r="K120" s="38"/>
      <c r="L120" s="41"/>
      <c r="M120" s="183"/>
      <c r="N120" s="184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8" t="s">
        <v>194</v>
      </c>
      <c r="AU120" s="18" t="s">
        <v>88</v>
      </c>
    </row>
    <row r="121" spans="1:65" s="14" customFormat="1" ht="11.25">
      <c r="B121" s="210"/>
      <c r="C121" s="211"/>
      <c r="D121" s="180" t="s">
        <v>252</v>
      </c>
      <c r="E121" s="212" t="s">
        <v>32</v>
      </c>
      <c r="F121" s="213" t="s">
        <v>2394</v>
      </c>
      <c r="G121" s="211"/>
      <c r="H121" s="214">
        <v>1.0349999999999999</v>
      </c>
      <c r="I121" s="215"/>
      <c r="J121" s="211"/>
      <c r="K121" s="211"/>
      <c r="L121" s="216"/>
      <c r="M121" s="217"/>
      <c r="N121" s="218"/>
      <c r="O121" s="218"/>
      <c r="P121" s="218"/>
      <c r="Q121" s="218"/>
      <c r="R121" s="218"/>
      <c r="S121" s="218"/>
      <c r="T121" s="219"/>
      <c r="AT121" s="220" t="s">
        <v>252</v>
      </c>
      <c r="AU121" s="220" t="s">
        <v>88</v>
      </c>
      <c r="AV121" s="14" t="s">
        <v>88</v>
      </c>
      <c r="AW121" s="14" t="s">
        <v>39</v>
      </c>
      <c r="AX121" s="14" t="s">
        <v>86</v>
      </c>
      <c r="AY121" s="220" t="s">
        <v>143</v>
      </c>
    </row>
    <row r="122" spans="1:65" s="2" customFormat="1" ht="24.2" customHeight="1">
      <c r="A122" s="36"/>
      <c r="B122" s="37"/>
      <c r="C122" s="167" t="s">
        <v>176</v>
      </c>
      <c r="D122" s="167" t="s">
        <v>144</v>
      </c>
      <c r="E122" s="168" t="s">
        <v>2399</v>
      </c>
      <c r="F122" s="169" t="s">
        <v>2400</v>
      </c>
      <c r="G122" s="170" t="s">
        <v>247</v>
      </c>
      <c r="H122" s="171">
        <v>0.25900000000000001</v>
      </c>
      <c r="I122" s="172"/>
      <c r="J122" s="173">
        <f>ROUND(I122*H122,2)</f>
        <v>0</v>
      </c>
      <c r="K122" s="169" t="s">
        <v>248</v>
      </c>
      <c r="L122" s="41"/>
      <c r="M122" s="174" t="s">
        <v>32</v>
      </c>
      <c r="N122" s="175" t="s">
        <v>49</v>
      </c>
      <c r="O122" s="66"/>
      <c r="P122" s="176">
        <f>O122*H122</f>
        <v>0</v>
      </c>
      <c r="Q122" s="176">
        <v>0</v>
      </c>
      <c r="R122" s="176">
        <f>Q122*H122</f>
        <v>0</v>
      </c>
      <c r="S122" s="176">
        <v>0</v>
      </c>
      <c r="T122" s="177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78" t="s">
        <v>142</v>
      </c>
      <c r="AT122" s="178" t="s">
        <v>144</v>
      </c>
      <c r="AU122" s="178" t="s">
        <v>88</v>
      </c>
      <c r="AY122" s="18" t="s">
        <v>143</v>
      </c>
      <c r="BE122" s="179">
        <f>IF(N122="základní",J122,0)</f>
        <v>0</v>
      </c>
      <c r="BF122" s="179">
        <f>IF(N122="snížená",J122,0)</f>
        <v>0</v>
      </c>
      <c r="BG122" s="179">
        <f>IF(N122="zákl. přenesená",J122,0)</f>
        <v>0</v>
      </c>
      <c r="BH122" s="179">
        <f>IF(N122="sníž. přenesená",J122,0)</f>
        <v>0</v>
      </c>
      <c r="BI122" s="179">
        <f>IF(N122="nulová",J122,0)</f>
        <v>0</v>
      </c>
      <c r="BJ122" s="18" t="s">
        <v>86</v>
      </c>
      <c r="BK122" s="179">
        <f>ROUND(I122*H122,2)</f>
        <v>0</v>
      </c>
      <c r="BL122" s="18" t="s">
        <v>142</v>
      </c>
      <c r="BM122" s="178" t="s">
        <v>2401</v>
      </c>
    </row>
    <row r="123" spans="1:65" s="2" customFormat="1" ht="19.5">
      <c r="A123" s="36"/>
      <c r="B123" s="37"/>
      <c r="C123" s="38"/>
      <c r="D123" s="180" t="s">
        <v>149</v>
      </c>
      <c r="E123" s="38"/>
      <c r="F123" s="181" t="s">
        <v>2400</v>
      </c>
      <c r="G123" s="38"/>
      <c r="H123" s="38"/>
      <c r="I123" s="182"/>
      <c r="J123" s="38"/>
      <c r="K123" s="38"/>
      <c r="L123" s="41"/>
      <c r="M123" s="183"/>
      <c r="N123" s="184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8" t="s">
        <v>149</v>
      </c>
      <c r="AU123" s="18" t="s">
        <v>88</v>
      </c>
    </row>
    <row r="124" spans="1:65" s="2" customFormat="1" ht="11.25">
      <c r="A124" s="36"/>
      <c r="B124" s="37"/>
      <c r="C124" s="38"/>
      <c r="D124" s="198" t="s">
        <v>194</v>
      </c>
      <c r="E124" s="38"/>
      <c r="F124" s="199" t="s">
        <v>2402</v>
      </c>
      <c r="G124" s="38"/>
      <c r="H124" s="38"/>
      <c r="I124" s="182"/>
      <c r="J124" s="38"/>
      <c r="K124" s="38"/>
      <c r="L124" s="41"/>
      <c r="M124" s="183"/>
      <c r="N124" s="184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8" t="s">
        <v>194</v>
      </c>
      <c r="AU124" s="18" t="s">
        <v>88</v>
      </c>
    </row>
    <row r="125" spans="1:65" s="14" customFormat="1" ht="11.25">
      <c r="B125" s="210"/>
      <c r="C125" s="211"/>
      <c r="D125" s="180" t="s">
        <v>252</v>
      </c>
      <c r="E125" s="212" t="s">
        <v>32</v>
      </c>
      <c r="F125" s="213" t="s">
        <v>2403</v>
      </c>
      <c r="G125" s="211"/>
      <c r="H125" s="214">
        <v>0.25900000000000001</v>
      </c>
      <c r="I125" s="215"/>
      <c r="J125" s="211"/>
      <c r="K125" s="211"/>
      <c r="L125" s="216"/>
      <c r="M125" s="217"/>
      <c r="N125" s="218"/>
      <c r="O125" s="218"/>
      <c r="P125" s="218"/>
      <c r="Q125" s="218"/>
      <c r="R125" s="218"/>
      <c r="S125" s="218"/>
      <c r="T125" s="219"/>
      <c r="AT125" s="220" t="s">
        <v>252</v>
      </c>
      <c r="AU125" s="220" t="s">
        <v>88</v>
      </c>
      <c r="AV125" s="14" t="s">
        <v>88</v>
      </c>
      <c r="AW125" s="14" t="s">
        <v>39</v>
      </c>
      <c r="AX125" s="14" t="s">
        <v>86</v>
      </c>
      <c r="AY125" s="220" t="s">
        <v>143</v>
      </c>
    </row>
    <row r="126" spans="1:65" s="2" customFormat="1" ht="33" customHeight="1">
      <c r="A126" s="36"/>
      <c r="B126" s="37"/>
      <c r="C126" s="167" t="s">
        <v>361</v>
      </c>
      <c r="D126" s="167" t="s">
        <v>144</v>
      </c>
      <c r="E126" s="168" t="s">
        <v>2404</v>
      </c>
      <c r="F126" s="169" t="s">
        <v>2405</v>
      </c>
      <c r="G126" s="170" t="s">
        <v>247</v>
      </c>
      <c r="H126" s="171">
        <v>0.25900000000000001</v>
      </c>
      <c r="I126" s="172"/>
      <c r="J126" s="173">
        <f>ROUND(I126*H126,2)</f>
        <v>0</v>
      </c>
      <c r="K126" s="169" t="s">
        <v>248</v>
      </c>
      <c r="L126" s="41"/>
      <c r="M126" s="174" t="s">
        <v>32</v>
      </c>
      <c r="N126" s="175" t="s">
        <v>49</v>
      </c>
      <c r="O126" s="66"/>
      <c r="P126" s="176">
        <f>O126*H126</f>
        <v>0</v>
      </c>
      <c r="Q126" s="176">
        <v>0</v>
      </c>
      <c r="R126" s="176">
        <f>Q126*H126</f>
        <v>0</v>
      </c>
      <c r="S126" s="176">
        <v>0</v>
      </c>
      <c r="T126" s="177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78" t="s">
        <v>142</v>
      </c>
      <c r="AT126" s="178" t="s">
        <v>144</v>
      </c>
      <c r="AU126" s="178" t="s">
        <v>88</v>
      </c>
      <c r="AY126" s="18" t="s">
        <v>143</v>
      </c>
      <c r="BE126" s="179">
        <f>IF(N126="základní",J126,0)</f>
        <v>0</v>
      </c>
      <c r="BF126" s="179">
        <f>IF(N126="snížená",J126,0)</f>
        <v>0</v>
      </c>
      <c r="BG126" s="179">
        <f>IF(N126="zákl. přenesená",J126,0)</f>
        <v>0</v>
      </c>
      <c r="BH126" s="179">
        <f>IF(N126="sníž. přenesená",J126,0)</f>
        <v>0</v>
      </c>
      <c r="BI126" s="179">
        <f>IF(N126="nulová",J126,0)</f>
        <v>0</v>
      </c>
      <c r="BJ126" s="18" t="s">
        <v>86</v>
      </c>
      <c r="BK126" s="179">
        <f>ROUND(I126*H126,2)</f>
        <v>0</v>
      </c>
      <c r="BL126" s="18" t="s">
        <v>142</v>
      </c>
      <c r="BM126" s="178" t="s">
        <v>2406</v>
      </c>
    </row>
    <row r="127" spans="1:65" s="2" customFormat="1" ht="19.5">
      <c r="A127" s="36"/>
      <c r="B127" s="37"/>
      <c r="C127" s="38"/>
      <c r="D127" s="180" t="s">
        <v>149</v>
      </c>
      <c r="E127" s="38"/>
      <c r="F127" s="181" t="s">
        <v>2405</v>
      </c>
      <c r="G127" s="38"/>
      <c r="H127" s="38"/>
      <c r="I127" s="182"/>
      <c r="J127" s="38"/>
      <c r="K127" s="38"/>
      <c r="L127" s="41"/>
      <c r="M127" s="183"/>
      <c r="N127" s="184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8" t="s">
        <v>149</v>
      </c>
      <c r="AU127" s="18" t="s">
        <v>88</v>
      </c>
    </row>
    <row r="128" spans="1:65" s="2" customFormat="1" ht="11.25">
      <c r="A128" s="36"/>
      <c r="B128" s="37"/>
      <c r="C128" s="38"/>
      <c r="D128" s="198" t="s">
        <v>194</v>
      </c>
      <c r="E128" s="38"/>
      <c r="F128" s="199" t="s">
        <v>2407</v>
      </c>
      <c r="G128" s="38"/>
      <c r="H128" s="38"/>
      <c r="I128" s="182"/>
      <c r="J128" s="38"/>
      <c r="K128" s="38"/>
      <c r="L128" s="41"/>
      <c r="M128" s="183"/>
      <c r="N128" s="184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8" t="s">
        <v>194</v>
      </c>
      <c r="AU128" s="18" t="s">
        <v>88</v>
      </c>
    </row>
    <row r="129" spans="1:65" s="14" customFormat="1" ht="11.25">
      <c r="B129" s="210"/>
      <c r="C129" s="211"/>
      <c r="D129" s="180" t="s">
        <v>252</v>
      </c>
      <c r="E129" s="212" t="s">
        <v>32</v>
      </c>
      <c r="F129" s="213" t="s">
        <v>2403</v>
      </c>
      <c r="G129" s="211"/>
      <c r="H129" s="214">
        <v>0.25900000000000001</v>
      </c>
      <c r="I129" s="215"/>
      <c r="J129" s="211"/>
      <c r="K129" s="211"/>
      <c r="L129" s="216"/>
      <c r="M129" s="217"/>
      <c r="N129" s="218"/>
      <c r="O129" s="218"/>
      <c r="P129" s="218"/>
      <c r="Q129" s="218"/>
      <c r="R129" s="218"/>
      <c r="S129" s="218"/>
      <c r="T129" s="219"/>
      <c r="AT129" s="220" t="s">
        <v>252</v>
      </c>
      <c r="AU129" s="220" t="s">
        <v>88</v>
      </c>
      <c r="AV129" s="14" t="s">
        <v>88</v>
      </c>
      <c r="AW129" s="14" t="s">
        <v>39</v>
      </c>
      <c r="AX129" s="14" t="s">
        <v>86</v>
      </c>
      <c r="AY129" s="220" t="s">
        <v>143</v>
      </c>
    </row>
    <row r="130" spans="1:65" s="2" customFormat="1" ht="33" customHeight="1">
      <c r="A130" s="36"/>
      <c r="B130" s="37"/>
      <c r="C130" s="167" t="s">
        <v>368</v>
      </c>
      <c r="D130" s="167" t="s">
        <v>144</v>
      </c>
      <c r="E130" s="168" t="s">
        <v>2408</v>
      </c>
      <c r="F130" s="169" t="s">
        <v>2409</v>
      </c>
      <c r="G130" s="170" t="s">
        <v>247</v>
      </c>
      <c r="H130" s="171">
        <v>3.5760000000000001</v>
      </c>
      <c r="I130" s="172"/>
      <c r="J130" s="173">
        <f>ROUND(I130*H130,2)</f>
        <v>0</v>
      </c>
      <c r="K130" s="169" t="s">
        <v>248</v>
      </c>
      <c r="L130" s="41"/>
      <c r="M130" s="174" t="s">
        <v>32</v>
      </c>
      <c r="N130" s="175" t="s">
        <v>49</v>
      </c>
      <c r="O130" s="66"/>
      <c r="P130" s="176">
        <f>O130*H130</f>
        <v>0</v>
      </c>
      <c r="Q130" s="176">
        <v>0</v>
      </c>
      <c r="R130" s="176">
        <f>Q130*H130</f>
        <v>0</v>
      </c>
      <c r="S130" s="176">
        <v>0</v>
      </c>
      <c r="T130" s="177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78" t="s">
        <v>142</v>
      </c>
      <c r="AT130" s="178" t="s">
        <v>144</v>
      </c>
      <c r="AU130" s="178" t="s">
        <v>88</v>
      </c>
      <c r="AY130" s="18" t="s">
        <v>143</v>
      </c>
      <c r="BE130" s="179">
        <f>IF(N130="základní",J130,0)</f>
        <v>0</v>
      </c>
      <c r="BF130" s="179">
        <f>IF(N130="snížená",J130,0)</f>
        <v>0</v>
      </c>
      <c r="BG130" s="179">
        <f>IF(N130="zákl. přenesená",J130,0)</f>
        <v>0</v>
      </c>
      <c r="BH130" s="179">
        <f>IF(N130="sníž. přenesená",J130,0)</f>
        <v>0</v>
      </c>
      <c r="BI130" s="179">
        <f>IF(N130="nulová",J130,0)</f>
        <v>0</v>
      </c>
      <c r="BJ130" s="18" t="s">
        <v>86</v>
      </c>
      <c r="BK130" s="179">
        <f>ROUND(I130*H130,2)</f>
        <v>0</v>
      </c>
      <c r="BL130" s="18" t="s">
        <v>142</v>
      </c>
      <c r="BM130" s="178" t="s">
        <v>2410</v>
      </c>
    </row>
    <row r="131" spans="1:65" s="2" customFormat="1" ht="19.5">
      <c r="A131" s="36"/>
      <c r="B131" s="37"/>
      <c r="C131" s="38"/>
      <c r="D131" s="180" t="s">
        <v>149</v>
      </c>
      <c r="E131" s="38"/>
      <c r="F131" s="181" t="s">
        <v>2409</v>
      </c>
      <c r="G131" s="38"/>
      <c r="H131" s="38"/>
      <c r="I131" s="182"/>
      <c r="J131" s="38"/>
      <c r="K131" s="38"/>
      <c r="L131" s="41"/>
      <c r="M131" s="183"/>
      <c r="N131" s="184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8" t="s">
        <v>149</v>
      </c>
      <c r="AU131" s="18" t="s">
        <v>88</v>
      </c>
    </row>
    <row r="132" spans="1:65" s="2" customFormat="1" ht="11.25">
      <c r="A132" s="36"/>
      <c r="B132" s="37"/>
      <c r="C132" s="38"/>
      <c r="D132" s="198" t="s">
        <v>194</v>
      </c>
      <c r="E132" s="38"/>
      <c r="F132" s="199" t="s">
        <v>2411</v>
      </c>
      <c r="G132" s="38"/>
      <c r="H132" s="38"/>
      <c r="I132" s="182"/>
      <c r="J132" s="38"/>
      <c r="K132" s="38"/>
      <c r="L132" s="41"/>
      <c r="M132" s="183"/>
      <c r="N132" s="184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8" t="s">
        <v>194</v>
      </c>
      <c r="AU132" s="18" t="s">
        <v>88</v>
      </c>
    </row>
    <row r="133" spans="1:65" s="14" customFormat="1" ht="11.25">
      <c r="B133" s="210"/>
      <c r="C133" s="211"/>
      <c r="D133" s="180" t="s">
        <v>252</v>
      </c>
      <c r="E133" s="212" t="s">
        <v>32</v>
      </c>
      <c r="F133" s="213" t="s">
        <v>2412</v>
      </c>
      <c r="G133" s="211"/>
      <c r="H133" s="214">
        <v>2.0699999999999998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252</v>
      </c>
      <c r="AU133" s="220" t="s">
        <v>88</v>
      </c>
      <c r="AV133" s="14" t="s">
        <v>88</v>
      </c>
      <c r="AW133" s="14" t="s">
        <v>39</v>
      </c>
      <c r="AX133" s="14" t="s">
        <v>78</v>
      </c>
      <c r="AY133" s="220" t="s">
        <v>143</v>
      </c>
    </row>
    <row r="134" spans="1:65" s="14" customFormat="1" ht="11.25">
      <c r="B134" s="210"/>
      <c r="C134" s="211"/>
      <c r="D134" s="180" t="s">
        <v>252</v>
      </c>
      <c r="E134" s="212" t="s">
        <v>32</v>
      </c>
      <c r="F134" s="213" t="s">
        <v>2413</v>
      </c>
      <c r="G134" s="211"/>
      <c r="H134" s="214">
        <v>20.28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252</v>
      </c>
      <c r="AU134" s="220" t="s">
        <v>88</v>
      </c>
      <c r="AV134" s="14" t="s">
        <v>88</v>
      </c>
      <c r="AW134" s="14" t="s">
        <v>39</v>
      </c>
      <c r="AX134" s="14" t="s">
        <v>78</v>
      </c>
      <c r="AY134" s="220" t="s">
        <v>143</v>
      </c>
    </row>
    <row r="135" spans="1:65" s="15" customFormat="1" ht="11.25">
      <c r="B135" s="221"/>
      <c r="C135" s="222"/>
      <c r="D135" s="180" t="s">
        <v>252</v>
      </c>
      <c r="E135" s="223" t="s">
        <v>2359</v>
      </c>
      <c r="F135" s="224" t="s">
        <v>256</v>
      </c>
      <c r="G135" s="222"/>
      <c r="H135" s="225">
        <v>22.35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252</v>
      </c>
      <c r="AU135" s="231" t="s">
        <v>88</v>
      </c>
      <c r="AV135" s="15" t="s">
        <v>142</v>
      </c>
      <c r="AW135" s="15" t="s">
        <v>39</v>
      </c>
      <c r="AX135" s="15" t="s">
        <v>78</v>
      </c>
      <c r="AY135" s="231" t="s">
        <v>143</v>
      </c>
    </row>
    <row r="136" spans="1:65" s="14" customFormat="1" ht="11.25">
      <c r="B136" s="210"/>
      <c r="C136" s="211"/>
      <c r="D136" s="180" t="s">
        <v>252</v>
      </c>
      <c r="E136" s="212" t="s">
        <v>32</v>
      </c>
      <c r="F136" s="213" t="s">
        <v>2414</v>
      </c>
      <c r="G136" s="211"/>
      <c r="H136" s="214">
        <v>3.5760000000000001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252</v>
      </c>
      <c r="AU136" s="220" t="s">
        <v>88</v>
      </c>
      <c r="AV136" s="14" t="s">
        <v>88</v>
      </c>
      <c r="AW136" s="14" t="s">
        <v>39</v>
      </c>
      <c r="AX136" s="14" t="s">
        <v>86</v>
      </c>
      <c r="AY136" s="220" t="s">
        <v>143</v>
      </c>
    </row>
    <row r="137" spans="1:65" s="2" customFormat="1" ht="33" customHeight="1">
      <c r="A137" s="36"/>
      <c r="B137" s="37"/>
      <c r="C137" s="167" t="s">
        <v>396</v>
      </c>
      <c r="D137" s="167" t="s">
        <v>144</v>
      </c>
      <c r="E137" s="168" t="s">
        <v>258</v>
      </c>
      <c r="F137" s="169" t="s">
        <v>259</v>
      </c>
      <c r="G137" s="170" t="s">
        <v>247</v>
      </c>
      <c r="H137" s="171">
        <v>14.304</v>
      </c>
      <c r="I137" s="172"/>
      <c r="J137" s="173">
        <f>ROUND(I137*H137,2)</f>
        <v>0</v>
      </c>
      <c r="K137" s="169" t="s">
        <v>248</v>
      </c>
      <c r="L137" s="41"/>
      <c r="M137" s="174" t="s">
        <v>32</v>
      </c>
      <c r="N137" s="175" t="s">
        <v>49</v>
      </c>
      <c r="O137" s="66"/>
      <c r="P137" s="176">
        <f>O137*H137</f>
        <v>0</v>
      </c>
      <c r="Q137" s="176">
        <v>0</v>
      </c>
      <c r="R137" s="176">
        <f>Q137*H137</f>
        <v>0</v>
      </c>
      <c r="S137" s="176">
        <v>0</v>
      </c>
      <c r="T137" s="177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78" t="s">
        <v>86</v>
      </c>
      <c r="AT137" s="178" t="s">
        <v>144</v>
      </c>
      <c r="AU137" s="178" t="s">
        <v>88</v>
      </c>
      <c r="AY137" s="18" t="s">
        <v>143</v>
      </c>
      <c r="BE137" s="179">
        <f>IF(N137="základní",J137,0)</f>
        <v>0</v>
      </c>
      <c r="BF137" s="179">
        <f>IF(N137="snížená",J137,0)</f>
        <v>0</v>
      </c>
      <c r="BG137" s="179">
        <f>IF(N137="zákl. přenesená",J137,0)</f>
        <v>0</v>
      </c>
      <c r="BH137" s="179">
        <f>IF(N137="sníž. přenesená",J137,0)</f>
        <v>0</v>
      </c>
      <c r="BI137" s="179">
        <f>IF(N137="nulová",J137,0)</f>
        <v>0</v>
      </c>
      <c r="BJ137" s="18" t="s">
        <v>86</v>
      </c>
      <c r="BK137" s="179">
        <f>ROUND(I137*H137,2)</f>
        <v>0</v>
      </c>
      <c r="BL137" s="18" t="s">
        <v>86</v>
      </c>
      <c r="BM137" s="178" t="s">
        <v>2415</v>
      </c>
    </row>
    <row r="138" spans="1:65" s="2" customFormat="1" ht="19.5">
      <c r="A138" s="36"/>
      <c r="B138" s="37"/>
      <c r="C138" s="38"/>
      <c r="D138" s="180" t="s">
        <v>149</v>
      </c>
      <c r="E138" s="38"/>
      <c r="F138" s="181" t="s">
        <v>259</v>
      </c>
      <c r="G138" s="38"/>
      <c r="H138" s="38"/>
      <c r="I138" s="182"/>
      <c r="J138" s="38"/>
      <c r="K138" s="38"/>
      <c r="L138" s="41"/>
      <c r="M138" s="183"/>
      <c r="N138" s="184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8" t="s">
        <v>149</v>
      </c>
      <c r="AU138" s="18" t="s">
        <v>88</v>
      </c>
    </row>
    <row r="139" spans="1:65" s="2" customFormat="1" ht="11.25">
      <c r="A139" s="36"/>
      <c r="B139" s="37"/>
      <c r="C139" s="38"/>
      <c r="D139" s="198" t="s">
        <v>194</v>
      </c>
      <c r="E139" s="38"/>
      <c r="F139" s="199" t="s">
        <v>262</v>
      </c>
      <c r="G139" s="38"/>
      <c r="H139" s="38"/>
      <c r="I139" s="182"/>
      <c r="J139" s="38"/>
      <c r="K139" s="38"/>
      <c r="L139" s="41"/>
      <c r="M139" s="183"/>
      <c r="N139" s="184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8" t="s">
        <v>194</v>
      </c>
      <c r="AU139" s="18" t="s">
        <v>88</v>
      </c>
    </row>
    <row r="140" spans="1:65" s="14" customFormat="1" ht="11.25">
      <c r="B140" s="210"/>
      <c r="C140" s="211"/>
      <c r="D140" s="180" t="s">
        <v>252</v>
      </c>
      <c r="E140" s="212" t="s">
        <v>32</v>
      </c>
      <c r="F140" s="213" t="s">
        <v>2416</v>
      </c>
      <c r="G140" s="211"/>
      <c r="H140" s="214">
        <v>14.304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252</v>
      </c>
      <c r="AU140" s="220" t="s">
        <v>88</v>
      </c>
      <c r="AV140" s="14" t="s">
        <v>88</v>
      </c>
      <c r="AW140" s="14" t="s">
        <v>39</v>
      </c>
      <c r="AX140" s="14" t="s">
        <v>86</v>
      </c>
      <c r="AY140" s="220" t="s">
        <v>143</v>
      </c>
    </row>
    <row r="141" spans="1:65" s="2" customFormat="1" ht="37.9" customHeight="1">
      <c r="A141" s="36"/>
      <c r="B141" s="37"/>
      <c r="C141" s="167" t="s">
        <v>403</v>
      </c>
      <c r="D141" s="167" t="s">
        <v>144</v>
      </c>
      <c r="E141" s="168" t="s">
        <v>2417</v>
      </c>
      <c r="F141" s="169" t="s">
        <v>2418</v>
      </c>
      <c r="G141" s="170" t="s">
        <v>247</v>
      </c>
      <c r="H141" s="171">
        <v>0.89400000000000002</v>
      </c>
      <c r="I141" s="172"/>
      <c r="J141" s="173">
        <f>ROUND(I141*H141,2)</f>
        <v>0</v>
      </c>
      <c r="K141" s="169" t="s">
        <v>248</v>
      </c>
      <c r="L141" s="41"/>
      <c r="M141" s="174" t="s">
        <v>32</v>
      </c>
      <c r="N141" s="175" t="s">
        <v>49</v>
      </c>
      <c r="O141" s="66"/>
      <c r="P141" s="176">
        <f>O141*H141</f>
        <v>0</v>
      </c>
      <c r="Q141" s="176">
        <v>0</v>
      </c>
      <c r="R141" s="176">
        <f>Q141*H141</f>
        <v>0</v>
      </c>
      <c r="S141" s="176">
        <v>0</v>
      </c>
      <c r="T141" s="177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78" t="s">
        <v>142</v>
      </c>
      <c r="AT141" s="178" t="s">
        <v>144</v>
      </c>
      <c r="AU141" s="178" t="s">
        <v>88</v>
      </c>
      <c r="AY141" s="18" t="s">
        <v>143</v>
      </c>
      <c r="BE141" s="179">
        <f>IF(N141="základní",J141,0)</f>
        <v>0</v>
      </c>
      <c r="BF141" s="179">
        <f>IF(N141="snížená",J141,0)</f>
        <v>0</v>
      </c>
      <c r="BG141" s="179">
        <f>IF(N141="zákl. přenesená",J141,0)</f>
        <v>0</v>
      </c>
      <c r="BH141" s="179">
        <f>IF(N141="sníž. přenesená",J141,0)</f>
        <v>0</v>
      </c>
      <c r="BI141" s="179">
        <f>IF(N141="nulová",J141,0)</f>
        <v>0</v>
      </c>
      <c r="BJ141" s="18" t="s">
        <v>86</v>
      </c>
      <c r="BK141" s="179">
        <f>ROUND(I141*H141,2)</f>
        <v>0</v>
      </c>
      <c r="BL141" s="18" t="s">
        <v>142</v>
      </c>
      <c r="BM141" s="178" t="s">
        <v>2419</v>
      </c>
    </row>
    <row r="142" spans="1:65" s="2" customFormat="1" ht="19.5">
      <c r="A142" s="36"/>
      <c r="B142" s="37"/>
      <c r="C142" s="38"/>
      <c r="D142" s="180" t="s">
        <v>149</v>
      </c>
      <c r="E142" s="38"/>
      <c r="F142" s="181" t="s">
        <v>2418</v>
      </c>
      <c r="G142" s="38"/>
      <c r="H142" s="38"/>
      <c r="I142" s="182"/>
      <c r="J142" s="38"/>
      <c r="K142" s="38"/>
      <c r="L142" s="41"/>
      <c r="M142" s="183"/>
      <c r="N142" s="184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8" t="s">
        <v>149</v>
      </c>
      <c r="AU142" s="18" t="s">
        <v>88</v>
      </c>
    </row>
    <row r="143" spans="1:65" s="2" customFormat="1" ht="11.25">
      <c r="A143" s="36"/>
      <c r="B143" s="37"/>
      <c r="C143" s="38"/>
      <c r="D143" s="198" t="s">
        <v>194</v>
      </c>
      <c r="E143" s="38"/>
      <c r="F143" s="199" t="s">
        <v>2420</v>
      </c>
      <c r="G143" s="38"/>
      <c r="H143" s="38"/>
      <c r="I143" s="182"/>
      <c r="J143" s="38"/>
      <c r="K143" s="38"/>
      <c r="L143" s="41"/>
      <c r="M143" s="183"/>
      <c r="N143" s="184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8" t="s">
        <v>194</v>
      </c>
      <c r="AU143" s="18" t="s">
        <v>88</v>
      </c>
    </row>
    <row r="144" spans="1:65" s="14" customFormat="1" ht="11.25">
      <c r="B144" s="210"/>
      <c r="C144" s="211"/>
      <c r="D144" s="180" t="s">
        <v>252</v>
      </c>
      <c r="E144" s="212" t="s">
        <v>32</v>
      </c>
      <c r="F144" s="213" t="s">
        <v>2421</v>
      </c>
      <c r="G144" s="211"/>
      <c r="H144" s="214">
        <v>0.89400000000000002</v>
      </c>
      <c r="I144" s="215"/>
      <c r="J144" s="211"/>
      <c r="K144" s="211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252</v>
      </c>
      <c r="AU144" s="220" t="s">
        <v>88</v>
      </c>
      <c r="AV144" s="14" t="s">
        <v>88</v>
      </c>
      <c r="AW144" s="14" t="s">
        <v>39</v>
      </c>
      <c r="AX144" s="14" t="s">
        <v>86</v>
      </c>
      <c r="AY144" s="220" t="s">
        <v>143</v>
      </c>
    </row>
    <row r="145" spans="1:65" s="2" customFormat="1" ht="33" customHeight="1">
      <c r="A145" s="36"/>
      <c r="B145" s="37"/>
      <c r="C145" s="167" t="s">
        <v>410</v>
      </c>
      <c r="D145" s="167" t="s">
        <v>144</v>
      </c>
      <c r="E145" s="168" t="s">
        <v>2422</v>
      </c>
      <c r="F145" s="169" t="s">
        <v>2423</v>
      </c>
      <c r="G145" s="170" t="s">
        <v>247</v>
      </c>
      <c r="H145" s="171">
        <v>3.5760000000000001</v>
      </c>
      <c r="I145" s="172"/>
      <c r="J145" s="173">
        <f>ROUND(I145*H145,2)</f>
        <v>0</v>
      </c>
      <c r="K145" s="169" t="s">
        <v>248</v>
      </c>
      <c r="L145" s="41"/>
      <c r="M145" s="174" t="s">
        <v>32</v>
      </c>
      <c r="N145" s="175" t="s">
        <v>49</v>
      </c>
      <c r="O145" s="66"/>
      <c r="P145" s="176">
        <f>O145*H145</f>
        <v>0</v>
      </c>
      <c r="Q145" s="176">
        <v>0</v>
      </c>
      <c r="R145" s="176">
        <f>Q145*H145</f>
        <v>0</v>
      </c>
      <c r="S145" s="176">
        <v>0</v>
      </c>
      <c r="T145" s="177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78" t="s">
        <v>142</v>
      </c>
      <c r="AT145" s="178" t="s">
        <v>144</v>
      </c>
      <c r="AU145" s="178" t="s">
        <v>88</v>
      </c>
      <c r="AY145" s="18" t="s">
        <v>143</v>
      </c>
      <c r="BE145" s="179">
        <f>IF(N145="základní",J145,0)</f>
        <v>0</v>
      </c>
      <c r="BF145" s="179">
        <f>IF(N145="snížená",J145,0)</f>
        <v>0</v>
      </c>
      <c r="BG145" s="179">
        <f>IF(N145="zákl. přenesená",J145,0)</f>
        <v>0</v>
      </c>
      <c r="BH145" s="179">
        <f>IF(N145="sníž. přenesená",J145,0)</f>
        <v>0</v>
      </c>
      <c r="BI145" s="179">
        <f>IF(N145="nulová",J145,0)</f>
        <v>0</v>
      </c>
      <c r="BJ145" s="18" t="s">
        <v>86</v>
      </c>
      <c r="BK145" s="179">
        <f>ROUND(I145*H145,2)</f>
        <v>0</v>
      </c>
      <c r="BL145" s="18" t="s">
        <v>142</v>
      </c>
      <c r="BM145" s="178" t="s">
        <v>2424</v>
      </c>
    </row>
    <row r="146" spans="1:65" s="2" customFormat="1" ht="19.5">
      <c r="A146" s="36"/>
      <c r="B146" s="37"/>
      <c r="C146" s="38"/>
      <c r="D146" s="180" t="s">
        <v>149</v>
      </c>
      <c r="E146" s="38"/>
      <c r="F146" s="181" t="s">
        <v>2423</v>
      </c>
      <c r="G146" s="38"/>
      <c r="H146" s="38"/>
      <c r="I146" s="182"/>
      <c r="J146" s="38"/>
      <c r="K146" s="38"/>
      <c r="L146" s="41"/>
      <c r="M146" s="183"/>
      <c r="N146" s="184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8" t="s">
        <v>149</v>
      </c>
      <c r="AU146" s="18" t="s">
        <v>88</v>
      </c>
    </row>
    <row r="147" spans="1:65" s="2" customFormat="1" ht="11.25">
      <c r="A147" s="36"/>
      <c r="B147" s="37"/>
      <c r="C147" s="38"/>
      <c r="D147" s="198" t="s">
        <v>194</v>
      </c>
      <c r="E147" s="38"/>
      <c r="F147" s="199" t="s">
        <v>2425</v>
      </c>
      <c r="G147" s="38"/>
      <c r="H147" s="38"/>
      <c r="I147" s="182"/>
      <c r="J147" s="38"/>
      <c r="K147" s="38"/>
      <c r="L147" s="41"/>
      <c r="M147" s="183"/>
      <c r="N147" s="184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8" t="s">
        <v>194</v>
      </c>
      <c r="AU147" s="18" t="s">
        <v>88</v>
      </c>
    </row>
    <row r="148" spans="1:65" s="14" customFormat="1" ht="11.25">
      <c r="B148" s="210"/>
      <c r="C148" s="211"/>
      <c r="D148" s="180" t="s">
        <v>252</v>
      </c>
      <c r="E148" s="212" t="s">
        <v>32</v>
      </c>
      <c r="F148" s="213" t="s">
        <v>2414</v>
      </c>
      <c r="G148" s="211"/>
      <c r="H148" s="214">
        <v>3.5760000000000001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252</v>
      </c>
      <c r="AU148" s="220" t="s">
        <v>88</v>
      </c>
      <c r="AV148" s="14" t="s">
        <v>88</v>
      </c>
      <c r="AW148" s="14" t="s">
        <v>39</v>
      </c>
      <c r="AX148" s="14" t="s">
        <v>86</v>
      </c>
      <c r="AY148" s="220" t="s">
        <v>143</v>
      </c>
    </row>
    <row r="149" spans="1:65" s="2" customFormat="1" ht="21.75" customHeight="1">
      <c r="A149" s="36"/>
      <c r="B149" s="37"/>
      <c r="C149" s="167" t="s">
        <v>420</v>
      </c>
      <c r="D149" s="167" t="s">
        <v>144</v>
      </c>
      <c r="E149" s="168" t="s">
        <v>2426</v>
      </c>
      <c r="F149" s="169" t="s">
        <v>2427</v>
      </c>
      <c r="G149" s="170" t="s">
        <v>312</v>
      </c>
      <c r="H149" s="171">
        <v>9</v>
      </c>
      <c r="I149" s="172"/>
      <c r="J149" s="173">
        <f>ROUND(I149*H149,2)</f>
        <v>0</v>
      </c>
      <c r="K149" s="169" t="s">
        <v>248</v>
      </c>
      <c r="L149" s="41"/>
      <c r="M149" s="174" t="s">
        <v>32</v>
      </c>
      <c r="N149" s="175" t="s">
        <v>49</v>
      </c>
      <c r="O149" s="66"/>
      <c r="P149" s="176">
        <f>O149*H149</f>
        <v>0</v>
      </c>
      <c r="Q149" s="176">
        <v>8.4000000000000003E-4</v>
      </c>
      <c r="R149" s="176">
        <f>Q149*H149</f>
        <v>7.5600000000000007E-3</v>
      </c>
      <c r="S149" s="176">
        <v>0</v>
      </c>
      <c r="T149" s="177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78" t="s">
        <v>142</v>
      </c>
      <c r="AT149" s="178" t="s">
        <v>144</v>
      </c>
      <c r="AU149" s="178" t="s">
        <v>88</v>
      </c>
      <c r="AY149" s="18" t="s">
        <v>143</v>
      </c>
      <c r="BE149" s="179">
        <f>IF(N149="základní",J149,0)</f>
        <v>0</v>
      </c>
      <c r="BF149" s="179">
        <f>IF(N149="snížená",J149,0)</f>
        <v>0</v>
      </c>
      <c r="BG149" s="179">
        <f>IF(N149="zákl. přenesená",J149,0)</f>
        <v>0</v>
      </c>
      <c r="BH149" s="179">
        <f>IF(N149="sníž. přenesená",J149,0)</f>
        <v>0</v>
      </c>
      <c r="BI149" s="179">
        <f>IF(N149="nulová",J149,0)</f>
        <v>0</v>
      </c>
      <c r="BJ149" s="18" t="s">
        <v>86</v>
      </c>
      <c r="BK149" s="179">
        <f>ROUND(I149*H149,2)</f>
        <v>0</v>
      </c>
      <c r="BL149" s="18" t="s">
        <v>142</v>
      </c>
      <c r="BM149" s="178" t="s">
        <v>2428</v>
      </c>
    </row>
    <row r="150" spans="1:65" s="2" customFormat="1" ht="11.25">
      <c r="A150" s="36"/>
      <c r="B150" s="37"/>
      <c r="C150" s="38"/>
      <c r="D150" s="180" t="s">
        <v>149</v>
      </c>
      <c r="E150" s="38"/>
      <c r="F150" s="181" t="s">
        <v>2427</v>
      </c>
      <c r="G150" s="38"/>
      <c r="H150" s="38"/>
      <c r="I150" s="182"/>
      <c r="J150" s="38"/>
      <c r="K150" s="38"/>
      <c r="L150" s="41"/>
      <c r="M150" s="183"/>
      <c r="N150" s="184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8" t="s">
        <v>149</v>
      </c>
      <c r="AU150" s="18" t="s">
        <v>88</v>
      </c>
    </row>
    <row r="151" spans="1:65" s="2" customFormat="1" ht="11.25">
      <c r="A151" s="36"/>
      <c r="B151" s="37"/>
      <c r="C151" s="38"/>
      <c r="D151" s="198" t="s">
        <v>194</v>
      </c>
      <c r="E151" s="38"/>
      <c r="F151" s="199" t="s">
        <v>2429</v>
      </c>
      <c r="G151" s="38"/>
      <c r="H151" s="38"/>
      <c r="I151" s="182"/>
      <c r="J151" s="38"/>
      <c r="K151" s="38"/>
      <c r="L151" s="41"/>
      <c r="M151" s="183"/>
      <c r="N151" s="184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8" t="s">
        <v>194</v>
      </c>
      <c r="AU151" s="18" t="s">
        <v>88</v>
      </c>
    </row>
    <row r="152" spans="1:65" s="14" customFormat="1" ht="11.25">
      <c r="B152" s="210"/>
      <c r="C152" s="211"/>
      <c r="D152" s="180" t="s">
        <v>252</v>
      </c>
      <c r="E152" s="212" t="s">
        <v>32</v>
      </c>
      <c r="F152" s="213" t="s">
        <v>2430</v>
      </c>
      <c r="G152" s="211"/>
      <c r="H152" s="214">
        <v>9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252</v>
      </c>
      <c r="AU152" s="220" t="s">
        <v>88</v>
      </c>
      <c r="AV152" s="14" t="s">
        <v>88</v>
      </c>
      <c r="AW152" s="14" t="s">
        <v>39</v>
      </c>
      <c r="AX152" s="14" t="s">
        <v>86</v>
      </c>
      <c r="AY152" s="220" t="s">
        <v>143</v>
      </c>
    </row>
    <row r="153" spans="1:65" s="2" customFormat="1" ht="24.2" customHeight="1">
      <c r="A153" s="36"/>
      <c r="B153" s="37"/>
      <c r="C153" s="167" t="s">
        <v>8</v>
      </c>
      <c r="D153" s="167" t="s">
        <v>144</v>
      </c>
      <c r="E153" s="168" t="s">
        <v>2431</v>
      </c>
      <c r="F153" s="169" t="s">
        <v>2432</v>
      </c>
      <c r="G153" s="170" t="s">
        <v>312</v>
      </c>
      <c r="H153" s="171">
        <v>9</v>
      </c>
      <c r="I153" s="172"/>
      <c r="J153" s="173">
        <f>ROUND(I153*H153,2)</f>
        <v>0</v>
      </c>
      <c r="K153" s="169" t="s">
        <v>248</v>
      </c>
      <c r="L153" s="41"/>
      <c r="M153" s="174" t="s">
        <v>32</v>
      </c>
      <c r="N153" s="175" t="s">
        <v>49</v>
      </c>
      <c r="O153" s="66"/>
      <c r="P153" s="176">
        <f>O153*H153</f>
        <v>0</v>
      </c>
      <c r="Q153" s="176">
        <v>0</v>
      </c>
      <c r="R153" s="176">
        <f>Q153*H153</f>
        <v>0</v>
      </c>
      <c r="S153" s="176">
        <v>0</v>
      </c>
      <c r="T153" s="177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78" t="s">
        <v>142</v>
      </c>
      <c r="AT153" s="178" t="s">
        <v>144</v>
      </c>
      <c r="AU153" s="178" t="s">
        <v>88</v>
      </c>
      <c r="AY153" s="18" t="s">
        <v>143</v>
      </c>
      <c r="BE153" s="179">
        <f>IF(N153="základní",J153,0)</f>
        <v>0</v>
      </c>
      <c r="BF153" s="179">
        <f>IF(N153="snížená",J153,0)</f>
        <v>0</v>
      </c>
      <c r="BG153" s="179">
        <f>IF(N153="zákl. přenesená",J153,0)</f>
        <v>0</v>
      </c>
      <c r="BH153" s="179">
        <f>IF(N153="sníž. přenesená",J153,0)</f>
        <v>0</v>
      </c>
      <c r="BI153" s="179">
        <f>IF(N153="nulová",J153,0)</f>
        <v>0</v>
      </c>
      <c r="BJ153" s="18" t="s">
        <v>86</v>
      </c>
      <c r="BK153" s="179">
        <f>ROUND(I153*H153,2)</f>
        <v>0</v>
      </c>
      <c r="BL153" s="18" t="s">
        <v>142</v>
      </c>
      <c r="BM153" s="178" t="s">
        <v>2433</v>
      </c>
    </row>
    <row r="154" spans="1:65" s="2" customFormat="1" ht="11.25">
      <c r="A154" s="36"/>
      <c r="B154" s="37"/>
      <c r="C154" s="38"/>
      <c r="D154" s="180" t="s">
        <v>149</v>
      </c>
      <c r="E154" s="38"/>
      <c r="F154" s="181" t="s">
        <v>2432</v>
      </c>
      <c r="G154" s="38"/>
      <c r="H154" s="38"/>
      <c r="I154" s="182"/>
      <c r="J154" s="38"/>
      <c r="K154" s="38"/>
      <c r="L154" s="41"/>
      <c r="M154" s="183"/>
      <c r="N154" s="184"/>
      <c r="O154" s="66"/>
      <c r="P154" s="66"/>
      <c r="Q154" s="66"/>
      <c r="R154" s="66"/>
      <c r="S154" s="66"/>
      <c r="T154" s="67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8" t="s">
        <v>149</v>
      </c>
      <c r="AU154" s="18" t="s">
        <v>88</v>
      </c>
    </row>
    <row r="155" spans="1:65" s="2" customFormat="1" ht="11.25">
      <c r="A155" s="36"/>
      <c r="B155" s="37"/>
      <c r="C155" s="38"/>
      <c r="D155" s="198" t="s">
        <v>194</v>
      </c>
      <c r="E155" s="38"/>
      <c r="F155" s="199" t="s">
        <v>2434</v>
      </c>
      <c r="G155" s="38"/>
      <c r="H155" s="38"/>
      <c r="I155" s="182"/>
      <c r="J155" s="38"/>
      <c r="K155" s="38"/>
      <c r="L155" s="41"/>
      <c r="M155" s="183"/>
      <c r="N155" s="184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8" t="s">
        <v>194</v>
      </c>
      <c r="AU155" s="18" t="s">
        <v>88</v>
      </c>
    </row>
    <row r="156" spans="1:65" s="2" customFormat="1" ht="37.9" customHeight="1">
      <c r="A156" s="36"/>
      <c r="B156" s="37"/>
      <c r="C156" s="167" t="s">
        <v>452</v>
      </c>
      <c r="D156" s="167" t="s">
        <v>144</v>
      </c>
      <c r="E156" s="168" t="s">
        <v>278</v>
      </c>
      <c r="F156" s="169" t="s">
        <v>279</v>
      </c>
      <c r="G156" s="170" t="s">
        <v>247</v>
      </c>
      <c r="H156" s="171">
        <v>5.5019999999999998</v>
      </c>
      <c r="I156" s="172"/>
      <c r="J156" s="173">
        <f>ROUND(I156*H156,2)</f>
        <v>0</v>
      </c>
      <c r="K156" s="169" t="s">
        <v>248</v>
      </c>
      <c r="L156" s="41"/>
      <c r="M156" s="174" t="s">
        <v>32</v>
      </c>
      <c r="N156" s="175" t="s">
        <v>49</v>
      </c>
      <c r="O156" s="66"/>
      <c r="P156" s="176">
        <f>O156*H156</f>
        <v>0</v>
      </c>
      <c r="Q156" s="176">
        <v>0</v>
      </c>
      <c r="R156" s="176">
        <f>Q156*H156</f>
        <v>0</v>
      </c>
      <c r="S156" s="176">
        <v>0</v>
      </c>
      <c r="T156" s="177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78" t="s">
        <v>142</v>
      </c>
      <c r="AT156" s="178" t="s">
        <v>144</v>
      </c>
      <c r="AU156" s="178" t="s">
        <v>88</v>
      </c>
      <c r="AY156" s="18" t="s">
        <v>143</v>
      </c>
      <c r="BE156" s="179">
        <f>IF(N156="základní",J156,0)</f>
        <v>0</v>
      </c>
      <c r="BF156" s="179">
        <f>IF(N156="snížená",J156,0)</f>
        <v>0</v>
      </c>
      <c r="BG156" s="179">
        <f>IF(N156="zákl. přenesená",J156,0)</f>
        <v>0</v>
      </c>
      <c r="BH156" s="179">
        <f>IF(N156="sníž. přenesená",J156,0)</f>
        <v>0</v>
      </c>
      <c r="BI156" s="179">
        <f>IF(N156="nulová",J156,0)</f>
        <v>0</v>
      </c>
      <c r="BJ156" s="18" t="s">
        <v>86</v>
      </c>
      <c r="BK156" s="179">
        <f>ROUND(I156*H156,2)</f>
        <v>0</v>
      </c>
      <c r="BL156" s="18" t="s">
        <v>142</v>
      </c>
      <c r="BM156" s="178" t="s">
        <v>2435</v>
      </c>
    </row>
    <row r="157" spans="1:65" s="2" customFormat="1" ht="19.5">
      <c r="A157" s="36"/>
      <c r="B157" s="37"/>
      <c r="C157" s="38"/>
      <c r="D157" s="180" t="s">
        <v>149</v>
      </c>
      <c r="E157" s="38"/>
      <c r="F157" s="181" t="s">
        <v>279</v>
      </c>
      <c r="G157" s="38"/>
      <c r="H157" s="38"/>
      <c r="I157" s="182"/>
      <c r="J157" s="38"/>
      <c r="K157" s="38"/>
      <c r="L157" s="41"/>
      <c r="M157" s="183"/>
      <c r="N157" s="184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8" t="s">
        <v>149</v>
      </c>
      <c r="AU157" s="18" t="s">
        <v>88</v>
      </c>
    </row>
    <row r="158" spans="1:65" s="2" customFormat="1" ht="11.25">
      <c r="A158" s="36"/>
      <c r="B158" s="37"/>
      <c r="C158" s="38"/>
      <c r="D158" s="198" t="s">
        <v>194</v>
      </c>
      <c r="E158" s="38"/>
      <c r="F158" s="199" t="s">
        <v>282</v>
      </c>
      <c r="G158" s="38"/>
      <c r="H158" s="38"/>
      <c r="I158" s="182"/>
      <c r="J158" s="38"/>
      <c r="K158" s="38"/>
      <c r="L158" s="41"/>
      <c r="M158" s="183"/>
      <c r="N158" s="184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8" t="s">
        <v>194</v>
      </c>
      <c r="AU158" s="18" t="s">
        <v>88</v>
      </c>
    </row>
    <row r="159" spans="1:65" s="14" customFormat="1" ht="11.25">
      <c r="B159" s="210"/>
      <c r="C159" s="211"/>
      <c r="D159" s="180" t="s">
        <v>252</v>
      </c>
      <c r="E159" s="212" t="s">
        <v>32</v>
      </c>
      <c r="F159" s="213" t="s">
        <v>2436</v>
      </c>
      <c r="G159" s="211"/>
      <c r="H159" s="214">
        <v>5.5019999999999998</v>
      </c>
      <c r="I159" s="215"/>
      <c r="J159" s="211"/>
      <c r="K159" s="211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252</v>
      </c>
      <c r="AU159" s="220" t="s">
        <v>88</v>
      </c>
      <c r="AV159" s="14" t="s">
        <v>88</v>
      </c>
      <c r="AW159" s="14" t="s">
        <v>39</v>
      </c>
      <c r="AX159" s="14" t="s">
        <v>86</v>
      </c>
      <c r="AY159" s="220" t="s">
        <v>143</v>
      </c>
    </row>
    <row r="160" spans="1:65" s="2" customFormat="1" ht="37.9" customHeight="1">
      <c r="A160" s="36"/>
      <c r="B160" s="37"/>
      <c r="C160" s="167" t="s">
        <v>459</v>
      </c>
      <c r="D160" s="167" t="s">
        <v>144</v>
      </c>
      <c r="E160" s="168" t="s">
        <v>288</v>
      </c>
      <c r="F160" s="169" t="s">
        <v>289</v>
      </c>
      <c r="G160" s="170" t="s">
        <v>247</v>
      </c>
      <c r="H160" s="171">
        <v>33.012</v>
      </c>
      <c r="I160" s="172"/>
      <c r="J160" s="173">
        <f>ROUND(I160*H160,2)</f>
        <v>0</v>
      </c>
      <c r="K160" s="169" t="s">
        <v>248</v>
      </c>
      <c r="L160" s="41"/>
      <c r="M160" s="174" t="s">
        <v>32</v>
      </c>
      <c r="N160" s="175" t="s">
        <v>49</v>
      </c>
      <c r="O160" s="66"/>
      <c r="P160" s="176">
        <f>O160*H160</f>
        <v>0</v>
      </c>
      <c r="Q160" s="176">
        <v>0</v>
      </c>
      <c r="R160" s="176">
        <f>Q160*H160</f>
        <v>0</v>
      </c>
      <c r="S160" s="176">
        <v>0</v>
      </c>
      <c r="T160" s="177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78" t="s">
        <v>86</v>
      </c>
      <c r="AT160" s="178" t="s">
        <v>144</v>
      </c>
      <c r="AU160" s="178" t="s">
        <v>88</v>
      </c>
      <c r="AY160" s="18" t="s">
        <v>143</v>
      </c>
      <c r="BE160" s="179">
        <f>IF(N160="základní",J160,0)</f>
        <v>0</v>
      </c>
      <c r="BF160" s="179">
        <f>IF(N160="snížená",J160,0)</f>
        <v>0</v>
      </c>
      <c r="BG160" s="179">
        <f>IF(N160="zákl. přenesená",J160,0)</f>
        <v>0</v>
      </c>
      <c r="BH160" s="179">
        <f>IF(N160="sníž. přenesená",J160,0)</f>
        <v>0</v>
      </c>
      <c r="BI160" s="179">
        <f>IF(N160="nulová",J160,0)</f>
        <v>0</v>
      </c>
      <c r="BJ160" s="18" t="s">
        <v>86</v>
      </c>
      <c r="BK160" s="179">
        <f>ROUND(I160*H160,2)</f>
        <v>0</v>
      </c>
      <c r="BL160" s="18" t="s">
        <v>86</v>
      </c>
      <c r="BM160" s="178" t="s">
        <v>2437</v>
      </c>
    </row>
    <row r="161" spans="1:65" s="2" customFormat="1" ht="19.5">
      <c r="A161" s="36"/>
      <c r="B161" s="37"/>
      <c r="C161" s="38"/>
      <c r="D161" s="180" t="s">
        <v>149</v>
      </c>
      <c r="E161" s="38"/>
      <c r="F161" s="181" t="s">
        <v>289</v>
      </c>
      <c r="G161" s="38"/>
      <c r="H161" s="38"/>
      <c r="I161" s="182"/>
      <c r="J161" s="38"/>
      <c r="K161" s="38"/>
      <c r="L161" s="41"/>
      <c r="M161" s="183"/>
      <c r="N161" s="184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8" t="s">
        <v>149</v>
      </c>
      <c r="AU161" s="18" t="s">
        <v>88</v>
      </c>
    </row>
    <row r="162" spans="1:65" s="2" customFormat="1" ht="11.25">
      <c r="A162" s="36"/>
      <c r="B162" s="37"/>
      <c r="C162" s="38"/>
      <c r="D162" s="198" t="s">
        <v>194</v>
      </c>
      <c r="E162" s="38"/>
      <c r="F162" s="199" t="s">
        <v>292</v>
      </c>
      <c r="G162" s="38"/>
      <c r="H162" s="38"/>
      <c r="I162" s="182"/>
      <c r="J162" s="38"/>
      <c r="K162" s="38"/>
      <c r="L162" s="41"/>
      <c r="M162" s="183"/>
      <c r="N162" s="184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8" t="s">
        <v>194</v>
      </c>
      <c r="AU162" s="18" t="s">
        <v>88</v>
      </c>
    </row>
    <row r="163" spans="1:65" s="14" customFormat="1" ht="11.25">
      <c r="B163" s="210"/>
      <c r="C163" s="211"/>
      <c r="D163" s="180" t="s">
        <v>252</v>
      </c>
      <c r="E163" s="212" t="s">
        <v>32</v>
      </c>
      <c r="F163" s="213" t="s">
        <v>2436</v>
      </c>
      <c r="G163" s="211"/>
      <c r="H163" s="214">
        <v>5.5019999999999998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252</v>
      </c>
      <c r="AU163" s="220" t="s">
        <v>88</v>
      </c>
      <c r="AV163" s="14" t="s">
        <v>88</v>
      </c>
      <c r="AW163" s="14" t="s">
        <v>39</v>
      </c>
      <c r="AX163" s="14" t="s">
        <v>78</v>
      </c>
      <c r="AY163" s="220" t="s">
        <v>143</v>
      </c>
    </row>
    <row r="164" spans="1:65" s="14" customFormat="1" ht="11.25">
      <c r="B164" s="210"/>
      <c r="C164" s="211"/>
      <c r="D164" s="180" t="s">
        <v>252</v>
      </c>
      <c r="E164" s="212" t="s">
        <v>32</v>
      </c>
      <c r="F164" s="213" t="s">
        <v>2438</v>
      </c>
      <c r="G164" s="211"/>
      <c r="H164" s="214">
        <v>33.012</v>
      </c>
      <c r="I164" s="215"/>
      <c r="J164" s="211"/>
      <c r="K164" s="211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252</v>
      </c>
      <c r="AU164" s="220" t="s">
        <v>88</v>
      </c>
      <c r="AV164" s="14" t="s">
        <v>88</v>
      </c>
      <c r="AW164" s="14" t="s">
        <v>39</v>
      </c>
      <c r="AX164" s="14" t="s">
        <v>86</v>
      </c>
      <c r="AY164" s="220" t="s">
        <v>143</v>
      </c>
    </row>
    <row r="165" spans="1:65" s="2" customFormat="1" ht="37.9" customHeight="1">
      <c r="A165" s="36"/>
      <c r="B165" s="37"/>
      <c r="C165" s="167" t="s">
        <v>467</v>
      </c>
      <c r="D165" s="167" t="s">
        <v>144</v>
      </c>
      <c r="E165" s="168" t="s">
        <v>2439</v>
      </c>
      <c r="F165" s="169" t="s">
        <v>2440</v>
      </c>
      <c r="G165" s="170" t="s">
        <v>247</v>
      </c>
      <c r="H165" s="171">
        <v>1.3759999999999999</v>
      </c>
      <c r="I165" s="172"/>
      <c r="J165" s="173">
        <f>ROUND(I165*H165,2)</f>
        <v>0</v>
      </c>
      <c r="K165" s="169" t="s">
        <v>248</v>
      </c>
      <c r="L165" s="41"/>
      <c r="M165" s="174" t="s">
        <v>32</v>
      </c>
      <c r="N165" s="175" t="s">
        <v>49</v>
      </c>
      <c r="O165" s="66"/>
      <c r="P165" s="176">
        <f>O165*H165</f>
        <v>0</v>
      </c>
      <c r="Q165" s="176">
        <v>0</v>
      </c>
      <c r="R165" s="176">
        <f>Q165*H165</f>
        <v>0</v>
      </c>
      <c r="S165" s="176">
        <v>0</v>
      </c>
      <c r="T165" s="177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78" t="s">
        <v>142</v>
      </c>
      <c r="AT165" s="178" t="s">
        <v>144</v>
      </c>
      <c r="AU165" s="178" t="s">
        <v>88</v>
      </c>
      <c r="AY165" s="18" t="s">
        <v>143</v>
      </c>
      <c r="BE165" s="179">
        <f>IF(N165="základní",J165,0)</f>
        <v>0</v>
      </c>
      <c r="BF165" s="179">
        <f>IF(N165="snížená",J165,0)</f>
        <v>0</v>
      </c>
      <c r="BG165" s="179">
        <f>IF(N165="zákl. přenesená",J165,0)</f>
        <v>0</v>
      </c>
      <c r="BH165" s="179">
        <f>IF(N165="sníž. přenesená",J165,0)</f>
        <v>0</v>
      </c>
      <c r="BI165" s="179">
        <f>IF(N165="nulová",J165,0)</f>
        <v>0</v>
      </c>
      <c r="BJ165" s="18" t="s">
        <v>86</v>
      </c>
      <c r="BK165" s="179">
        <f>ROUND(I165*H165,2)</f>
        <v>0</v>
      </c>
      <c r="BL165" s="18" t="s">
        <v>142</v>
      </c>
      <c r="BM165" s="178" t="s">
        <v>2441</v>
      </c>
    </row>
    <row r="166" spans="1:65" s="2" customFormat="1" ht="19.5">
      <c r="A166" s="36"/>
      <c r="B166" s="37"/>
      <c r="C166" s="38"/>
      <c r="D166" s="180" t="s">
        <v>149</v>
      </c>
      <c r="E166" s="38"/>
      <c r="F166" s="181" t="s">
        <v>2440</v>
      </c>
      <c r="G166" s="38"/>
      <c r="H166" s="38"/>
      <c r="I166" s="182"/>
      <c r="J166" s="38"/>
      <c r="K166" s="38"/>
      <c r="L166" s="41"/>
      <c r="M166" s="183"/>
      <c r="N166" s="184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8" t="s">
        <v>149</v>
      </c>
      <c r="AU166" s="18" t="s">
        <v>88</v>
      </c>
    </row>
    <row r="167" spans="1:65" s="2" customFormat="1" ht="11.25">
      <c r="A167" s="36"/>
      <c r="B167" s="37"/>
      <c r="C167" s="38"/>
      <c r="D167" s="198" t="s">
        <v>194</v>
      </c>
      <c r="E167" s="38"/>
      <c r="F167" s="199" t="s">
        <v>2442</v>
      </c>
      <c r="G167" s="38"/>
      <c r="H167" s="38"/>
      <c r="I167" s="182"/>
      <c r="J167" s="38"/>
      <c r="K167" s="38"/>
      <c r="L167" s="41"/>
      <c r="M167" s="183"/>
      <c r="N167" s="184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8" t="s">
        <v>194</v>
      </c>
      <c r="AU167" s="18" t="s">
        <v>88</v>
      </c>
    </row>
    <row r="168" spans="1:65" s="14" customFormat="1" ht="11.25">
      <c r="B168" s="210"/>
      <c r="C168" s="211"/>
      <c r="D168" s="180" t="s">
        <v>252</v>
      </c>
      <c r="E168" s="212" t="s">
        <v>32</v>
      </c>
      <c r="F168" s="213" t="s">
        <v>2443</v>
      </c>
      <c r="G168" s="211"/>
      <c r="H168" s="214">
        <v>1.3759999999999999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252</v>
      </c>
      <c r="AU168" s="220" t="s">
        <v>88</v>
      </c>
      <c r="AV168" s="14" t="s">
        <v>88</v>
      </c>
      <c r="AW168" s="14" t="s">
        <v>39</v>
      </c>
      <c r="AX168" s="14" t="s">
        <v>86</v>
      </c>
      <c r="AY168" s="220" t="s">
        <v>143</v>
      </c>
    </row>
    <row r="169" spans="1:65" s="2" customFormat="1" ht="37.9" customHeight="1">
      <c r="A169" s="36"/>
      <c r="B169" s="37"/>
      <c r="C169" s="167" t="s">
        <v>474</v>
      </c>
      <c r="D169" s="167" t="s">
        <v>144</v>
      </c>
      <c r="E169" s="168" t="s">
        <v>2444</v>
      </c>
      <c r="F169" s="169" t="s">
        <v>2445</v>
      </c>
      <c r="G169" s="170" t="s">
        <v>247</v>
      </c>
      <c r="H169" s="171">
        <v>8.2560000000000002</v>
      </c>
      <c r="I169" s="172"/>
      <c r="J169" s="173">
        <f>ROUND(I169*H169,2)</f>
        <v>0</v>
      </c>
      <c r="K169" s="169" t="s">
        <v>248</v>
      </c>
      <c r="L169" s="41"/>
      <c r="M169" s="174" t="s">
        <v>32</v>
      </c>
      <c r="N169" s="175" t="s">
        <v>49</v>
      </c>
      <c r="O169" s="66"/>
      <c r="P169" s="176">
        <f>O169*H169</f>
        <v>0</v>
      </c>
      <c r="Q169" s="176">
        <v>0</v>
      </c>
      <c r="R169" s="176">
        <f>Q169*H169</f>
        <v>0</v>
      </c>
      <c r="S169" s="176">
        <v>0</v>
      </c>
      <c r="T169" s="177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78" t="s">
        <v>142</v>
      </c>
      <c r="AT169" s="178" t="s">
        <v>144</v>
      </c>
      <c r="AU169" s="178" t="s">
        <v>88</v>
      </c>
      <c r="AY169" s="18" t="s">
        <v>143</v>
      </c>
      <c r="BE169" s="179">
        <f>IF(N169="základní",J169,0)</f>
        <v>0</v>
      </c>
      <c r="BF169" s="179">
        <f>IF(N169="snížená",J169,0)</f>
        <v>0</v>
      </c>
      <c r="BG169" s="179">
        <f>IF(N169="zákl. přenesená",J169,0)</f>
        <v>0</v>
      </c>
      <c r="BH169" s="179">
        <f>IF(N169="sníž. přenesená",J169,0)</f>
        <v>0</v>
      </c>
      <c r="BI169" s="179">
        <f>IF(N169="nulová",J169,0)</f>
        <v>0</v>
      </c>
      <c r="BJ169" s="18" t="s">
        <v>86</v>
      </c>
      <c r="BK169" s="179">
        <f>ROUND(I169*H169,2)</f>
        <v>0</v>
      </c>
      <c r="BL169" s="18" t="s">
        <v>142</v>
      </c>
      <c r="BM169" s="178" t="s">
        <v>2446</v>
      </c>
    </row>
    <row r="170" spans="1:65" s="2" customFormat="1" ht="19.5">
      <c r="A170" s="36"/>
      <c r="B170" s="37"/>
      <c r="C170" s="38"/>
      <c r="D170" s="180" t="s">
        <v>149</v>
      </c>
      <c r="E170" s="38"/>
      <c r="F170" s="181" t="s">
        <v>2445</v>
      </c>
      <c r="G170" s="38"/>
      <c r="H170" s="38"/>
      <c r="I170" s="182"/>
      <c r="J170" s="38"/>
      <c r="K170" s="38"/>
      <c r="L170" s="41"/>
      <c r="M170" s="183"/>
      <c r="N170" s="184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8" t="s">
        <v>149</v>
      </c>
      <c r="AU170" s="18" t="s">
        <v>88</v>
      </c>
    </row>
    <row r="171" spans="1:65" s="2" customFormat="1" ht="11.25">
      <c r="A171" s="36"/>
      <c r="B171" s="37"/>
      <c r="C171" s="38"/>
      <c r="D171" s="198" t="s">
        <v>194</v>
      </c>
      <c r="E171" s="38"/>
      <c r="F171" s="199" t="s">
        <v>2447</v>
      </c>
      <c r="G171" s="38"/>
      <c r="H171" s="38"/>
      <c r="I171" s="182"/>
      <c r="J171" s="38"/>
      <c r="K171" s="38"/>
      <c r="L171" s="41"/>
      <c r="M171" s="183"/>
      <c r="N171" s="184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8" t="s">
        <v>194</v>
      </c>
      <c r="AU171" s="18" t="s">
        <v>88</v>
      </c>
    </row>
    <row r="172" spans="1:65" s="14" customFormat="1" ht="11.25">
      <c r="B172" s="210"/>
      <c r="C172" s="211"/>
      <c r="D172" s="180" t="s">
        <v>252</v>
      </c>
      <c r="E172" s="212" t="s">
        <v>32</v>
      </c>
      <c r="F172" s="213" t="s">
        <v>2443</v>
      </c>
      <c r="G172" s="211"/>
      <c r="H172" s="214">
        <v>1.3759999999999999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252</v>
      </c>
      <c r="AU172" s="220" t="s">
        <v>88</v>
      </c>
      <c r="AV172" s="14" t="s">
        <v>88</v>
      </c>
      <c r="AW172" s="14" t="s">
        <v>39</v>
      </c>
      <c r="AX172" s="14" t="s">
        <v>78</v>
      </c>
      <c r="AY172" s="220" t="s">
        <v>143</v>
      </c>
    </row>
    <row r="173" spans="1:65" s="14" customFormat="1" ht="11.25">
      <c r="B173" s="210"/>
      <c r="C173" s="211"/>
      <c r="D173" s="180" t="s">
        <v>252</v>
      </c>
      <c r="E173" s="212" t="s">
        <v>32</v>
      </c>
      <c r="F173" s="213" t="s">
        <v>2448</v>
      </c>
      <c r="G173" s="211"/>
      <c r="H173" s="214">
        <v>8.2560000000000002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252</v>
      </c>
      <c r="AU173" s="220" t="s">
        <v>88</v>
      </c>
      <c r="AV173" s="14" t="s">
        <v>88</v>
      </c>
      <c r="AW173" s="14" t="s">
        <v>39</v>
      </c>
      <c r="AX173" s="14" t="s">
        <v>86</v>
      </c>
      <c r="AY173" s="220" t="s">
        <v>143</v>
      </c>
    </row>
    <row r="174" spans="1:65" s="2" customFormat="1" ht="33" customHeight="1">
      <c r="A174" s="36"/>
      <c r="B174" s="37"/>
      <c r="C174" s="167" t="s">
        <v>480</v>
      </c>
      <c r="D174" s="167" t="s">
        <v>144</v>
      </c>
      <c r="E174" s="168" t="s">
        <v>2449</v>
      </c>
      <c r="F174" s="169" t="s">
        <v>295</v>
      </c>
      <c r="G174" s="170" t="s">
        <v>296</v>
      </c>
      <c r="H174" s="171">
        <v>12.38</v>
      </c>
      <c r="I174" s="172"/>
      <c r="J174" s="173">
        <f>ROUND(I174*H174,2)</f>
        <v>0</v>
      </c>
      <c r="K174" s="169" t="s">
        <v>32</v>
      </c>
      <c r="L174" s="41"/>
      <c r="M174" s="174" t="s">
        <v>32</v>
      </c>
      <c r="N174" s="175" t="s">
        <v>49</v>
      </c>
      <c r="O174" s="66"/>
      <c r="P174" s="176">
        <f>O174*H174</f>
        <v>0</v>
      </c>
      <c r="Q174" s="176">
        <v>0</v>
      </c>
      <c r="R174" s="176">
        <f>Q174*H174</f>
        <v>0</v>
      </c>
      <c r="S174" s="176">
        <v>0</v>
      </c>
      <c r="T174" s="177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78" t="s">
        <v>142</v>
      </c>
      <c r="AT174" s="178" t="s">
        <v>144</v>
      </c>
      <c r="AU174" s="178" t="s">
        <v>88</v>
      </c>
      <c r="AY174" s="18" t="s">
        <v>143</v>
      </c>
      <c r="BE174" s="179">
        <f>IF(N174="základní",J174,0)</f>
        <v>0</v>
      </c>
      <c r="BF174" s="179">
        <f>IF(N174="snížená",J174,0)</f>
        <v>0</v>
      </c>
      <c r="BG174" s="179">
        <f>IF(N174="zákl. přenesená",J174,0)</f>
        <v>0</v>
      </c>
      <c r="BH174" s="179">
        <f>IF(N174="sníž. přenesená",J174,0)</f>
        <v>0</v>
      </c>
      <c r="BI174" s="179">
        <f>IF(N174="nulová",J174,0)</f>
        <v>0</v>
      </c>
      <c r="BJ174" s="18" t="s">
        <v>86</v>
      </c>
      <c r="BK174" s="179">
        <f>ROUND(I174*H174,2)</f>
        <v>0</v>
      </c>
      <c r="BL174" s="18" t="s">
        <v>142</v>
      </c>
      <c r="BM174" s="178" t="s">
        <v>2450</v>
      </c>
    </row>
    <row r="175" spans="1:65" s="2" customFormat="1" ht="19.5">
      <c r="A175" s="36"/>
      <c r="B175" s="37"/>
      <c r="C175" s="38"/>
      <c r="D175" s="180" t="s">
        <v>149</v>
      </c>
      <c r="E175" s="38"/>
      <c r="F175" s="181" t="s">
        <v>295</v>
      </c>
      <c r="G175" s="38"/>
      <c r="H175" s="38"/>
      <c r="I175" s="182"/>
      <c r="J175" s="38"/>
      <c r="K175" s="38"/>
      <c r="L175" s="41"/>
      <c r="M175" s="183"/>
      <c r="N175" s="184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8" t="s">
        <v>149</v>
      </c>
      <c r="AU175" s="18" t="s">
        <v>88</v>
      </c>
    </row>
    <row r="176" spans="1:65" s="14" customFormat="1" ht="11.25">
      <c r="B176" s="210"/>
      <c r="C176" s="211"/>
      <c r="D176" s="180" t="s">
        <v>252</v>
      </c>
      <c r="E176" s="212" t="s">
        <v>32</v>
      </c>
      <c r="F176" s="213" t="s">
        <v>2356</v>
      </c>
      <c r="G176" s="211"/>
      <c r="H176" s="214">
        <v>6.8780000000000001</v>
      </c>
      <c r="I176" s="215"/>
      <c r="J176" s="211"/>
      <c r="K176" s="211"/>
      <c r="L176" s="216"/>
      <c r="M176" s="217"/>
      <c r="N176" s="218"/>
      <c r="O176" s="218"/>
      <c r="P176" s="218"/>
      <c r="Q176" s="218"/>
      <c r="R176" s="218"/>
      <c r="S176" s="218"/>
      <c r="T176" s="219"/>
      <c r="AT176" s="220" t="s">
        <v>252</v>
      </c>
      <c r="AU176" s="220" t="s">
        <v>88</v>
      </c>
      <c r="AV176" s="14" t="s">
        <v>88</v>
      </c>
      <c r="AW176" s="14" t="s">
        <v>39</v>
      </c>
      <c r="AX176" s="14" t="s">
        <v>78</v>
      </c>
      <c r="AY176" s="220" t="s">
        <v>143</v>
      </c>
    </row>
    <row r="177" spans="1:65" s="14" customFormat="1" ht="11.25">
      <c r="B177" s="210"/>
      <c r="C177" s="211"/>
      <c r="D177" s="180" t="s">
        <v>252</v>
      </c>
      <c r="E177" s="212" t="s">
        <v>32</v>
      </c>
      <c r="F177" s="213" t="s">
        <v>2451</v>
      </c>
      <c r="G177" s="211"/>
      <c r="H177" s="214">
        <v>12.38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252</v>
      </c>
      <c r="AU177" s="220" t="s">
        <v>88</v>
      </c>
      <c r="AV177" s="14" t="s">
        <v>88</v>
      </c>
      <c r="AW177" s="14" t="s">
        <v>39</v>
      </c>
      <c r="AX177" s="14" t="s">
        <v>86</v>
      </c>
      <c r="AY177" s="220" t="s">
        <v>143</v>
      </c>
    </row>
    <row r="178" spans="1:65" s="2" customFormat="1" ht="24.2" customHeight="1">
      <c r="A178" s="36"/>
      <c r="B178" s="37"/>
      <c r="C178" s="167" t="s">
        <v>7</v>
      </c>
      <c r="D178" s="167" t="s">
        <v>144</v>
      </c>
      <c r="E178" s="168" t="s">
        <v>2452</v>
      </c>
      <c r="F178" s="169" t="s">
        <v>303</v>
      </c>
      <c r="G178" s="170" t="s">
        <v>247</v>
      </c>
      <c r="H178" s="171">
        <v>18.059999999999999</v>
      </c>
      <c r="I178" s="172"/>
      <c r="J178" s="173">
        <f>ROUND(I178*H178,2)</f>
        <v>0</v>
      </c>
      <c r="K178" s="169" t="s">
        <v>248</v>
      </c>
      <c r="L178" s="41"/>
      <c r="M178" s="174" t="s">
        <v>32</v>
      </c>
      <c r="N178" s="175" t="s">
        <v>49</v>
      </c>
      <c r="O178" s="66"/>
      <c r="P178" s="176">
        <f>O178*H178</f>
        <v>0</v>
      </c>
      <c r="Q178" s="176">
        <v>0</v>
      </c>
      <c r="R178" s="176">
        <f>Q178*H178</f>
        <v>0</v>
      </c>
      <c r="S178" s="176">
        <v>0</v>
      </c>
      <c r="T178" s="177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78" t="s">
        <v>142</v>
      </c>
      <c r="AT178" s="178" t="s">
        <v>144</v>
      </c>
      <c r="AU178" s="178" t="s">
        <v>88</v>
      </c>
      <c r="AY178" s="18" t="s">
        <v>143</v>
      </c>
      <c r="BE178" s="179">
        <f>IF(N178="základní",J178,0)</f>
        <v>0</v>
      </c>
      <c r="BF178" s="179">
        <f>IF(N178="snížená",J178,0)</f>
        <v>0</v>
      </c>
      <c r="BG178" s="179">
        <f>IF(N178="zákl. přenesená",J178,0)</f>
        <v>0</v>
      </c>
      <c r="BH178" s="179">
        <f>IF(N178="sníž. přenesená",J178,0)</f>
        <v>0</v>
      </c>
      <c r="BI178" s="179">
        <f>IF(N178="nulová",J178,0)</f>
        <v>0</v>
      </c>
      <c r="BJ178" s="18" t="s">
        <v>86</v>
      </c>
      <c r="BK178" s="179">
        <f>ROUND(I178*H178,2)</f>
        <v>0</v>
      </c>
      <c r="BL178" s="18" t="s">
        <v>142</v>
      </c>
      <c r="BM178" s="178" t="s">
        <v>2453</v>
      </c>
    </row>
    <row r="179" spans="1:65" s="2" customFormat="1" ht="11.25">
      <c r="A179" s="36"/>
      <c r="B179" s="37"/>
      <c r="C179" s="38"/>
      <c r="D179" s="180" t="s">
        <v>149</v>
      </c>
      <c r="E179" s="38"/>
      <c r="F179" s="181" t="s">
        <v>303</v>
      </c>
      <c r="G179" s="38"/>
      <c r="H179" s="38"/>
      <c r="I179" s="182"/>
      <c r="J179" s="38"/>
      <c r="K179" s="38"/>
      <c r="L179" s="41"/>
      <c r="M179" s="183"/>
      <c r="N179" s="184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8" t="s">
        <v>149</v>
      </c>
      <c r="AU179" s="18" t="s">
        <v>88</v>
      </c>
    </row>
    <row r="180" spans="1:65" s="2" customFormat="1" ht="11.25">
      <c r="A180" s="36"/>
      <c r="B180" s="37"/>
      <c r="C180" s="38"/>
      <c r="D180" s="198" t="s">
        <v>194</v>
      </c>
      <c r="E180" s="38"/>
      <c r="F180" s="199" t="s">
        <v>2454</v>
      </c>
      <c r="G180" s="38"/>
      <c r="H180" s="38"/>
      <c r="I180" s="182"/>
      <c r="J180" s="38"/>
      <c r="K180" s="38"/>
      <c r="L180" s="41"/>
      <c r="M180" s="183"/>
      <c r="N180" s="184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8" t="s">
        <v>194</v>
      </c>
      <c r="AU180" s="18" t="s">
        <v>88</v>
      </c>
    </row>
    <row r="181" spans="1:65" s="14" customFormat="1" ht="11.25">
      <c r="B181" s="210"/>
      <c r="C181" s="211"/>
      <c r="D181" s="180" t="s">
        <v>252</v>
      </c>
      <c r="E181" s="212" t="s">
        <v>32</v>
      </c>
      <c r="F181" s="213" t="s">
        <v>2455</v>
      </c>
      <c r="G181" s="211"/>
      <c r="H181" s="214">
        <v>18.059999999999999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252</v>
      </c>
      <c r="AU181" s="220" t="s">
        <v>88</v>
      </c>
      <c r="AV181" s="14" t="s">
        <v>88</v>
      </c>
      <c r="AW181" s="14" t="s">
        <v>39</v>
      </c>
      <c r="AX181" s="14" t="s">
        <v>86</v>
      </c>
      <c r="AY181" s="220" t="s">
        <v>143</v>
      </c>
    </row>
    <row r="182" spans="1:65" s="2" customFormat="1" ht="24.2" customHeight="1">
      <c r="A182" s="36"/>
      <c r="B182" s="37"/>
      <c r="C182" s="167" t="s">
        <v>495</v>
      </c>
      <c r="D182" s="167" t="s">
        <v>144</v>
      </c>
      <c r="E182" s="168" t="s">
        <v>2456</v>
      </c>
      <c r="F182" s="169" t="s">
        <v>2457</v>
      </c>
      <c r="G182" s="170" t="s">
        <v>247</v>
      </c>
      <c r="H182" s="171">
        <v>3.4390000000000001</v>
      </c>
      <c r="I182" s="172"/>
      <c r="J182" s="173">
        <f>ROUND(I182*H182,2)</f>
        <v>0</v>
      </c>
      <c r="K182" s="169" t="s">
        <v>248</v>
      </c>
      <c r="L182" s="41"/>
      <c r="M182" s="174" t="s">
        <v>32</v>
      </c>
      <c r="N182" s="175" t="s">
        <v>49</v>
      </c>
      <c r="O182" s="66"/>
      <c r="P182" s="176">
        <f>O182*H182</f>
        <v>0</v>
      </c>
      <c r="Q182" s="176">
        <v>0</v>
      </c>
      <c r="R182" s="176">
        <f>Q182*H182</f>
        <v>0</v>
      </c>
      <c r="S182" s="176">
        <v>0</v>
      </c>
      <c r="T182" s="177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78" t="s">
        <v>142</v>
      </c>
      <c r="AT182" s="178" t="s">
        <v>144</v>
      </c>
      <c r="AU182" s="178" t="s">
        <v>88</v>
      </c>
      <c r="AY182" s="18" t="s">
        <v>143</v>
      </c>
      <c r="BE182" s="179">
        <f>IF(N182="základní",J182,0)</f>
        <v>0</v>
      </c>
      <c r="BF182" s="179">
        <f>IF(N182="snížená",J182,0)</f>
        <v>0</v>
      </c>
      <c r="BG182" s="179">
        <f>IF(N182="zákl. přenesená",J182,0)</f>
        <v>0</v>
      </c>
      <c r="BH182" s="179">
        <f>IF(N182="sníž. přenesená",J182,0)</f>
        <v>0</v>
      </c>
      <c r="BI182" s="179">
        <f>IF(N182="nulová",J182,0)</f>
        <v>0</v>
      </c>
      <c r="BJ182" s="18" t="s">
        <v>86</v>
      </c>
      <c r="BK182" s="179">
        <f>ROUND(I182*H182,2)</f>
        <v>0</v>
      </c>
      <c r="BL182" s="18" t="s">
        <v>142</v>
      </c>
      <c r="BM182" s="178" t="s">
        <v>2458</v>
      </c>
    </row>
    <row r="183" spans="1:65" s="2" customFormat="1" ht="11.25">
      <c r="A183" s="36"/>
      <c r="B183" s="37"/>
      <c r="C183" s="38"/>
      <c r="D183" s="180" t="s">
        <v>149</v>
      </c>
      <c r="E183" s="38"/>
      <c r="F183" s="181" t="s">
        <v>2457</v>
      </c>
      <c r="G183" s="38"/>
      <c r="H183" s="38"/>
      <c r="I183" s="182"/>
      <c r="J183" s="38"/>
      <c r="K183" s="38"/>
      <c r="L183" s="41"/>
      <c r="M183" s="183"/>
      <c r="N183" s="184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8" t="s">
        <v>149</v>
      </c>
      <c r="AU183" s="18" t="s">
        <v>88</v>
      </c>
    </row>
    <row r="184" spans="1:65" s="2" customFormat="1" ht="11.25">
      <c r="A184" s="36"/>
      <c r="B184" s="37"/>
      <c r="C184" s="38"/>
      <c r="D184" s="198" t="s">
        <v>194</v>
      </c>
      <c r="E184" s="38"/>
      <c r="F184" s="199" t="s">
        <v>2459</v>
      </c>
      <c r="G184" s="38"/>
      <c r="H184" s="38"/>
      <c r="I184" s="182"/>
      <c r="J184" s="38"/>
      <c r="K184" s="38"/>
      <c r="L184" s="41"/>
      <c r="M184" s="183"/>
      <c r="N184" s="184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8" t="s">
        <v>194</v>
      </c>
      <c r="AU184" s="18" t="s">
        <v>88</v>
      </c>
    </row>
    <row r="185" spans="1:65" s="14" customFormat="1" ht="11.25">
      <c r="B185" s="210"/>
      <c r="C185" s="211"/>
      <c r="D185" s="180" t="s">
        <v>252</v>
      </c>
      <c r="E185" s="212" t="s">
        <v>32</v>
      </c>
      <c r="F185" s="213" t="s">
        <v>2460</v>
      </c>
      <c r="G185" s="211"/>
      <c r="H185" s="214">
        <v>0.78800000000000003</v>
      </c>
      <c r="I185" s="215"/>
      <c r="J185" s="211"/>
      <c r="K185" s="211"/>
      <c r="L185" s="216"/>
      <c r="M185" s="217"/>
      <c r="N185" s="218"/>
      <c r="O185" s="218"/>
      <c r="P185" s="218"/>
      <c r="Q185" s="218"/>
      <c r="R185" s="218"/>
      <c r="S185" s="218"/>
      <c r="T185" s="219"/>
      <c r="AT185" s="220" t="s">
        <v>252</v>
      </c>
      <c r="AU185" s="220" t="s">
        <v>88</v>
      </c>
      <c r="AV185" s="14" t="s">
        <v>88</v>
      </c>
      <c r="AW185" s="14" t="s">
        <v>39</v>
      </c>
      <c r="AX185" s="14" t="s">
        <v>78</v>
      </c>
      <c r="AY185" s="220" t="s">
        <v>143</v>
      </c>
    </row>
    <row r="186" spans="1:65" s="14" customFormat="1" ht="11.25">
      <c r="B186" s="210"/>
      <c r="C186" s="211"/>
      <c r="D186" s="180" t="s">
        <v>252</v>
      </c>
      <c r="E186" s="212" t="s">
        <v>32</v>
      </c>
      <c r="F186" s="213" t="s">
        <v>2461</v>
      </c>
      <c r="G186" s="211"/>
      <c r="H186" s="214">
        <v>6.09</v>
      </c>
      <c r="I186" s="215"/>
      <c r="J186" s="211"/>
      <c r="K186" s="211"/>
      <c r="L186" s="216"/>
      <c r="M186" s="217"/>
      <c r="N186" s="218"/>
      <c r="O186" s="218"/>
      <c r="P186" s="218"/>
      <c r="Q186" s="218"/>
      <c r="R186" s="218"/>
      <c r="S186" s="218"/>
      <c r="T186" s="219"/>
      <c r="AT186" s="220" t="s">
        <v>252</v>
      </c>
      <c r="AU186" s="220" t="s">
        <v>88</v>
      </c>
      <c r="AV186" s="14" t="s">
        <v>88</v>
      </c>
      <c r="AW186" s="14" t="s">
        <v>39</v>
      </c>
      <c r="AX186" s="14" t="s">
        <v>78</v>
      </c>
      <c r="AY186" s="220" t="s">
        <v>143</v>
      </c>
    </row>
    <row r="187" spans="1:65" s="15" customFormat="1" ht="11.25">
      <c r="B187" s="221"/>
      <c r="C187" s="222"/>
      <c r="D187" s="180" t="s">
        <v>252</v>
      </c>
      <c r="E187" s="223" t="s">
        <v>2356</v>
      </c>
      <c r="F187" s="224" t="s">
        <v>256</v>
      </c>
      <c r="G187" s="222"/>
      <c r="H187" s="225">
        <v>6.8780000000000001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252</v>
      </c>
      <c r="AU187" s="231" t="s">
        <v>88</v>
      </c>
      <c r="AV187" s="15" t="s">
        <v>142</v>
      </c>
      <c r="AW187" s="15" t="s">
        <v>39</v>
      </c>
      <c r="AX187" s="15" t="s">
        <v>78</v>
      </c>
      <c r="AY187" s="231" t="s">
        <v>143</v>
      </c>
    </row>
    <row r="188" spans="1:65" s="14" customFormat="1" ht="11.25">
      <c r="B188" s="210"/>
      <c r="C188" s="211"/>
      <c r="D188" s="180" t="s">
        <v>252</v>
      </c>
      <c r="E188" s="212" t="s">
        <v>32</v>
      </c>
      <c r="F188" s="213" t="s">
        <v>2462</v>
      </c>
      <c r="G188" s="211"/>
      <c r="H188" s="214">
        <v>3.4390000000000001</v>
      </c>
      <c r="I188" s="215"/>
      <c r="J188" s="211"/>
      <c r="K188" s="211"/>
      <c r="L188" s="216"/>
      <c r="M188" s="217"/>
      <c r="N188" s="218"/>
      <c r="O188" s="218"/>
      <c r="P188" s="218"/>
      <c r="Q188" s="218"/>
      <c r="R188" s="218"/>
      <c r="S188" s="218"/>
      <c r="T188" s="219"/>
      <c r="AT188" s="220" t="s">
        <v>252</v>
      </c>
      <c r="AU188" s="220" t="s">
        <v>88</v>
      </c>
      <c r="AV188" s="14" t="s">
        <v>88</v>
      </c>
      <c r="AW188" s="14" t="s">
        <v>39</v>
      </c>
      <c r="AX188" s="14" t="s">
        <v>86</v>
      </c>
      <c r="AY188" s="220" t="s">
        <v>143</v>
      </c>
    </row>
    <row r="189" spans="1:65" s="2" customFormat="1" ht="24.2" customHeight="1">
      <c r="A189" s="36"/>
      <c r="B189" s="37"/>
      <c r="C189" s="167" t="s">
        <v>502</v>
      </c>
      <c r="D189" s="167" t="s">
        <v>144</v>
      </c>
      <c r="E189" s="168" t="s">
        <v>2463</v>
      </c>
      <c r="F189" s="169" t="s">
        <v>2464</v>
      </c>
      <c r="G189" s="170" t="s">
        <v>247</v>
      </c>
      <c r="H189" s="171">
        <v>3.4390000000000001</v>
      </c>
      <c r="I189" s="172"/>
      <c r="J189" s="173">
        <f>ROUND(I189*H189,2)</f>
        <v>0</v>
      </c>
      <c r="K189" s="169" t="s">
        <v>248</v>
      </c>
      <c r="L189" s="41"/>
      <c r="M189" s="174" t="s">
        <v>32</v>
      </c>
      <c r="N189" s="175" t="s">
        <v>49</v>
      </c>
      <c r="O189" s="66"/>
      <c r="P189" s="176">
        <f>O189*H189</f>
        <v>0</v>
      </c>
      <c r="Q189" s="176">
        <v>0</v>
      </c>
      <c r="R189" s="176">
        <f>Q189*H189</f>
        <v>0</v>
      </c>
      <c r="S189" s="176">
        <v>0</v>
      </c>
      <c r="T189" s="177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78" t="s">
        <v>142</v>
      </c>
      <c r="AT189" s="178" t="s">
        <v>144</v>
      </c>
      <c r="AU189" s="178" t="s">
        <v>88</v>
      </c>
      <c r="AY189" s="18" t="s">
        <v>143</v>
      </c>
      <c r="BE189" s="179">
        <f>IF(N189="základní",J189,0)</f>
        <v>0</v>
      </c>
      <c r="BF189" s="179">
        <f>IF(N189="snížená",J189,0)</f>
        <v>0</v>
      </c>
      <c r="BG189" s="179">
        <f>IF(N189="zákl. přenesená",J189,0)</f>
        <v>0</v>
      </c>
      <c r="BH189" s="179">
        <f>IF(N189="sníž. přenesená",J189,0)</f>
        <v>0</v>
      </c>
      <c r="BI189" s="179">
        <f>IF(N189="nulová",J189,0)</f>
        <v>0</v>
      </c>
      <c r="BJ189" s="18" t="s">
        <v>86</v>
      </c>
      <c r="BK189" s="179">
        <f>ROUND(I189*H189,2)</f>
        <v>0</v>
      </c>
      <c r="BL189" s="18" t="s">
        <v>142</v>
      </c>
      <c r="BM189" s="178" t="s">
        <v>2465</v>
      </c>
    </row>
    <row r="190" spans="1:65" s="2" customFormat="1" ht="11.25">
      <c r="A190" s="36"/>
      <c r="B190" s="37"/>
      <c r="C190" s="38"/>
      <c r="D190" s="180" t="s">
        <v>149</v>
      </c>
      <c r="E190" s="38"/>
      <c r="F190" s="181" t="s">
        <v>2464</v>
      </c>
      <c r="G190" s="38"/>
      <c r="H190" s="38"/>
      <c r="I190" s="182"/>
      <c r="J190" s="38"/>
      <c r="K190" s="38"/>
      <c r="L190" s="41"/>
      <c r="M190" s="183"/>
      <c r="N190" s="184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8" t="s">
        <v>149</v>
      </c>
      <c r="AU190" s="18" t="s">
        <v>88</v>
      </c>
    </row>
    <row r="191" spans="1:65" s="2" customFormat="1" ht="11.25">
      <c r="A191" s="36"/>
      <c r="B191" s="37"/>
      <c r="C191" s="38"/>
      <c r="D191" s="198" t="s">
        <v>194</v>
      </c>
      <c r="E191" s="38"/>
      <c r="F191" s="199" t="s">
        <v>2466</v>
      </c>
      <c r="G191" s="38"/>
      <c r="H191" s="38"/>
      <c r="I191" s="182"/>
      <c r="J191" s="38"/>
      <c r="K191" s="38"/>
      <c r="L191" s="41"/>
      <c r="M191" s="183"/>
      <c r="N191" s="184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8" t="s">
        <v>194</v>
      </c>
      <c r="AU191" s="18" t="s">
        <v>88</v>
      </c>
    </row>
    <row r="192" spans="1:65" s="14" customFormat="1" ht="11.25">
      <c r="B192" s="210"/>
      <c r="C192" s="211"/>
      <c r="D192" s="180" t="s">
        <v>252</v>
      </c>
      <c r="E192" s="212" t="s">
        <v>32</v>
      </c>
      <c r="F192" s="213" t="s">
        <v>2462</v>
      </c>
      <c r="G192" s="211"/>
      <c r="H192" s="214">
        <v>3.4390000000000001</v>
      </c>
      <c r="I192" s="215"/>
      <c r="J192" s="211"/>
      <c r="K192" s="211"/>
      <c r="L192" s="216"/>
      <c r="M192" s="217"/>
      <c r="N192" s="218"/>
      <c r="O192" s="218"/>
      <c r="P192" s="218"/>
      <c r="Q192" s="218"/>
      <c r="R192" s="218"/>
      <c r="S192" s="218"/>
      <c r="T192" s="219"/>
      <c r="AT192" s="220" t="s">
        <v>252</v>
      </c>
      <c r="AU192" s="220" t="s">
        <v>88</v>
      </c>
      <c r="AV192" s="14" t="s">
        <v>88</v>
      </c>
      <c r="AW192" s="14" t="s">
        <v>39</v>
      </c>
      <c r="AX192" s="14" t="s">
        <v>86</v>
      </c>
      <c r="AY192" s="220" t="s">
        <v>143</v>
      </c>
    </row>
    <row r="193" spans="1:65" s="2" customFormat="1" ht="16.5" customHeight="1">
      <c r="A193" s="36"/>
      <c r="B193" s="37"/>
      <c r="C193" s="232" t="s">
        <v>509</v>
      </c>
      <c r="D193" s="232" t="s">
        <v>519</v>
      </c>
      <c r="E193" s="233" t="s">
        <v>2467</v>
      </c>
      <c r="F193" s="234" t="s">
        <v>2468</v>
      </c>
      <c r="G193" s="235" t="s">
        <v>296</v>
      </c>
      <c r="H193" s="236">
        <v>12.38</v>
      </c>
      <c r="I193" s="237"/>
      <c r="J193" s="238">
        <f>ROUND(I193*H193,2)</f>
        <v>0</v>
      </c>
      <c r="K193" s="234" t="s">
        <v>248</v>
      </c>
      <c r="L193" s="239"/>
      <c r="M193" s="240" t="s">
        <v>32</v>
      </c>
      <c r="N193" s="241" t="s">
        <v>49</v>
      </c>
      <c r="O193" s="66"/>
      <c r="P193" s="176">
        <f>O193*H193</f>
        <v>0</v>
      </c>
      <c r="Q193" s="176">
        <v>1</v>
      </c>
      <c r="R193" s="176">
        <f>Q193*H193</f>
        <v>12.38</v>
      </c>
      <c r="S193" s="176">
        <v>0</v>
      </c>
      <c r="T193" s="177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78" t="s">
        <v>176</v>
      </c>
      <c r="AT193" s="178" t="s">
        <v>519</v>
      </c>
      <c r="AU193" s="178" t="s">
        <v>88</v>
      </c>
      <c r="AY193" s="18" t="s">
        <v>143</v>
      </c>
      <c r="BE193" s="179">
        <f>IF(N193="základní",J193,0)</f>
        <v>0</v>
      </c>
      <c r="BF193" s="179">
        <f>IF(N193="snížená",J193,0)</f>
        <v>0</v>
      </c>
      <c r="BG193" s="179">
        <f>IF(N193="zákl. přenesená",J193,0)</f>
        <v>0</v>
      </c>
      <c r="BH193" s="179">
        <f>IF(N193="sníž. přenesená",J193,0)</f>
        <v>0</v>
      </c>
      <c r="BI193" s="179">
        <f>IF(N193="nulová",J193,0)</f>
        <v>0</v>
      </c>
      <c r="BJ193" s="18" t="s">
        <v>86</v>
      </c>
      <c r="BK193" s="179">
        <f>ROUND(I193*H193,2)</f>
        <v>0</v>
      </c>
      <c r="BL193" s="18" t="s">
        <v>142</v>
      </c>
      <c r="BM193" s="178" t="s">
        <v>2469</v>
      </c>
    </row>
    <row r="194" spans="1:65" s="2" customFormat="1" ht="11.25">
      <c r="A194" s="36"/>
      <c r="B194" s="37"/>
      <c r="C194" s="38"/>
      <c r="D194" s="180" t="s">
        <v>149</v>
      </c>
      <c r="E194" s="38"/>
      <c r="F194" s="181" t="s">
        <v>2468</v>
      </c>
      <c r="G194" s="38"/>
      <c r="H194" s="38"/>
      <c r="I194" s="182"/>
      <c r="J194" s="38"/>
      <c r="K194" s="38"/>
      <c r="L194" s="41"/>
      <c r="M194" s="183"/>
      <c r="N194" s="184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8" t="s">
        <v>149</v>
      </c>
      <c r="AU194" s="18" t="s">
        <v>88</v>
      </c>
    </row>
    <row r="195" spans="1:65" s="14" customFormat="1" ht="11.25">
      <c r="B195" s="210"/>
      <c r="C195" s="211"/>
      <c r="D195" s="180" t="s">
        <v>252</v>
      </c>
      <c r="E195" s="212" t="s">
        <v>32</v>
      </c>
      <c r="F195" s="213" t="s">
        <v>2356</v>
      </c>
      <c r="G195" s="211"/>
      <c r="H195" s="214">
        <v>6.8780000000000001</v>
      </c>
      <c r="I195" s="215"/>
      <c r="J195" s="211"/>
      <c r="K195" s="211"/>
      <c r="L195" s="216"/>
      <c r="M195" s="217"/>
      <c r="N195" s="218"/>
      <c r="O195" s="218"/>
      <c r="P195" s="218"/>
      <c r="Q195" s="218"/>
      <c r="R195" s="218"/>
      <c r="S195" s="218"/>
      <c r="T195" s="219"/>
      <c r="AT195" s="220" t="s">
        <v>252</v>
      </c>
      <c r="AU195" s="220" t="s">
        <v>88</v>
      </c>
      <c r="AV195" s="14" t="s">
        <v>88</v>
      </c>
      <c r="AW195" s="14" t="s">
        <v>39</v>
      </c>
      <c r="AX195" s="14" t="s">
        <v>78</v>
      </c>
      <c r="AY195" s="220" t="s">
        <v>143</v>
      </c>
    </row>
    <row r="196" spans="1:65" s="14" customFormat="1" ht="11.25">
      <c r="B196" s="210"/>
      <c r="C196" s="211"/>
      <c r="D196" s="180" t="s">
        <v>252</v>
      </c>
      <c r="E196" s="212" t="s">
        <v>32</v>
      </c>
      <c r="F196" s="213" t="s">
        <v>2451</v>
      </c>
      <c r="G196" s="211"/>
      <c r="H196" s="214">
        <v>12.38</v>
      </c>
      <c r="I196" s="215"/>
      <c r="J196" s="211"/>
      <c r="K196" s="211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252</v>
      </c>
      <c r="AU196" s="220" t="s">
        <v>88</v>
      </c>
      <c r="AV196" s="14" t="s">
        <v>88</v>
      </c>
      <c r="AW196" s="14" t="s">
        <v>39</v>
      </c>
      <c r="AX196" s="14" t="s">
        <v>86</v>
      </c>
      <c r="AY196" s="220" t="s">
        <v>143</v>
      </c>
    </row>
    <row r="197" spans="1:65" s="2" customFormat="1" ht="16.5" customHeight="1">
      <c r="A197" s="36"/>
      <c r="B197" s="37"/>
      <c r="C197" s="167" t="s">
        <v>518</v>
      </c>
      <c r="D197" s="167" t="s">
        <v>144</v>
      </c>
      <c r="E197" s="168" t="s">
        <v>2470</v>
      </c>
      <c r="F197" s="169" t="s">
        <v>2471</v>
      </c>
      <c r="G197" s="170" t="s">
        <v>999</v>
      </c>
      <c r="H197" s="171">
        <v>1</v>
      </c>
      <c r="I197" s="172"/>
      <c r="J197" s="173">
        <f>ROUND(I197*H197,2)</f>
        <v>0</v>
      </c>
      <c r="K197" s="169" t="s">
        <v>32</v>
      </c>
      <c r="L197" s="41"/>
      <c r="M197" s="174" t="s">
        <v>32</v>
      </c>
      <c r="N197" s="175" t="s">
        <v>49</v>
      </c>
      <c r="O197" s="66"/>
      <c r="P197" s="176">
        <f>O197*H197</f>
        <v>0</v>
      </c>
      <c r="Q197" s="176">
        <v>0</v>
      </c>
      <c r="R197" s="176">
        <f>Q197*H197</f>
        <v>0</v>
      </c>
      <c r="S197" s="176">
        <v>0</v>
      </c>
      <c r="T197" s="177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78" t="s">
        <v>142</v>
      </c>
      <c r="AT197" s="178" t="s">
        <v>144</v>
      </c>
      <c r="AU197" s="178" t="s">
        <v>88</v>
      </c>
      <c r="AY197" s="18" t="s">
        <v>143</v>
      </c>
      <c r="BE197" s="179">
        <f>IF(N197="základní",J197,0)</f>
        <v>0</v>
      </c>
      <c r="BF197" s="179">
        <f>IF(N197="snížená",J197,0)</f>
        <v>0</v>
      </c>
      <c r="BG197" s="179">
        <f>IF(N197="zákl. přenesená",J197,0)</f>
        <v>0</v>
      </c>
      <c r="BH197" s="179">
        <f>IF(N197="sníž. přenesená",J197,0)</f>
        <v>0</v>
      </c>
      <c r="BI197" s="179">
        <f>IF(N197="nulová",J197,0)</f>
        <v>0</v>
      </c>
      <c r="BJ197" s="18" t="s">
        <v>86</v>
      </c>
      <c r="BK197" s="179">
        <f>ROUND(I197*H197,2)</f>
        <v>0</v>
      </c>
      <c r="BL197" s="18" t="s">
        <v>142</v>
      </c>
      <c r="BM197" s="178" t="s">
        <v>2472</v>
      </c>
    </row>
    <row r="198" spans="1:65" s="2" customFormat="1" ht="11.25">
      <c r="A198" s="36"/>
      <c r="B198" s="37"/>
      <c r="C198" s="38"/>
      <c r="D198" s="180" t="s">
        <v>149</v>
      </c>
      <c r="E198" s="38"/>
      <c r="F198" s="181" t="s">
        <v>2471</v>
      </c>
      <c r="G198" s="38"/>
      <c r="H198" s="38"/>
      <c r="I198" s="182"/>
      <c r="J198" s="38"/>
      <c r="K198" s="38"/>
      <c r="L198" s="41"/>
      <c r="M198" s="183"/>
      <c r="N198" s="184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8" t="s">
        <v>149</v>
      </c>
      <c r="AU198" s="18" t="s">
        <v>88</v>
      </c>
    </row>
    <row r="199" spans="1:65" s="2" customFormat="1" ht="16.5" customHeight="1">
      <c r="A199" s="36"/>
      <c r="B199" s="37"/>
      <c r="C199" s="167" t="s">
        <v>524</v>
      </c>
      <c r="D199" s="167" t="s">
        <v>144</v>
      </c>
      <c r="E199" s="168" t="s">
        <v>2473</v>
      </c>
      <c r="F199" s="169" t="s">
        <v>2474</v>
      </c>
      <c r="G199" s="170" t="s">
        <v>470</v>
      </c>
      <c r="H199" s="171">
        <v>1</v>
      </c>
      <c r="I199" s="172"/>
      <c r="J199" s="173">
        <f>ROUND(I199*H199,2)</f>
        <v>0</v>
      </c>
      <c r="K199" s="169" t="s">
        <v>32</v>
      </c>
      <c r="L199" s="41"/>
      <c r="M199" s="174" t="s">
        <v>32</v>
      </c>
      <c r="N199" s="175" t="s">
        <v>49</v>
      </c>
      <c r="O199" s="66"/>
      <c r="P199" s="176">
        <f>O199*H199</f>
        <v>0</v>
      </c>
      <c r="Q199" s="176">
        <v>0.13</v>
      </c>
      <c r="R199" s="176">
        <f>Q199*H199</f>
        <v>0.13</v>
      </c>
      <c r="S199" s="176">
        <v>0</v>
      </c>
      <c r="T199" s="177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78" t="s">
        <v>86</v>
      </c>
      <c r="AT199" s="178" t="s">
        <v>144</v>
      </c>
      <c r="AU199" s="178" t="s">
        <v>88</v>
      </c>
      <c r="AY199" s="18" t="s">
        <v>143</v>
      </c>
      <c r="BE199" s="179">
        <f>IF(N199="základní",J199,0)</f>
        <v>0</v>
      </c>
      <c r="BF199" s="179">
        <f>IF(N199="snížená",J199,0)</f>
        <v>0</v>
      </c>
      <c r="BG199" s="179">
        <f>IF(N199="zákl. přenesená",J199,0)</f>
        <v>0</v>
      </c>
      <c r="BH199" s="179">
        <f>IF(N199="sníž. přenesená",J199,0)</f>
        <v>0</v>
      </c>
      <c r="BI199" s="179">
        <f>IF(N199="nulová",J199,0)</f>
        <v>0</v>
      </c>
      <c r="BJ199" s="18" t="s">
        <v>86</v>
      </c>
      <c r="BK199" s="179">
        <f>ROUND(I199*H199,2)</f>
        <v>0</v>
      </c>
      <c r="BL199" s="18" t="s">
        <v>86</v>
      </c>
      <c r="BM199" s="178" t="s">
        <v>2475</v>
      </c>
    </row>
    <row r="200" spans="1:65" s="2" customFormat="1" ht="11.25">
      <c r="A200" s="36"/>
      <c r="B200" s="37"/>
      <c r="C200" s="38"/>
      <c r="D200" s="180" t="s">
        <v>149</v>
      </c>
      <c r="E200" s="38"/>
      <c r="F200" s="181" t="s">
        <v>2474</v>
      </c>
      <c r="G200" s="38"/>
      <c r="H200" s="38"/>
      <c r="I200" s="182"/>
      <c r="J200" s="38"/>
      <c r="K200" s="38"/>
      <c r="L200" s="41"/>
      <c r="M200" s="183"/>
      <c r="N200" s="184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8" t="s">
        <v>149</v>
      </c>
      <c r="AU200" s="18" t="s">
        <v>88</v>
      </c>
    </row>
    <row r="201" spans="1:65" s="11" customFormat="1" ht="22.9" customHeight="1">
      <c r="B201" s="153"/>
      <c r="C201" s="154"/>
      <c r="D201" s="155" t="s">
        <v>77</v>
      </c>
      <c r="E201" s="196" t="s">
        <v>163</v>
      </c>
      <c r="F201" s="196" t="s">
        <v>698</v>
      </c>
      <c r="G201" s="154"/>
      <c r="H201" s="154"/>
      <c r="I201" s="157"/>
      <c r="J201" s="197">
        <f>BK201</f>
        <v>0</v>
      </c>
      <c r="K201" s="154"/>
      <c r="L201" s="159"/>
      <c r="M201" s="160"/>
      <c r="N201" s="161"/>
      <c r="O201" s="161"/>
      <c r="P201" s="162">
        <f>SUM(P202:P204)</f>
        <v>0</v>
      </c>
      <c r="Q201" s="161"/>
      <c r="R201" s="162">
        <f>SUM(R202:R204)</f>
        <v>0</v>
      </c>
      <c r="S201" s="161"/>
      <c r="T201" s="163">
        <f>SUM(T202:T204)</f>
        <v>0</v>
      </c>
      <c r="AR201" s="164" t="s">
        <v>86</v>
      </c>
      <c r="AT201" s="165" t="s">
        <v>77</v>
      </c>
      <c r="AU201" s="165" t="s">
        <v>86</v>
      </c>
      <c r="AY201" s="164" t="s">
        <v>143</v>
      </c>
      <c r="BK201" s="166">
        <f>SUM(BK202:BK204)</f>
        <v>0</v>
      </c>
    </row>
    <row r="202" spans="1:65" s="2" customFormat="1" ht="16.5" customHeight="1">
      <c r="A202" s="36"/>
      <c r="B202" s="37"/>
      <c r="C202" s="167" t="s">
        <v>533</v>
      </c>
      <c r="D202" s="167" t="s">
        <v>144</v>
      </c>
      <c r="E202" s="168" t="s">
        <v>2476</v>
      </c>
      <c r="F202" s="169" t="s">
        <v>2477</v>
      </c>
      <c r="G202" s="170" t="s">
        <v>312</v>
      </c>
      <c r="H202" s="171">
        <v>4.05</v>
      </c>
      <c r="I202" s="172"/>
      <c r="J202" s="173">
        <f>ROUND(I202*H202,2)</f>
        <v>0</v>
      </c>
      <c r="K202" s="169" t="s">
        <v>248</v>
      </c>
      <c r="L202" s="41"/>
      <c r="M202" s="174" t="s">
        <v>32</v>
      </c>
      <c r="N202" s="175" t="s">
        <v>49</v>
      </c>
      <c r="O202" s="66"/>
      <c r="P202" s="176">
        <f>O202*H202</f>
        <v>0</v>
      </c>
      <c r="Q202" s="176">
        <v>0</v>
      </c>
      <c r="R202" s="176">
        <f>Q202*H202</f>
        <v>0</v>
      </c>
      <c r="S202" s="176">
        <v>0</v>
      </c>
      <c r="T202" s="177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78" t="s">
        <v>142</v>
      </c>
      <c r="AT202" s="178" t="s">
        <v>144</v>
      </c>
      <c r="AU202" s="178" t="s">
        <v>88</v>
      </c>
      <c r="AY202" s="18" t="s">
        <v>143</v>
      </c>
      <c r="BE202" s="179">
        <f>IF(N202="základní",J202,0)</f>
        <v>0</v>
      </c>
      <c r="BF202" s="179">
        <f>IF(N202="snížená",J202,0)</f>
        <v>0</v>
      </c>
      <c r="BG202" s="179">
        <f>IF(N202="zákl. přenesená",J202,0)</f>
        <v>0</v>
      </c>
      <c r="BH202" s="179">
        <f>IF(N202="sníž. přenesená",J202,0)</f>
        <v>0</v>
      </c>
      <c r="BI202" s="179">
        <f>IF(N202="nulová",J202,0)</f>
        <v>0</v>
      </c>
      <c r="BJ202" s="18" t="s">
        <v>86</v>
      </c>
      <c r="BK202" s="179">
        <f>ROUND(I202*H202,2)</f>
        <v>0</v>
      </c>
      <c r="BL202" s="18" t="s">
        <v>142</v>
      </c>
      <c r="BM202" s="178" t="s">
        <v>2478</v>
      </c>
    </row>
    <row r="203" spans="1:65" s="2" customFormat="1" ht="11.25">
      <c r="A203" s="36"/>
      <c r="B203" s="37"/>
      <c r="C203" s="38"/>
      <c r="D203" s="180" t="s">
        <v>149</v>
      </c>
      <c r="E203" s="38"/>
      <c r="F203" s="181" t="s">
        <v>2477</v>
      </c>
      <c r="G203" s="38"/>
      <c r="H203" s="38"/>
      <c r="I203" s="182"/>
      <c r="J203" s="38"/>
      <c r="K203" s="38"/>
      <c r="L203" s="41"/>
      <c r="M203" s="183"/>
      <c r="N203" s="184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8" t="s">
        <v>149</v>
      </c>
      <c r="AU203" s="18" t="s">
        <v>88</v>
      </c>
    </row>
    <row r="204" spans="1:65" s="2" customFormat="1" ht="11.25">
      <c r="A204" s="36"/>
      <c r="B204" s="37"/>
      <c r="C204" s="38"/>
      <c r="D204" s="198" t="s">
        <v>194</v>
      </c>
      <c r="E204" s="38"/>
      <c r="F204" s="199" t="s">
        <v>2479</v>
      </c>
      <c r="G204" s="38"/>
      <c r="H204" s="38"/>
      <c r="I204" s="182"/>
      <c r="J204" s="38"/>
      <c r="K204" s="38"/>
      <c r="L204" s="41"/>
      <c r="M204" s="183"/>
      <c r="N204" s="184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8" t="s">
        <v>194</v>
      </c>
      <c r="AU204" s="18" t="s">
        <v>88</v>
      </c>
    </row>
    <row r="205" spans="1:65" s="11" customFormat="1" ht="22.9" customHeight="1">
      <c r="B205" s="153"/>
      <c r="C205" s="154"/>
      <c r="D205" s="155" t="s">
        <v>77</v>
      </c>
      <c r="E205" s="196" t="s">
        <v>176</v>
      </c>
      <c r="F205" s="196" t="s">
        <v>2480</v>
      </c>
      <c r="G205" s="154"/>
      <c r="H205" s="154"/>
      <c r="I205" s="157"/>
      <c r="J205" s="197">
        <f>BK205</f>
        <v>0</v>
      </c>
      <c r="K205" s="154"/>
      <c r="L205" s="159"/>
      <c r="M205" s="160"/>
      <c r="N205" s="161"/>
      <c r="O205" s="161"/>
      <c r="P205" s="162">
        <f>SUM(P206:P208)</f>
        <v>0</v>
      </c>
      <c r="Q205" s="161"/>
      <c r="R205" s="162">
        <f>SUM(R206:R208)</f>
        <v>2.6550000000000002E-3</v>
      </c>
      <c r="S205" s="161"/>
      <c r="T205" s="163">
        <f>SUM(T206:T208)</f>
        <v>0</v>
      </c>
      <c r="AR205" s="164" t="s">
        <v>86</v>
      </c>
      <c r="AT205" s="165" t="s">
        <v>77</v>
      </c>
      <c r="AU205" s="165" t="s">
        <v>86</v>
      </c>
      <c r="AY205" s="164" t="s">
        <v>143</v>
      </c>
      <c r="BK205" s="166">
        <f>SUM(BK206:BK208)</f>
        <v>0</v>
      </c>
    </row>
    <row r="206" spans="1:65" s="2" customFormat="1" ht="21.75" customHeight="1">
      <c r="A206" s="36"/>
      <c r="B206" s="37"/>
      <c r="C206" s="167" t="s">
        <v>538</v>
      </c>
      <c r="D206" s="167" t="s">
        <v>144</v>
      </c>
      <c r="E206" s="168" t="s">
        <v>2481</v>
      </c>
      <c r="F206" s="169" t="s">
        <v>2482</v>
      </c>
      <c r="G206" s="170" t="s">
        <v>462</v>
      </c>
      <c r="H206" s="171">
        <v>29.5</v>
      </c>
      <c r="I206" s="172"/>
      <c r="J206" s="173">
        <f>ROUND(I206*H206,2)</f>
        <v>0</v>
      </c>
      <c r="K206" s="169" t="s">
        <v>248</v>
      </c>
      <c r="L206" s="41"/>
      <c r="M206" s="174" t="s">
        <v>32</v>
      </c>
      <c r="N206" s="175" t="s">
        <v>49</v>
      </c>
      <c r="O206" s="66"/>
      <c r="P206" s="176">
        <f>O206*H206</f>
        <v>0</v>
      </c>
      <c r="Q206" s="176">
        <v>9.0000000000000006E-5</v>
      </c>
      <c r="R206" s="176">
        <f>Q206*H206</f>
        <v>2.6550000000000002E-3</v>
      </c>
      <c r="S206" s="176">
        <v>0</v>
      </c>
      <c r="T206" s="177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78" t="s">
        <v>142</v>
      </c>
      <c r="AT206" s="178" t="s">
        <v>144</v>
      </c>
      <c r="AU206" s="178" t="s">
        <v>88</v>
      </c>
      <c r="AY206" s="18" t="s">
        <v>143</v>
      </c>
      <c r="BE206" s="179">
        <f>IF(N206="základní",J206,0)</f>
        <v>0</v>
      </c>
      <c r="BF206" s="179">
        <f>IF(N206="snížená",J206,0)</f>
        <v>0</v>
      </c>
      <c r="BG206" s="179">
        <f>IF(N206="zákl. přenesená",J206,0)</f>
        <v>0</v>
      </c>
      <c r="BH206" s="179">
        <f>IF(N206="sníž. přenesená",J206,0)</f>
        <v>0</v>
      </c>
      <c r="BI206" s="179">
        <f>IF(N206="nulová",J206,0)</f>
        <v>0</v>
      </c>
      <c r="BJ206" s="18" t="s">
        <v>86</v>
      </c>
      <c r="BK206" s="179">
        <f>ROUND(I206*H206,2)</f>
        <v>0</v>
      </c>
      <c r="BL206" s="18" t="s">
        <v>142</v>
      </c>
      <c r="BM206" s="178" t="s">
        <v>2483</v>
      </c>
    </row>
    <row r="207" spans="1:65" s="2" customFormat="1" ht="11.25">
      <c r="A207" s="36"/>
      <c r="B207" s="37"/>
      <c r="C207" s="38"/>
      <c r="D207" s="180" t="s">
        <v>149</v>
      </c>
      <c r="E207" s="38"/>
      <c r="F207" s="181" t="s">
        <v>2482</v>
      </c>
      <c r="G207" s="38"/>
      <c r="H207" s="38"/>
      <c r="I207" s="182"/>
      <c r="J207" s="38"/>
      <c r="K207" s="38"/>
      <c r="L207" s="41"/>
      <c r="M207" s="183"/>
      <c r="N207" s="184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8" t="s">
        <v>149</v>
      </c>
      <c r="AU207" s="18" t="s">
        <v>88</v>
      </c>
    </row>
    <row r="208" spans="1:65" s="2" customFormat="1" ht="11.25">
      <c r="A208" s="36"/>
      <c r="B208" s="37"/>
      <c r="C208" s="38"/>
      <c r="D208" s="198" t="s">
        <v>194</v>
      </c>
      <c r="E208" s="38"/>
      <c r="F208" s="199" t="s">
        <v>2484</v>
      </c>
      <c r="G208" s="38"/>
      <c r="H208" s="38"/>
      <c r="I208" s="182"/>
      <c r="J208" s="38"/>
      <c r="K208" s="38"/>
      <c r="L208" s="41"/>
      <c r="M208" s="183"/>
      <c r="N208" s="184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8" t="s">
        <v>194</v>
      </c>
      <c r="AU208" s="18" t="s">
        <v>88</v>
      </c>
    </row>
    <row r="209" spans="1:65" s="11" customFormat="1" ht="22.9" customHeight="1">
      <c r="B209" s="153"/>
      <c r="C209" s="154"/>
      <c r="D209" s="155" t="s">
        <v>77</v>
      </c>
      <c r="E209" s="196" t="s">
        <v>2485</v>
      </c>
      <c r="F209" s="196" t="s">
        <v>2486</v>
      </c>
      <c r="G209" s="154"/>
      <c r="H209" s="154"/>
      <c r="I209" s="157"/>
      <c r="J209" s="197">
        <f>BK209</f>
        <v>0</v>
      </c>
      <c r="K209" s="154"/>
      <c r="L209" s="159"/>
      <c r="M209" s="160"/>
      <c r="N209" s="161"/>
      <c r="O209" s="161"/>
      <c r="P209" s="162">
        <f>SUM(P210:P220)</f>
        <v>0</v>
      </c>
      <c r="Q209" s="161"/>
      <c r="R209" s="162">
        <f>SUM(R210:R220)</f>
        <v>0</v>
      </c>
      <c r="S209" s="161"/>
      <c r="T209" s="163">
        <f>SUM(T210:T220)</f>
        <v>0</v>
      </c>
      <c r="AR209" s="164" t="s">
        <v>86</v>
      </c>
      <c r="AT209" s="165" t="s">
        <v>77</v>
      </c>
      <c r="AU209" s="165" t="s">
        <v>86</v>
      </c>
      <c r="AY209" s="164" t="s">
        <v>143</v>
      </c>
      <c r="BK209" s="166">
        <f>SUM(BK210:BK220)</f>
        <v>0</v>
      </c>
    </row>
    <row r="210" spans="1:65" s="2" customFormat="1" ht="21.75" customHeight="1">
      <c r="A210" s="36"/>
      <c r="B210" s="37"/>
      <c r="C210" s="167" t="s">
        <v>561</v>
      </c>
      <c r="D210" s="167" t="s">
        <v>144</v>
      </c>
      <c r="E210" s="168" t="s">
        <v>2487</v>
      </c>
      <c r="F210" s="169" t="s">
        <v>2488</v>
      </c>
      <c r="G210" s="170" t="s">
        <v>296</v>
      </c>
      <c r="H210" s="171">
        <v>1.175</v>
      </c>
      <c r="I210" s="172"/>
      <c r="J210" s="173">
        <f>ROUND(I210*H210,2)</f>
        <v>0</v>
      </c>
      <c r="K210" s="169" t="s">
        <v>248</v>
      </c>
      <c r="L210" s="41"/>
      <c r="M210" s="174" t="s">
        <v>32</v>
      </c>
      <c r="N210" s="175" t="s">
        <v>49</v>
      </c>
      <c r="O210" s="66"/>
      <c r="P210" s="176">
        <f>O210*H210</f>
        <v>0</v>
      </c>
      <c r="Q210" s="176">
        <v>0</v>
      </c>
      <c r="R210" s="176">
        <f>Q210*H210</f>
        <v>0</v>
      </c>
      <c r="S210" s="176">
        <v>0</v>
      </c>
      <c r="T210" s="177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78" t="s">
        <v>142</v>
      </c>
      <c r="AT210" s="178" t="s">
        <v>144</v>
      </c>
      <c r="AU210" s="178" t="s">
        <v>88</v>
      </c>
      <c r="AY210" s="18" t="s">
        <v>143</v>
      </c>
      <c r="BE210" s="179">
        <f>IF(N210="základní",J210,0)</f>
        <v>0</v>
      </c>
      <c r="BF210" s="179">
        <f>IF(N210="snížená",J210,0)</f>
        <v>0</v>
      </c>
      <c r="BG210" s="179">
        <f>IF(N210="zákl. přenesená",J210,0)</f>
        <v>0</v>
      </c>
      <c r="BH210" s="179">
        <f>IF(N210="sníž. přenesená",J210,0)</f>
        <v>0</v>
      </c>
      <c r="BI210" s="179">
        <f>IF(N210="nulová",J210,0)</f>
        <v>0</v>
      </c>
      <c r="BJ210" s="18" t="s">
        <v>86</v>
      </c>
      <c r="BK210" s="179">
        <f>ROUND(I210*H210,2)</f>
        <v>0</v>
      </c>
      <c r="BL210" s="18" t="s">
        <v>142</v>
      </c>
      <c r="BM210" s="178" t="s">
        <v>2489</v>
      </c>
    </row>
    <row r="211" spans="1:65" s="2" customFormat="1" ht="11.25">
      <c r="A211" s="36"/>
      <c r="B211" s="37"/>
      <c r="C211" s="38"/>
      <c r="D211" s="180" t="s">
        <v>149</v>
      </c>
      <c r="E211" s="38"/>
      <c r="F211" s="181" t="s">
        <v>2488</v>
      </c>
      <c r="G211" s="38"/>
      <c r="H211" s="38"/>
      <c r="I211" s="182"/>
      <c r="J211" s="38"/>
      <c r="K211" s="38"/>
      <c r="L211" s="41"/>
      <c r="M211" s="183"/>
      <c r="N211" s="184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8" t="s">
        <v>149</v>
      </c>
      <c r="AU211" s="18" t="s">
        <v>88</v>
      </c>
    </row>
    <row r="212" spans="1:65" s="2" customFormat="1" ht="11.25">
      <c r="A212" s="36"/>
      <c r="B212" s="37"/>
      <c r="C212" s="38"/>
      <c r="D212" s="198" t="s">
        <v>194</v>
      </c>
      <c r="E212" s="38"/>
      <c r="F212" s="199" t="s">
        <v>2490</v>
      </c>
      <c r="G212" s="38"/>
      <c r="H212" s="38"/>
      <c r="I212" s="182"/>
      <c r="J212" s="38"/>
      <c r="K212" s="38"/>
      <c r="L212" s="41"/>
      <c r="M212" s="183"/>
      <c r="N212" s="184"/>
      <c r="O212" s="66"/>
      <c r="P212" s="66"/>
      <c r="Q212" s="66"/>
      <c r="R212" s="66"/>
      <c r="S212" s="66"/>
      <c r="T212" s="67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8" t="s">
        <v>194</v>
      </c>
      <c r="AU212" s="18" t="s">
        <v>88</v>
      </c>
    </row>
    <row r="213" spans="1:65" s="2" customFormat="1" ht="24.2" customHeight="1">
      <c r="A213" s="36"/>
      <c r="B213" s="37"/>
      <c r="C213" s="167" t="s">
        <v>566</v>
      </c>
      <c r="D213" s="167" t="s">
        <v>144</v>
      </c>
      <c r="E213" s="168" t="s">
        <v>2491</v>
      </c>
      <c r="F213" s="169" t="s">
        <v>2492</v>
      </c>
      <c r="G213" s="170" t="s">
        <v>296</v>
      </c>
      <c r="H213" s="171">
        <v>17.625</v>
      </c>
      <c r="I213" s="172"/>
      <c r="J213" s="173">
        <f>ROUND(I213*H213,2)</f>
        <v>0</v>
      </c>
      <c r="K213" s="169" t="s">
        <v>248</v>
      </c>
      <c r="L213" s="41"/>
      <c r="M213" s="174" t="s">
        <v>32</v>
      </c>
      <c r="N213" s="175" t="s">
        <v>49</v>
      </c>
      <c r="O213" s="66"/>
      <c r="P213" s="176">
        <f>O213*H213</f>
        <v>0</v>
      </c>
      <c r="Q213" s="176">
        <v>0</v>
      </c>
      <c r="R213" s="176">
        <f>Q213*H213</f>
        <v>0</v>
      </c>
      <c r="S213" s="176">
        <v>0</v>
      </c>
      <c r="T213" s="177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78" t="s">
        <v>142</v>
      </c>
      <c r="AT213" s="178" t="s">
        <v>144</v>
      </c>
      <c r="AU213" s="178" t="s">
        <v>88</v>
      </c>
      <c r="AY213" s="18" t="s">
        <v>143</v>
      </c>
      <c r="BE213" s="179">
        <f>IF(N213="základní",J213,0)</f>
        <v>0</v>
      </c>
      <c r="BF213" s="179">
        <f>IF(N213="snížená",J213,0)</f>
        <v>0</v>
      </c>
      <c r="BG213" s="179">
        <f>IF(N213="zákl. přenesená",J213,0)</f>
        <v>0</v>
      </c>
      <c r="BH213" s="179">
        <f>IF(N213="sníž. přenesená",J213,0)</f>
        <v>0</v>
      </c>
      <c r="BI213" s="179">
        <f>IF(N213="nulová",J213,0)</f>
        <v>0</v>
      </c>
      <c r="BJ213" s="18" t="s">
        <v>86</v>
      </c>
      <c r="BK213" s="179">
        <f>ROUND(I213*H213,2)</f>
        <v>0</v>
      </c>
      <c r="BL213" s="18" t="s">
        <v>142</v>
      </c>
      <c r="BM213" s="178" t="s">
        <v>2493</v>
      </c>
    </row>
    <row r="214" spans="1:65" s="2" customFormat="1" ht="11.25">
      <c r="A214" s="36"/>
      <c r="B214" s="37"/>
      <c r="C214" s="38"/>
      <c r="D214" s="180" t="s">
        <v>149</v>
      </c>
      <c r="E214" s="38"/>
      <c r="F214" s="181" t="s">
        <v>2492</v>
      </c>
      <c r="G214" s="38"/>
      <c r="H214" s="38"/>
      <c r="I214" s="182"/>
      <c r="J214" s="38"/>
      <c r="K214" s="38"/>
      <c r="L214" s="41"/>
      <c r="M214" s="183"/>
      <c r="N214" s="184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8" t="s">
        <v>149</v>
      </c>
      <c r="AU214" s="18" t="s">
        <v>88</v>
      </c>
    </row>
    <row r="215" spans="1:65" s="2" customFormat="1" ht="11.25">
      <c r="A215" s="36"/>
      <c r="B215" s="37"/>
      <c r="C215" s="38"/>
      <c r="D215" s="198" t="s">
        <v>194</v>
      </c>
      <c r="E215" s="38"/>
      <c r="F215" s="199" t="s">
        <v>2494</v>
      </c>
      <c r="G215" s="38"/>
      <c r="H215" s="38"/>
      <c r="I215" s="182"/>
      <c r="J215" s="38"/>
      <c r="K215" s="38"/>
      <c r="L215" s="41"/>
      <c r="M215" s="183"/>
      <c r="N215" s="184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8" t="s">
        <v>194</v>
      </c>
      <c r="AU215" s="18" t="s">
        <v>88</v>
      </c>
    </row>
    <row r="216" spans="1:65" s="14" customFormat="1" ht="11.25">
      <c r="B216" s="210"/>
      <c r="C216" s="211"/>
      <c r="D216" s="180" t="s">
        <v>252</v>
      </c>
      <c r="E216" s="212" t="s">
        <v>32</v>
      </c>
      <c r="F216" s="213" t="s">
        <v>2495</v>
      </c>
      <c r="G216" s="211"/>
      <c r="H216" s="214">
        <v>1.175</v>
      </c>
      <c r="I216" s="215"/>
      <c r="J216" s="211"/>
      <c r="K216" s="211"/>
      <c r="L216" s="216"/>
      <c r="M216" s="217"/>
      <c r="N216" s="218"/>
      <c r="O216" s="218"/>
      <c r="P216" s="218"/>
      <c r="Q216" s="218"/>
      <c r="R216" s="218"/>
      <c r="S216" s="218"/>
      <c r="T216" s="219"/>
      <c r="AT216" s="220" t="s">
        <v>252</v>
      </c>
      <c r="AU216" s="220" t="s">
        <v>88</v>
      </c>
      <c r="AV216" s="14" t="s">
        <v>88</v>
      </c>
      <c r="AW216" s="14" t="s">
        <v>39</v>
      </c>
      <c r="AX216" s="14" t="s">
        <v>78</v>
      </c>
      <c r="AY216" s="220" t="s">
        <v>143</v>
      </c>
    </row>
    <row r="217" spans="1:65" s="14" customFormat="1" ht="11.25">
      <c r="B217" s="210"/>
      <c r="C217" s="211"/>
      <c r="D217" s="180" t="s">
        <v>252</v>
      </c>
      <c r="E217" s="212" t="s">
        <v>32</v>
      </c>
      <c r="F217" s="213" t="s">
        <v>2496</v>
      </c>
      <c r="G217" s="211"/>
      <c r="H217" s="214">
        <v>17.625</v>
      </c>
      <c r="I217" s="215"/>
      <c r="J217" s="211"/>
      <c r="K217" s="211"/>
      <c r="L217" s="216"/>
      <c r="M217" s="217"/>
      <c r="N217" s="218"/>
      <c r="O217" s="218"/>
      <c r="P217" s="218"/>
      <c r="Q217" s="218"/>
      <c r="R217" s="218"/>
      <c r="S217" s="218"/>
      <c r="T217" s="219"/>
      <c r="AT217" s="220" t="s">
        <v>252</v>
      </c>
      <c r="AU217" s="220" t="s">
        <v>88</v>
      </c>
      <c r="AV217" s="14" t="s">
        <v>88</v>
      </c>
      <c r="AW217" s="14" t="s">
        <v>39</v>
      </c>
      <c r="AX217" s="14" t="s">
        <v>86</v>
      </c>
      <c r="AY217" s="220" t="s">
        <v>143</v>
      </c>
    </row>
    <row r="218" spans="1:65" s="2" customFormat="1" ht="44.25" customHeight="1">
      <c r="A218" s="36"/>
      <c r="B218" s="37"/>
      <c r="C218" s="167" t="s">
        <v>576</v>
      </c>
      <c r="D218" s="167" t="s">
        <v>144</v>
      </c>
      <c r="E218" s="168" t="s">
        <v>2497</v>
      </c>
      <c r="F218" s="169" t="s">
        <v>298</v>
      </c>
      <c r="G218" s="170" t="s">
        <v>296</v>
      </c>
      <c r="H218" s="171">
        <v>1.175</v>
      </c>
      <c r="I218" s="172"/>
      <c r="J218" s="173">
        <f>ROUND(I218*H218,2)</f>
        <v>0</v>
      </c>
      <c r="K218" s="169" t="s">
        <v>248</v>
      </c>
      <c r="L218" s="41"/>
      <c r="M218" s="174" t="s">
        <v>32</v>
      </c>
      <c r="N218" s="175" t="s">
        <v>49</v>
      </c>
      <c r="O218" s="66"/>
      <c r="P218" s="176">
        <f>O218*H218</f>
        <v>0</v>
      </c>
      <c r="Q218" s="176">
        <v>0</v>
      </c>
      <c r="R218" s="176">
        <f>Q218*H218</f>
        <v>0</v>
      </c>
      <c r="S218" s="176">
        <v>0</v>
      </c>
      <c r="T218" s="177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78" t="s">
        <v>86</v>
      </c>
      <c r="AT218" s="178" t="s">
        <v>144</v>
      </c>
      <c r="AU218" s="178" t="s">
        <v>88</v>
      </c>
      <c r="AY218" s="18" t="s">
        <v>143</v>
      </c>
      <c r="BE218" s="179">
        <f>IF(N218="základní",J218,0)</f>
        <v>0</v>
      </c>
      <c r="BF218" s="179">
        <f>IF(N218="snížená",J218,0)</f>
        <v>0</v>
      </c>
      <c r="BG218" s="179">
        <f>IF(N218="zákl. přenesená",J218,0)</f>
        <v>0</v>
      </c>
      <c r="BH218" s="179">
        <f>IF(N218="sníž. přenesená",J218,0)</f>
        <v>0</v>
      </c>
      <c r="BI218" s="179">
        <f>IF(N218="nulová",J218,0)</f>
        <v>0</v>
      </c>
      <c r="BJ218" s="18" t="s">
        <v>86</v>
      </c>
      <c r="BK218" s="179">
        <f>ROUND(I218*H218,2)</f>
        <v>0</v>
      </c>
      <c r="BL218" s="18" t="s">
        <v>86</v>
      </c>
      <c r="BM218" s="178" t="s">
        <v>2498</v>
      </c>
    </row>
    <row r="219" spans="1:65" s="2" customFormat="1" ht="29.25">
      <c r="A219" s="36"/>
      <c r="B219" s="37"/>
      <c r="C219" s="38"/>
      <c r="D219" s="180" t="s">
        <v>149</v>
      </c>
      <c r="E219" s="38"/>
      <c r="F219" s="181" t="s">
        <v>298</v>
      </c>
      <c r="G219" s="38"/>
      <c r="H219" s="38"/>
      <c r="I219" s="182"/>
      <c r="J219" s="38"/>
      <c r="K219" s="38"/>
      <c r="L219" s="41"/>
      <c r="M219" s="183"/>
      <c r="N219" s="184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8" t="s">
        <v>149</v>
      </c>
      <c r="AU219" s="18" t="s">
        <v>88</v>
      </c>
    </row>
    <row r="220" spans="1:65" s="2" customFormat="1" ht="11.25">
      <c r="A220" s="36"/>
      <c r="B220" s="37"/>
      <c r="C220" s="38"/>
      <c r="D220" s="198" t="s">
        <v>194</v>
      </c>
      <c r="E220" s="38"/>
      <c r="F220" s="199" t="s">
        <v>2499</v>
      </c>
      <c r="G220" s="38"/>
      <c r="H220" s="38"/>
      <c r="I220" s="182"/>
      <c r="J220" s="38"/>
      <c r="K220" s="38"/>
      <c r="L220" s="41"/>
      <c r="M220" s="183"/>
      <c r="N220" s="184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8" t="s">
        <v>194</v>
      </c>
      <c r="AU220" s="18" t="s">
        <v>88</v>
      </c>
    </row>
    <row r="221" spans="1:65" s="11" customFormat="1" ht="25.9" customHeight="1">
      <c r="B221" s="153"/>
      <c r="C221" s="154"/>
      <c r="D221" s="155" t="s">
        <v>77</v>
      </c>
      <c r="E221" s="156" t="s">
        <v>1014</v>
      </c>
      <c r="F221" s="156" t="s">
        <v>1015</v>
      </c>
      <c r="G221" s="154"/>
      <c r="H221" s="154"/>
      <c r="I221" s="157"/>
      <c r="J221" s="158">
        <f>BK221</f>
        <v>0</v>
      </c>
      <c r="K221" s="154"/>
      <c r="L221" s="159"/>
      <c r="M221" s="160"/>
      <c r="N221" s="161"/>
      <c r="O221" s="161"/>
      <c r="P221" s="162">
        <f>P222+SUM(P223:P229)</f>
        <v>0</v>
      </c>
      <c r="Q221" s="161"/>
      <c r="R221" s="162">
        <f>R222+SUM(R223:R229)</f>
        <v>6.4600000000000005E-3</v>
      </c>
      <c r="S221" s="161"/>
      <c r="T221" s="163">
        <f>T222+SUM(T223:T229)</f>
        <v>0</v>
      </c>
      <c r="AR221" s="164" t="s">
        <v>88</v>
      </c>
      <c r="AT221" s="165" t="s">
        <v>77</v>
      </c>
      <c r="AU221" s="165" t="s">
        <v>78</v>
      </c>
      <c r="AY221" s="164" t="s">
        <v>143</v>
      </c>
      <c r="BK221" s="166">
        <f>BK222+SUM(BK223:BK229)</f>
        <v>0</v>
      </c>
    </row>
    <row r="222" spans="1:65" s="2" customFormat="1" ht="24.2" customHeight="1">
      <c r="A222" s="36"/>
      <c r="B222" s="37"/>
      <c r="C222" s="167" t="s">
        <v>586</v>
      </c>
      <c r="D222" s="167" t="s">
        <v>144</v>
      </c>
      <c r="E222" s="168" t="s">
        <v>2500</v>
      </c>
      <c r="F222" s="169" t="s">
        <v>2501</v>
      </c>
      <c r="G222" s="170" t="s">
        <v>470</v>
      </c>
      <c r="H222" s="171">
        <v>1</v>
      </c>
      <c r="I222" s="172"/>
      <c r="J222" s="173">
        <f>ROUND(I222*H222,2)</f>
        <v>0</v>
      </c>
      <c r="K222" s="169" t="s">
        <v>248</v>
      </c>
      <c r="L222" s="41"/>
      <c r="M222" s="174" t="s">
        <v>32</v>
      </c>
      <c r="N222" s="175" t="s">
        <v>49</v>
      </c>
      <c r="O222" s="66"/>
      <c r="P222" s="176">
        <f>O222*H222</f>
        <v>0</v>
      </c>
      <c r="Q222" s="176">
        <v>0</v>
      </c>
      <c r="R222" s="176">
        <f>Q222*H222</f>
        <v>0</v>
      </c>
      <c r="S222" s="176">
        <v>0</v>
      </c>
      <c r="T222" s="177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78" t="s">
        <v>452</v>
      </c>
      <c r="AT222" s="178" t="s">
        <v>144</v>
      </c>
      <c r="AU222" s="178" t="s">
        <v>86</v>
      </c>
      <c r="AY222" s="18" t="s">
        <v>143</v>
      </c>
      <c r="BE222" s="179">
        <f>IF(N222="základní",J222,0)</f>
        <v>0</v>
      </c>
      <c r="BF222" s="179">
        <f>IF(N222="snížená",J222,0)</f>
        <v>0</v>
      </c>
      <c r="BG222" s="179">
        <f>IF(N222="zákl. přenesená",J222,0)</f>
        <v>0</v>
      </c>
      <c r="BH222" s="179">
        <f>IF(N222="sníž. přenesená",J222,0)</f>
        <v>0</v>
      </c>
      <c r="BI222" s="179">
        <f>IF(N222="nulová",J222,0)</f>
        <v>0</v>
      </c>
      <c r="BJ222" s="18" t="s">
        <v>86</v>
      </c>
      <c r="BK222" s="179">
        <f>ROUND(I222*H222,2)</f>
        <v>0</v>
      </c>
      <c r="BL222" s="18" t="s">
        <v>452</v>
      </c>
      <c r="BM222" s="178" t="s">
        <v>2502</v>
      </c>
    </row>
    <row r="223" spans="1:65" s="2" customFormat="1" ht="11.25">
      <c r="A223" s="36"/>
      <c r="B223" s="37"/>
      <c r="C223" s="38"/>
      <c r="D223" s="180" t="s">
        <v>149</v>
      </c>
      <c r="E223" s="38"/>
      <c r="F223" s="181" t="s">
        <v>2501</v>
      </c>
      <c r="G223" s="38"/>
      <c r="H223" s="38"/>
      <c r="I223" s="182"/>
      <c r="J223" s="38"/>
      <c r="K223" s="38"/>
      <c r="L223" s="41"/>
      <c r="M223" s="183"/>
      <c r="N223" s="184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8" t="s">
        <v>149</v>
      </c>
      <c r="AU223" s="18" t="s">
        <v>86</v>
      </c>
    </row>
    <row r="224" spans="1:65" s="2" customFormat="1" ht="11.25">
      <c r="A224" s="36"/>
      <c r="B224" s="37"/>
      <c r="C224" s="38"/>
      <c r="D224" s="198" t="s">
        <v>194</v>
      </c>
      <c r="E224" s="38"/>
      <c r="F224" s="199" t="s">
        <v>2503</v>
      </c>
      <c r="G224" s="38"/>
      <c r="H224" s="38"/>
      <c r="I224" s="182"/>
      <c r="J224" s="38"/>
      <c r="K224" s="38"/>
      <c r="L224" s="41"/>
      <c r="M224" s="183"/>
      <c r="N224" s="184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8" t="s">
        <v>194</v>
      </c>
      <c r="AU224" s="18" t="s">
        <v>86</v>
      </c>
    </row>
    <row r="225" spans="1:65" s="2" customFormat="1" ht="24.2" customHeight="1">
      <c r="A225" s="36"/>
      <c r="B225" s="37"/>
      <c r="C225" s="232" t="s">
        <v>594</v>
      </c>
      <c r="D225" s="232" t="s">
        <v>519</v>
      </c>
      <c r="E225" s="233" t="s">
        <v>2504</v>
      </c>
      <c r="F225" s="234" t="s">
        <v>2505</v>
      </c>
      <c r="G225" s="235" t="s">
        <v>470</v>
      </c>
      <c r="H225" s="236">
        <v>1</v>
      </c>
      <c r="I225" s="237"/>
      <c r="J225" s="238">
        <f>ROUND(I225*H225,2)</f>
        <v>0</v>
      </c>
      <c r="K225" s="234" t="s">
        <v>248</v>
      </c>
      <c r="L225" s="239"/>
      <c r="M225" s="240" t="s">
        <v>32</v>
      </c>
      <c r="N225" s="241" t="s">
        <v>49</v>
      </c>
      <c r="O225" s="66"/>
      <c r="P225" s="176">
        <f>O225*H225</f>
        <v>0</v>
      </c>
      <c r="Q225" s="176">
        <v>6.0999999999999997E-4</v>
      </c>
      <c r="R225" s="176">
        <f>Q225*H225</f>
        <v>6.0999999999999997E-4</v>
      </c>
      <c r="S225" s="176">
        <v>0</v>
      </c>
      <c r="T225" s="177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78" t="s">
        <v>1389</v>
      </c>
      <c r="AT225" s="178" t="s">
        <v>519</v>
      </c>
      <c r="AU225" s="178" t="s">
        <v>86</v>
      </c>
      <c r="AY225" s="18" t="s">
        <v>143</v>
      </c>
      <c r="BE225" s="179">
        <f>IF(N225="základní",J225,0)</f>
        <v>0</v>
      </c>
      <c r="BF225" s="179">
        <f>IF(N225="snížená",J225,0)</f>
        <v>0</v>
      </c>
      <c r="BG225" s="179">
        <f>IF(N225="zákl. přenesená",J225,0)</f>
        <v>0</v>
      </c>
      <c r="BH225" s="179">
        <f>IF(N225="sníž. přenesená",J225,0)</f>
        <v>0</v>
      </c>
      <c r="BI225" s="179">
        <f>IF(N225="nulová",J225,0)</f>
        <v>0</v>
      </c>
      <c r="BJ225" s="18" t="s">
        <v>86</v>
      </c>
      <c r="BK225" s="179">
        <f>ROUND(I225*H225,2)</f>
        <v>0</v>
      </c>
      <c r="BL225" s="18" t="s">
        <v>1389</v>
      </c>
      <c r="BM225" s="178" t="s">
        <v>2506</v>
      </c>
    </row>
    <row r="226" spans="1:65" s="2" customFormat="1" ht="19.5">
      <c r="A226" s="36"/>
      <c r="B226" s="37"/>
      <c r="C226" s="38"/>
      <c r="D226" s="180" t="s">
        <v>149</v>
      </c>
      <c r="E226" s="38"/>
      <c r="F226" s="181" t="s">
        <v>2505</v>
      </c>
      <c r="G226" s="38"/>
      <c r="H226" s="38"/>
      <c r="I226" s="182"/>
      <c r="J226" s="38"/>
      <c r="K226" s="38"/>
      <c r="L226" s="41"/>
      <c r="M226" s="183"/>
      <c r="N226" s="184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8" t="s">
        <v>149</v>
      </c>
      <c r="AU226" s="18" t="s">
        <v>86</v>
      </c>
    </row>
    <row r="227" spans="1:65" s="2" customFormat="1" ht="21.75" customHeight="1">
      <c r="A227" s="36"/>
      <c r="B227" s="37"/>
      <c r="C227" s="232" t="s">
        <v>619</v>
      </c>
      <c r="D227" s="232" t="s">
        <v>519</v>
      </c>
      <c r="E227" s="233" t="s">
        <v>2507</v>
      </c>
      <c r="F227" s="234" t="s">
        <v>2508</v>
      </c>
      <c r="G227" s="235" t="s">
        <v>470</v>
      </c>
      <c r="H227" s="236">
        <v>1</v>
      </c>
      <c r="I227" s="237"/>
      <c r="J227" s="238">
        <f>ROUND(I227*H227,2)</f>
        <v>0</v>
      </c>
      <c r="K227" s="234" t="s">
        <v>248</v>
      </c>
      <c r="L227" s="239"/>
      <c r="M227" s="240" t="s">
        <v>32</v>
      </c>
      <c r="N227" s="241" t="s">
        <v>49</v>
      </c>
      <c r="O227" s="66"/>
      <c r="P227" s="176">
        <f>O227*H227</f>
        <v>0</v>
      </c>
      <c r="Q227" s="176">
        <v>1.1E-4</v>
      </c>
      <c r="R227" s="176">
        <f>Q227*H227</f>
        <v>1.1E-4</v>
      </c>
      <c r="S227" s="176">
        <v>0</v>
      </c>
      <c r="T227" s="177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78" t="s">
        <v>1389</v>
      </c>
      <c r="AT227" s="178" t="s">
        <v>519</v>
      </c>
      <c r="AU227" s="178" t="s">
        <v>86</v>
      </c>
      <c r="AY227" s="18" t="s">
        <v>143</v>
      </c>
      <c r="BE227" s="179">
        <f>IF(N227="základní",J227,0)</f>
        <v>0</v>
      </c>
      <c r="BF227" s="179">
        <f>IF(N227="snížená",J227,0)</f>
        <v>0</v>
      </c>
      <c r="BG227" s="179">
        <f>IF(N227="zákl. přenesená",J227,0)</f>
        <v>0</v>
      </c>
      <c r="BH227" s="179">
        <f>IF(N227="sníž. přenesená",J227,0)</f>
        <v>0</v>
      </c>
      <c r="BI227" s="179">
        <f>IF(N227="nulová",J227,0)</f>
        <v>0</v>
      </c>
      <c r="BJ227" s="18" t="s">
        <v>86</v>
      </c>
      <c r="BK227" s="179">
        <f>ROUND(I227*H227,2)</f>
        <v>0</v>
      </c>
      <c r="BL227" s="18" t="s">
        <v>1389</v>
      </c>
      <c r="BM227" s="178" t="s">
        <v>2509</v>
      </c>
    </row>
    <row r="228" spans="1:65" s="2" customFormat="1" ht="11.25">
      <c r="A228" s="36"/>
      <c r="B228" s="37"/>
      <c r="C228" s="38"/>
      <c r="D228" s="180" t="s">
        <v>149</v>
      </c>
      <c r="E228" s="38"/>
      <c r="F228" s="181" t="s">
        <v>2508</v>
      </c>
      <c r="G228" s="38"/>
      <c r="H228" s="38"/>
      <c r="I228" s="182"/>
      <c r="J228" s="38"/>
      <c r="K228" s="38"/>
      <c r="L228" s="41"/>
      <c r="M228" s="183"/>
      <c r="N228" s="184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8" t="s">
        <v>149</v>
      </c>
      <c r="AU228" s="18" t="s">
        <v>86</v>
      </c>
    </row>
    <row r="229" spans="1:65" s="11" customFormat="1" ht="22.9" customHeight="1">
      <c r="B229" s="153"/>
      <c r="C229" s="154"/>
      <c r="D229" s="155" t="s">
        <v>77</v>
      </c>
      <c r="E229" s="196" t="s">
        <v>1495</v>
      </c>
      <c r="F229" s="196" t="s">
        <v>1496</v>
      </c>
      <c r="G229" s="154"/>
      <c r="H229" s="154"/>
      <c r="I229" s="157"/>
      <c r="J229" s="197">
        <f>BK229</f>
        <v>0</v>
      </c>
      <c r="K229" s="154"/>
      <c r="L229" s="159"/>
      <c r="M229" s="160"/>
      <c r="N229" s="161"/>
      <c r="O229" s="161"/>
      <c r="P229" s="162">
        <f>SUM(P230:P239)</f>
        <v>0</v>
      </c>
      <c r="Q229" s="161"/>
      <c r="R229" s="162">
        <f>SUM(R230:R239)</f>
        <v>5.7400000000000003E-3</v>
      </c>
      <c r="S229" s="161"/>
      <c r="T229" s="163">
        <f>SUM(T230:T239)</f>
        <v>0</v>
      </c>
      <c r="AR229" s="164" t="s">
        <v>88</v>
      </c>
      <c r="AT229" s="165" t="s">
        <v>77</v>
      </c>
      <c r="AU229" s="165" t="s">
        <v>86</v>
      </c>
      <c r="AY229" s="164" t="s">
        <v>143</v>
      </c>
      <c r="BK229" s="166">
        <f>SUM(BK230:BK239)</f>
        <v>0</v>
      </c>
    </row>
    <row r="230" spans="1:65" s="2" customFormat="1" ht="24.2" customHeight="1">
      <c r="A230" s="36"/>
      <c r="B230" s="37"/>
      <c r="C230" s="167" t="s">
        <v>637</v>
      </c>
      <c r="D230" s="167" t="s">
        <v>144</v>
      </c>
      <c r="E230" s="168" t="s">
        <v>2510</v>
      </c>
      <c r="F230" s="169" t="s">
        <v>2511</v>
      </c>
      <c r="G230" s="170" t="s">
        <v>470</v>
      </c>
      <c r="H230" s="171">
        <v>1</v>
      </c>
      <c r="I230" s="172"/>
      <c r="J230" s="173">
        <f>ROUND(I230*H230,2)</f>
        <v>0</v>
      </c>
      <c r="K230" s="169" t="s">
        <v>248</v>
      </c>
      <c r="L230" s="41"/>
      <c r="M230" s="174" t="s">
        <v>32</v>
      </c>
      <c r="N230" s="175" t="s">
        <v>49</v>
      </c>
      <c r="O230" s="66"/>
      <c r="P230" s="176">
        <f>O230*H230</f>
        <v>0</v>
      </c>
      <c r="Q230" s="176">
        <v>0</v>
      </c>
      <c r="R230" s="176">
        <f>Q230*H230</f>
        <v>0</v>
      </c>
      <c r="S230" s="176">
        <v>0</v>
      </c>
      <c r="T230" s="177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78" t="s">
        <v>452</v>
      </c>
      <c r="AT230" s="178" t="s">
        <v>144</v>
      </c>
      <c r="AU230" s="178" t="s">
        <v>88</v>
      </c>
      <c r="AY230" s="18" t="s">
        <v>143</v>
      </c>
      <c r="BE230" s="179">
        <f>IF(N230="základní",J230,0)</f>
        <v>0</v>
      </c>
      <c r="BF230" s="179">
        <f>IF(N230="snížená",J230,0)</f>
        <v>0</v>
      </c>
      <c r="BG230" s="179">
        <f>IF(N230="zákl. přenesená",J230,0)</f>
        <v>0</v>
      </c>
      <c r="BH230" s="179">
        <f>IF(N230="sníž. přenesená",J230,0)</f>
        <v>0</v>
      </c>
      <c r="BI230" s="179">
        <f>IF(N230="nulová",J230,0)</f>
        <v>0</v>
      </c>
      <c r="BJ230" s="18" t="s">
        <v>86</v>
      </c>
      <c r="BK230" s="179">
        <f>ROUND(I230*H230,2)</f>
        <v>0</v>
      </c>
      <c r="BL230" s="18" t="s">
        <v>452</v>
      </c>
      <c r="BM230" s="178" t="s">
        <v>2512</v>
      </c>
    </row>
    <row r="231" spans="1:65" s="2" customFormat="1" ht="19.5">
      <c r="A231" s="36"/>
      <c r="B231" s="37"/>
      <c r="C231" s="38"/>
      <c r="D231" s="180" t="s">
        <v>149</v>
      </c>
      <c r="E231" s="38"/>
      <c r="F231" s="181" t="s">
        <v>2511</v>
      </c>
      <c r="G231" s="38"/>
      <c r="H231" s="38"/>
      <c r="I231" s="182"/>
      <c r="J231" s="38"/>
      <c r="K231" s="38"/>
      <c r="L231" s="41"/>
      <c r="M231" s="183"/>
      <c r="N231" s="184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8" t="s">
        <v>149</v>
      </c>
      <c r="AU231" s="18" t="s">
        <v>88</v>
      </c>
    </row>
    <row r="232" spans="1:65" s="2" customFormat="1" ht="11.25">
      <c r="A232" s="36"/>
      <c r="B232" s="37"/>
      <c r="C232" s="38"/>
      <c r="D232" s="198" t="s">
        <v>194</v>
      </c>
      <c r="E232" s="38"/>
      <c r="F232" s="199" t="s">
        <v>2513</v>
      </c>
      <c r="G232" s="38"/>
      <c r="H232" s="38"/>
      <c r="I232" s="182"/>
      <c r="J232" s="38"/>
      <c r="K232" s="38"/>
      <c r="L232" s="41"/>
      <c r="M232" s="183"/>
      <c r="N232" s="184"/>
      <c r="O232" s="66"/>
      <c r="P232" s="66"/>
      <c r="Q232" s="66"/>
      <c r="R232" s="66"/>
      <c r="S232" s="66"/>
      <c r="T232" s="67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8" t="s">
        <v>194</v>
      </c>
      <c r="AU232" s="18" t="s">
        <v>88</v>
      </c>
    </row>
    <row r="233" spans="1:65" s="2" customFormat="1" ht="21.75" customHeight="1">
      <c r="A233" s="36"/>
      <c r="B233" s="37"/>
      <c r="C233" s="232" t="s">
        <v>494</v>
      </c>
      <c r="D233" s="232" t="s">
        <v>519</v>
      </c>
      <c r="E233" s="233" t="s">
        <v>2514</v>
      </c>
      <c r="F233" s="234" t="s">
        <v>2515</v>
      </c>
      <c r="G233" s="235" t="s">
        <v>470</v>
      </c>
      <c r="H233" s="236">
        <v>1</v>
      </c>
      <c r="I233" s="237"/>
      <c r="J233" s="238">
        <f>ROUND(I233*H233,2)</f>
        <v>0</v>
      </c>
      <c r="K233" s="234" t="s">
        <v>32</v>
      </c>
      <c r="L233" s="239"/>
      <c r="M233" s="240" t="s">
        <v>32</v>
      </c>
      <c r="N233" s="241" t="s">
        <v>49</v>
      </c>
      <c r="O233" s="66"/>
      <c r="P233" s="176">
        <f>O233*H233</f>
        <v>0</v>
      </c>
      <c r="Q233" s="176">
        <v>2.8E-3</v>
      </c>
      <c r="R233" s="176">
        <f>Q233*H233</f>
        <v>2.8E-3</v>
      </c>
      <c r="S233" s="176">
        <v>0</v>
      </c>
      <c r="T233" s="177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78" t="s">
        <v>586</v>
      </c>
      <c r="AT233" s="178" t="s">
        <v>519</v>
      </c>
      <c r="AU233" s="178" t="s">
        <v>88</v>
      </c>
      <c r="AY233" s="18" t="s">
        <v>143</v>
      </c>
      <c r="BE233" s="179">
        <f>IF(N233="základní",J233,0)</f>
        <v>0</v>
      </c>
      <c r="BF233" s="179">
        <f>IF(N233="snížená",J233,0)</f>
        <v>0</v>
      </c>
      <c r="BG233" s="179">
        <f>IF(N233="zákl. přenesená",J233,0)</f>
        <v>0</v>
      </c>
      <c r="BH233" s="179">
        <f>IF(N233="sníž. přenesená",J233,0)</f>
        <v>0</v>
      </c>
      <c r="BI233" s="179">
        <f>IF(N233="nulová",J233,0)</f>
        <v>0</v>
      </c>
      <c r="BJ233" s="18" t="s">
        <v>86</v>
      </c>
      <c r="BK233" s="179">
        <f>ROUND(I233*H233,2)</f>
        <v>0</v>
      </c>
      <c r="BL233" s="18" t="s">
        <v>452</v>
      </c>
      <c r="BM233" s="178" t="s">
        <v>2516</v>
      </c>
    </row>
    <row r="234" spans="1:65" s="2" customFormat="1" ht="11.25">
      <c r="A234" s="36"/>
      <c r="B234" s="37"/>
      <c r="C234" s="38"/>
      <c r="D234" s="180" t="s">
        <v>149</v>
      </c>
      <c r="E234" s="38"/>
      <c r="F234" s="181" t="s">
        <v>2515</v>
      </c>
      <c r="G234" s="38"/>
      <c r="H234" s="38"/>
      <c r="I234" s="182"/>
      <c r="J234" s="38"/>
      <c r="K234" s="38"/>
      <c r="L234" s="41"/>
      <c r="M234" s="183"/>
      <c r="N234" s="184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8" t="s">
        <v>149</v>
      </c>
      <c r="AU234" s="18" t="s">
        <v>88</v>
      </c>
    </row>
    <row r="235" spans="1:65" s="2" customFormat="1" ht="24.2" customHeight="1">
      <c r="A235" s="36"/>
      <c r="B235" s="37"/>
      <c r="C235" s="167" t="s">
        <v>653</v>
      </c>
      <c r="D235" s="167" t="s">
        <v>144</v>
      </c>
      <c r="E235" s="168" t="s">
        <v>2517</v>
      </c>
      <c r="F235" s="169" t="s">
        <v>2518</v>
      </c>
      <c r="G235" s="170" t="s">
        <v>1133</v>
      </c>
      <c r="H235" s="171">
        <v>2</v>
      </c>
      <c r="I235" s="172"/>
      <c r="J235" s="173">
        <f>ROUND(I235*H235,2)</f>
        <v>0</v>
      </c>
      <c r="K235" s="169" t="s">
        <v>248</v>
      </c>
      <c r="L235" s="41"/>
      <c r="M235" s="174" t="s">
        <v>32</v>
      </c>
      <c r="N235" s="175" t="s">
        <v>49</v>
      </c>
      <c r="O235" s="66"/>
      <c r="P235" s="176">
        <f>O235*H235</f>
        <v>0</v>
      </c>
      <c r="Q235" s="176">
        <v>6.9999999999999994E-5</v>
      </c>
      <c r="R235" s="176">
        <f>Q235*H235</f>
        <v>1.3999999999999999E-4</v>
      </c>
      <c r="S235" s="176">
        <v>0</v>
      </c>
      <c r="T235" s="177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78" t="s">
        <v>86</v>
      </c>
      <c r="AT235" s="178" t="s">
        <v>144</v>
      </c>
      <c r="AU235" s="178" t="s">
        <v>88</v>
      </c>
      <c r="AY235" s="18" t="s">
        <v>143</v>
      </c>
      <c r="BE235" s="179">
        <f>IF(N235="základní",J235,0)</f>
        <v>0</v>
      </c>
      <c r="BF235" s="179">
        <f>IF(N235="snížená",J235,0)</f>
        <v>0</v>
      </c>
      <c r="BG235" s="179">
        <f>IF(N235="zákl. přenesená",J235,0)</f>
        <v>0</v>
      </c>
      <c r="BH235" s="179">
        <f>IF(N235="sníž. přenesená",J235,0)</f>
        <v>0</v>
      </c>
      <c r="BI235" s="179">
        <f>IF(N235="nulová",J235,0)</f>
        <v>0</v>
      </c>
      <c r="BJ235" s="18" t="s">
        <v>86</v>
      </c>
      <c r="BK235" s="179">
        <f>ROUND(I235*H235,2)</f>
        <v>0</v>
      </c>
      <c r="BL235" s="18" t="s">
        <v>86</v>
      </c>
      <c r="BM235" s="178" t="s">
        <v>2519</v>
      </c>
    </row>
    <row r="236" spans="1:65" s="2" customFormat="1" ht="11.25">
      <c r="A236" s="36"/>
      <c r="B236" s="37"/>
      <c r="C236" s="38"/>
      <c r="D236" s="180" t="s">
        <v>149</v>
      </c>
      <c r="E236" s="38"/>
      <c r="F236" s="181" t="s">
        <v>2518</v>
      </c>
      <c r="G236" s="38"/>
      <c r="H236" s="38"/>
      <c r="I236" s="182"/>
      <c r="J236" s="38"/>
      <c r="K236" s="38"/>
      <c r="L236" s="41"/>
      <c r="M236" s="183"/>
      <c r="N236" s="184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8" t="s">
        <v>149</v>
      </c>
      <c r="AU236" s="18" t="s">
        <v>88</v>
      </c>
    </row>
    <row r="237" spans="1:65" s="2" customFormat="1" ht="11.25">
      <c r="A237" s="36"/>
      <c r="B237" s="37"/>
      <c r="C237" s="38"/>
      <c r="D237" s="198" t="s">
        <v>194</v>
      </c>
      <c r="E237" s="38"/>
      <c r="F237" s="199" t="s">
        <v>2520</v>
      </c>
      <c r="G237" s="38"/>
      <c r="H237" s="38"/>
      <c r="I237" s="182"/>
      <c r="J237" s="38"/>
      <c r="K237" s="38"/>
      <c r="L237" s="41"/>
      <c r="M237" s="183"/>
      <c r="N237" s="184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8" t="s">
        <v>194</v>
      </c>
      <c r="AU237" s="18" t="s">
        <v>88</v>
      </c>
    </row>
    <row r="238" spans="1:65" s="2" customFormat="1" ht="21.75" customHeight="1">
      <c r="A238" s="36"/>
      <c r="B238" s="37"/>
      <c r="C238" s="232" t="s">
        <v>669</v>
      </c>
      <c r="D238" s="232" t="s">
        <v>519</v>
      </c>
      <c r="E238" s="233" t="s">
        <v>2521</v>
      </c>
      <c r="F238" s="234" t="s">
        <v>2522</v>
      </c>
      <c r="G238" s="235" t="s">
        <v>470</v>
      </c>
      <c r="H238" s="236">
        <v>1</v>
      </c>
      <c r="I238" s="237"/>
      <c r="J238" s="238">
        <f>ROUND(I238*H238,2)</f>
        <v>0</v>
      </c>
      <c r="K238" s="234" t="s">
        <v>32</v>
      </c>
      <c r="L238" s="239"/>
      <c r="M238" s="240" t="s">
        <v>32</v>
      </c>
      <c r="N238" s="241" t="s">
        <v>49</v>
      </c>
      <c r="O238" s="66"/>
      <c r="P238" s="176">
        <f>O238*H238</f>
        <v>0</v>
      </c>
      <c r="Q238" s="176">
        <v>2.8E-3</v>
      </c>
      <c r="R238" s="176">
        <f>Q238*H238</f>
        <v>2.8E-3</v>
      </c>
      <c r="S238" s="176">
        <v>0</v>
      </c>
      <c r="T238" s="177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78" t="s">
        <v>586</v>
      </c>
      <c r="AT238" s="178" t="s">
        <v>519</v>
      </c>
      <c r="AU238" s="178" t="s">
        <v>88</v>
      </c>
      <c r="AY238" s="18" t="s">
        <v>143</v>
      </c>
      <c r="BE238" s="179">
        <f>IF(N238="základní",J238,0)</f>
        <v>0</v>
      </c>
      <c r="BF238" s="179">
        <f>IF(N238="snížená",J238,0)</f>
        <v>0</v>
      </c>
      <c r="BG238" s="179">
        <f>IF(N238="zákl. přenesená",J238,0)</f>
        <v>0</v>
      </c>
      <c r="BH238" s="179">
        <f>IF(N238="sníž. přenesená",J238,0)</f>
        <v>0</v>
      </c>
      <c r="BI238" s="179">
        <f>IF(N238="nulová",J238,0)</f>
        <v>0</v>
      </c>
      <c r="BJ238" s="18" t="s">
        <v>86</v>
      </c>
      <c r="BK238" s="179">
        <f>ROUND(I238*H238,2)</f>
        <v>0</v>
      </c>
      <c r="BL238" s="18" t="s">
        <v>452</v>
      </c>
      <c r="BM238" s="178" t="s">
        <v>2523</v>
      </c>
    </row>
    <row r="239" spans="1:65" s="2" customFormat="1" ht="11.25">
      <c r="A239" s="36"/>
      <c r="B239" s="37"/>
      <c r="C239" s="38"/>
      <c r="D239" s="180" t="s">
        <v>149</v>
      </c>
      <c r="E239" s="38"/>
      <c r="F239" s="181" t="s">
        <v>2522</v>
      </c>
      <c r="G239" s="38"/>
      <c r="H239" s="38"/>
      <c r="I239" s="182"/>
      <c r="J239" s="38"/>
      <c r="K239" s="38"/>
      <c r="L239" s="41"/>
      <c r="M239" s="183"/>
      <c r="N239" s="184"/>
      <c r="O239" s="66"/>
      <c r="P239" s="66"/>
      <c r="Q239" s="66"/>
      <c r="R239" s="66"/>
      <c r="S239" s="66"/>
      <c r="T239" s="67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8" t="s">
        <v>149</v>
      </c>
      <c r="AU239" s="18" t="s">
        <v>88</v>
      </c>
    </row>
    <row r="240" spans="1:65" s="11" customFormat="1" ht="25.9" customHeight="1">
      <c r="B240" s="153"/>
      <c r="C240" s="154"/>
      <c r="D240" s="155" t="s">
        <v>77</v>
      </c>
      <c r="E240" s="156" t="s">
        <v>519</v>
      </c>
      <c r="F240" s="156" t="s">
        <v>2524</v>
      </c>
      <c r="G240" s="154"/>
      <c r="H240" s="154"/>
      <c r="I240" s="157"/>
      <c r="J240" s="158">
        <f>BK240</f>
        <v>0</v>
      </c>
      <c r="K240" s="154"/>
      <c r="L240" s="159"/>
      <c r="M240" s="160"/>
      <c r="N240" s="161"/>
      <c r="O240" s="161"/>
      <c r="P240" s="162">
        <f>P241+P245+P274</f>
        <v>0</v>
      </c>
      <c r="Q240" s="161"/>
      <c r="R240" s="162">
        <f>R241+R245+R274</f>
        <v>2.0989999999999998E-2</v>
      </c>
      <c r="S240" s="161"/>
      <c r="T240" s="163">
        <f>T241+T245+T274</f>
        <v>0</v>
      </c>
      <c r="AR240" s="164" t="s">
        <v>153</v>
      </c>
      <c r="AT240" s="165" t="s">
        <v>77</v>
      </c>
      <c r="AU240" s="165" t="s">
        <v>78</v>
      </c>
      <c r="AY240" s="164" t="s">
        <v>143</v>
      </c>
      <c r="BK240" s="166">
        <f>BK241+BK245+BK274</f>
        <v>0</v>
      </c>
    </row>
    <row r="241" spans="1:65" s="11" customFormat="1" ht="22.9" customHeight="1">
      <c r="B241" s="153"/>
      <c r="C241" s="154"/>
      <c r="D241" s="155" t="s">
        <v>77</v>
      </c>
      <c r="E241" s="196" t="s">
        <v>2525</v>
      </c>
      <c r="F241" s="196" t="s">
        <v>1836</v>
      </c>
      <c r="G241" s="154"/>
      <c r="H241" s="154"/>
      <c r="I241" s="157"/>
      <c r="J241" s="197">
        <f>BK241</f>
        <v>0</v>
      </c>
      <c r="K241" s="154"/>
      <c r="L241" s="159"/>
      <c r="M241" s="160"/>
      <c r="N241" s="161"/>
      <c r="O241" s="161"/>
      <c r="P241" s="162">
        <f>SUM(P242:P244)</f>
        <v>0</v>
      </c>
      <c r="Q241" s="161"/>
      <c r="R241" s="162">
        <f>SUM(R242:R244)</f>
        <v>5.9850000000000007E-3</v>
      </c>
      <c r="S241" s="161"/>
      <c r="T241" s="163">
        <f>SUM(T242:T244)</f>
        <v>0</v>
      </c>
      <c r="AR241" s="164" t="s">
        <v>153</v>
      </c>
      <c r="AT241" s="165" t="s">
        <v>77</v>
      </c>
      <c r="AU241" s="165" t="s">
        <v>86</v>
      </c>
      <c r="AY241" s="164" t="s">
        <v>143</v>
      </c>
      <c r="BK241" s="166">
        <f>SUM(BK242:BK244)</f>
        <v>0</v>
      </c>
    </row>
    <row r="242" spans="1:65" s="2" customFormat="1" ht="16.5" customHeight="1">
      <c r="A242" s="36"/>
      <c r="B242" s="37"/>
      <c r="C242" s="167" t="s">
        <v>677</v>
      </c>
      <c r="D242" s="167" t="s">
        <v>144</v>
      </c>
      <c r="E242" s="168" t="s">
        <v>2526</v>
      </c>
      <c r="F242" s="169" t="s">
        <v>2527</v>
      </c>
      <c r="G242" s="170" t="s">
        <v>462</v>
      </c>
      <c r="H242" s="171">
        <v>31.5</v>
      </c>
      <c r="I242" s="172"/>
      <c r="J242" s="173">
        <f>ROUND(I242*H242,2)</f>
        <v>0</v>
      </c>
      <c r="K242" s="169" t="s">
        <v>248</v>
      </c>
      <c r="L242" s="41"/>
      <c r="M242" s="174" t="s">
        <v>32</v>
      </c>
      <c r="N242" s="175" t="s">
        <v>49</v>
      </c>
      <c r="O242" s="66"/>
      <c r="P242" s="176">
        <f>O242*H242</f>
        <v>0</v>
      </c>
      <c r="Q242" s="176">
        <v>1.9000000000000001E-4</v>
      </c>
      <c r="R242" s="176">
        <f>Q242*H242</f>
        <v>5.9850000000000007E-3</v>
      </c>
      <c r="S242" s="176">
        <v>0</v>
      </c>
      <c r="T242" s="177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78" t="s">
        <v>86</v>
      </c>
      <c r="AT242" s="178" t="s">
        <v>144</v>
      </c>
      <c r="AU242" s="178" t="s">
        <v>88</v>
      </c>
      <c r="AY242" s="18" t="s">
        <v>143</v>
      </c>
      <c r="BE242" s="179">
        <f>IF(N242="základní",J242,0)</f>
        <v>0</v>
      </c>
      <c r="BF242" s="179">
        <f>IF(N242="snížená",J242,0)</f>
        <v>0</v>
      </c>
      <c r="BG242" s="179">
        <f>IF(N242="zákl. přenesená",J242,0)</f>
        <v>0</v>
      </c>
      <c r="BH242" s="179">
        <f>IF(N242="sníž. přenesená",J242,0)</f>
        <v>0</v>
      </c>
      <c r="BI242" s="179">
        <f>IF(N242="nulová",J242,0)</f>
        <v>0</v>
      </c>
      <c r="BJ242" s="18" t="s">
        <v>86</v>
      </c>
      <c r="BK242" s="179">
        <f>ROUND(I242*H242,2)</f>
        <v>0</v>
      </c>
      <c r="BL242" s="18" t="s">
        <v>86</v>
      </c>
      <c r="BM242" s="178" t="s">
        <v>2528</v>
      </c>
    </row>
    <row r="243" spans="1:65" s="2" customFormat="1" ht="11.25">
      <c r="A243" s="36"/>
      <c r="B243" s="37"/>
      <c r="C243" s="38"/>
      <c r="D243" s="180" t="s">
        <v>149</v>
      </c>
      <c r="E243" s="38"/>
      <c r="F243" s="181" t="s">
        <v>2527</v>
      </c>
      <c r="G243" s="38"/>
      <c r="H243" s="38"/>
      <c r="I243" s="182"/>
      <c r="J243" s="38"/>
      <c r="K243" s="38"/>
      <c r="L243" s="41"/>
      <c r="M243" s="183"/>
      <c r="N243" s="184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8" t="s">
        <v>149</v>
      </c>
      <c r="AU243" s="18" t="s">
        <v>88</v>
      </c>
    </row>
    <row r="244" spans="1:65" s="2" customFormat="1" ht="11.25">
      <c r="A244" s="36"/>
      <c r="B244" s="37"/>
      <c r="C244" s="38"/>
      <c r="D244" s="198" t="s">
        <v>194</v>
      </c>
      <c r="E244" s="38"/>
      <c r="F244" s="199" t="s">
        <v>2529</v>
      </c>
      <c r="G244" s="38"/>
      <c r="H244" s="38"/>
      <c r="I244" s="182"/>
      <c r="J244" s="38"/>
      <c r="K244" s="38"/>
      <c r="L244" s="41"/>
      <c r="M244" s="183"/>
      <c r="N244" s="184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8" t="s">
        <v>194</v>
      </c>
      <c r="AU244" s="18" t="s">
        <v>88</v>
      </c>
    </row>
    <row r="245" spans="1:65" s="11" customFormat="1" ht="22.9" customHeight="1">
      <c r="B245" s="153"/>
      <c r="C245" s="154"/>
      <c r="D245" s="155" t="s">
        <v>77</v>
      </c>
      <c r="E245" s="196" t="s">
        <v>2530</v>
      </c>
      <c r="F245" s="196" t="s">
        <v>2531</v>
      </c>
      <c r="G245" s="154"/>
      <c r="H245" s="154"/>
      <c r="I245" s="157"/>
      <c r="J245" s="197">
        <f>BK245</f>
        <v>0</v>
      </c>
      <c r="K245" s="154"/>
      <c r="L245" s="159"/>
      <c r="M245" s="160"/>
      <c r="N245" s="161"/>
      <c r="O245" s="161"/>
      <c r="P245" s="162">
        <f>SUM(P246:P273)</f>
        <v>0</v>
      </c>
      <c r="Q245" s="161"/>
      <c r="R245" s="162">
        <f>SUM(R246:R273)</f>
        <v>1.5004999999999998E-2</v>
      </c>
      <c r="S245" s="161"/>
      <c r="T245" s="163">
        <f>SUM(T246:T273)</f>
        <v>0</v>
      </c>
      <c r="AR245" s="164" t="s">
        <v>153</v>
      </c>
      <c r="AT245" s="165" t="s">
        <v>77</v>
      </c>
      <c r="AU245" s="165" t="s">
        <v>86</v>
      </c>
      <c r="AY245" s="164" t="s">
        <v>143</v>
      </c>
      <c r="BK245" s="166">
        <f>SUM(BK246:BK273)</f>
        <v>0</v>
      </c>
    </row>
    <row r="246" spans="1:65" s="2" customFormat="1" ht="21.75" customHeight="1">
      <c r="A246" s="36"/>
      <c r="B246" s="37"/>
      <c r="C246" s="167" t="s">
        <v>684</v>
      </c>
      <c r="D246" s="167" t="s">
        <v>144</v>
      </c>
      <c r="E246" s="168" t="s">
        <v>2532</v>
      </c>
      <c r="F246" s="169" t="s">
        <v>2533</v>
      </c>
      <c r="G246" s="170" t="s">
        <v>1487</v>
      </c>
      <c r="H246" s="171">
        <v>1</v>
      </c>
      <c r="I246" s="172"/>
      <c r="J246" s="173">
        <f>ROUND(I246*H246,2)</f>
        <v>0</v>
      </c>
      <c r="K246" s="169" t="s">
        <v>248</v>
      </c>
      <c r="L246" s="41"/>
      <c r="M246" s="174" t="s">
        <v>32</v>
      </c>
      <c r="N246" s="175" t="s">
        <v>49</v>
      </c>
      <c r="O246" s="66"/>
      <c r="P246" s="176">
        <f>O246*H246</f>
        <v>0</v>
      </c>
      <c r="Q246" s="176">
        <v>0</v>
      </c>
      <c r="R246" s="176">
        <f>Q246*H246</f>
        <v>0</v>
      </c>
      <c r="S246" s="176">
        <v>0</v>
      </c>
      <c r="T246" s="177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78" t="s">
        <v>86</v>
      </c>
      <c r="AT246" s="178" t="s">
        <v>144</v>
      </c>
      <c r="AU246" s="178" t="s">
        <v>88</v>
      </c>
      <c r="AY246" s="18" t="s">
        <v>143</v>
      </c>
      <c r="BE246" s="179">
        <f>IF(N246="základní",J246,0)</f>
        <v>0</v>
      </c>
      <c r="BF246" s="179">
        <f>IF(N246="snížená",J246,0)</f>
        <v>0</v>
      </c>
      <c r="BG246" s="179">
        <f>IF(N246="zákl. přenesená",J246,0)</f>
        <v>0</v>
      </c>
      <c r="BH246" s="179">
        <f>IF(N246="sníž. přenesená",J246,0)</f>
        <v>0</v>
      </c>
      <c r="BI246" s="179">
        <f>IF(N246="nulová",J246,0)</f>
        <v>0</v>
      </c>
      <c r="BJ246" s="18" t="s">
        <v>86</v>
      </c>
      <c r="BK246" s="179">
        <f>ROUND(I246*H246,2)</f>
        <v>0</v>
      </c>
      <c r="BL246" s="18" t="s">
        <v>86</v>
      </c>
      <c r="BM246" s="178" t="s">
        <v>2534</v>
      </c>
    </row>
    <row r="247" spans="1:65" s="2" customFormat="1" ht="11.25">
      <c r="A247" s="36"/>
      <c r="B247" s="37"/>
      <c r="C247" s="38"/>
      <c r="D247" s="180" t="s">
        <v>149</v>
      </c>
      <c r="E247" s="38"/>
      <c r="F247" s="181" t="s">
        <v>2533</v>
      </c>
      <c r="G247" s="38"/>
      <c r="H247" s="38"/>
      <c r="I247" s="182"/>
      <c r="J247" s="38"/>
      <c r="K247" s="38"/>
      <c r="L247" s="41"/>
      <c r="M247" s="183"/>
      <c r="N247" s="184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8" t="s">
        <v>149</v>
      </c>
      <c r="AU247" s="18" t="s">
        <v>88</v>
      </c>
    </row>
    <row r="248" spans="1:65" s="2" customFormat="1" ht="11.25">
      <c r="A248" s="36"/>
      <c r="B248" s="37"/>
      <c r="C248" s="38"/>
      <c r="D248" s="198" t="s">
        <v>194</v>
      </c>
      <c r="E248" s="38"/>
      <c r="F248" s="199" t="s">
        <v>2535</v>
      </c>
      <c r="G248" s="38"/>
      <c r="H248" s="38"/>
      <c r="I248" s="182"/>
      <c r="J248" s="38"/>
      <c r="K248" s="38"/>
      <c r="L248" s="41"/>
      <c r="M248" s="183"/>
      <c r="N248" s="184"/>
      <c r="O248" s="66"/>
      <c r="P248" s="66"/>
      <c r="Q248" s="66"/>
      <c r="R248" s="66"/>
      <c r="S248" s="66"/>
      <c r="T248" s="67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8" t="s">
        <v>194</v>
      </c>
      <c r="AU248" s="18" t="s">
        <v>88</v>
      </c>
    </row>
    <row r="249" spans="1:65" s="2" customFormat="1" ht="21.75" customHeight="1">
      <c r="A249" s="36"/>
      <c r="B249" s="37"/>
      <c r="C249" s="167" t="s">
        <v>690</v>
      </c>
      <c r="D249" s="167" t="s">
        <v>144</v>
      </c>
      <c r="E249" s="168" t="s">
        <v>2536</v>
      </c>
      <c r="F249" s="169" t="s">
        <v>2537</v>
      </c>
      <c r="G249" s="170" t="s">
        <v>462</v>
      </c>
      <c r="H249" s="171">
        <v>31.5</v>
      </c>
      <c r="I249" s="172"/>
      <c r="J249" s="173">
        <f>ROUND(I249*H249,2)</f>
        <v>0</v>
      </c>
      <c r="K249" s="169" t="s">
        <v>248</v>
      </c>
      <c r="L249" s="41"/>
      <c r="M249" s="174" t="s">
        <v>32</v>
      </c>
      <c r="N249" s="175" t="s">
        <v>49</v>
      </c>
      <c r="O249" s="66"/>
      <c r="P249" s="176">
        <f>O249*H249</f>
        <v>0</v>
      </c>
      <c r="Q249" s="176">
        <v>0</v>
      </c>
      <c r="R249" s="176">
        <f>Q249*H249</f>
        <v>0</v>
      </c>
      <c r="S249" s="176">
        <v>0</v>
      </c>
      <c r="T249" s="177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78" t="s">
        <v>86</v>
      </c>
      <c r="AT249" s="178" t="s">
        <v>144</v>
      </c>
      <c r="AU249" s="178" t="s">
        <v>88</v>
      </c>
      <c r="AY249" s="18" t="s">
        <v>143</v>
      </c>
      <c r="BE249" s="179">
        <f>IF(N249="základní",J249,0)</f>
        <v>0</v>
      </c>
      <c r="BF249" s="179">
        <f>IF(N249="snížená",J249,0)</f>
        <v>0</v>
      </c>
      <c r="BG249" s="179">
        <f>IF(N249="zákl. přenesená",J249,0)</f>
        <v>0</v>
      </c>
      <c r="BH249" s="179">
        <f>IF(N249="sníž. přenesená",J249,0)</f>
        <v>0</v>
      </c>
      <c r="BI249" s="179">
        <f>IF(N249="nulová",J249,0)</f>
        <v>0</v>
      </c>
      <c r="BJ249" s="18" t="s">
        <v>86</v>
      </c>
      <c r="BK249" s="179">
        <f>ROUND(I249*H249,2)</f>
        <v>0</v>
      </c>
      <c r="BL249" s="18" t="s">
        <v>86</v>
      </c>
      <c r="BM249" s="178" t="s">
        <v>2538</v>
      </c>
    </row>
    <row r="250" spans="1:65" s="2" customFormat="1" ht="11.25">
      <c r="A250" s="36"/>
      <c r="B250" s="37"/>
      <c r="C250" s="38"/>
      <c r="D250" s="180" t="s">
        <v>149</v>
      </c>
      <c r="E250" s="38"/>
      <c r="F250" s="181" t="s">
        <v>2537</v>
      </c>
      <c r="G250" s="38"/>
      <c r="H250" s="38"/>
      <c r="I250" s="182"/>
      <c r="J250" s="38"/>
      <c r="K250" s="38"/>
      <c r="L250" s="41"/>
      <c r="M250" s="183"/>
      <c r="N250" s="184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8" t="s">
        <v>149</v>
      </c>
      <c r="AU250" s="18" t="s">
        <v>88</v>
      </c>
    </row>
    <row r="251" spans="1:65" s="2" customFormat="1" ht="11.25">
      <c r="A251" s="36"/>
      <c r="B251" s="37"/>
      <c r="C251" s="38"/>
      <c r="D251" s="198" t="s">
        <v>194</v>
      </c>
      <c r="E251" s="38"/>
      <c r="F251" s="199" t="s">
        <v>2539</v>
      </c>
      <c r="G251" s="38"/>
      <c r="H251" s="38"/>
      <c r="I251" s="182"/>
      <c r="J251" s="38"/>
      <c r="K251" s="38"/>
      <c r="L251" s="41"/>
      <c r="M251" s="183"/>
      <c r="N251" s="184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8" t="s">
        <v>194</v>
      </c>
      <c r="AU251" s="18" t="s">
        <v>88</v>
      </c>
    </row>
    <row r="252" spans="1:65" s="2" customFormat="1" ht="24.2" customHeight="1">
      <c r="A252" s="36"/>
      <c r="B252" s="37"/>
      <c r="C252" s="167" t="s">
        <v>699</v>
      </c>
      <c r="D252" s="167" t="s">
        <v>144</v>
      </c>
      <c r="E252" s="168" t="s">
        <v>2540</v>
      </c>
      <c r="F252" s="169" t="s">
        <v>2541</v>
      </c>
      <c r="G252" s="170" t="s">
        <v>462</v>
      </c>
      <c r="H252" s="171">
        <v>29.5</v>
      </c>
      <c r="I252" s="172"/>
      <c r="J252" s="173">
        <f>ROUND(I252*H252,2)</f>
        <v>0</v>
      </c>
      <c r="K252" s="169" t="s">
        <v>248</v>
      </c>
      <c r="L252" s="41"/>
      <c r="M252" s="174" t="s">
        <v>32</v>
      </c>
      <c r="N252" s="175" t="s">
        <v>49</v>
      </c>
      <c r="O252" s="66"/>
      <c r="P252" s="176">
        <f>O252*H252</f>
        <v>0</v>
      </c>
      <c r="Q252" s="176">
        <v>0</v>
      </c>
      <c r="R252" s="176">
        <f>Q252*H252</f>
        <v>0</v>
      </c>
      <c r="S252" s="176">
        <v>0</v>
      </c>
      <c r="T252" s="177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78" t="s">
        <v>86</v>
      </c>
      <c r="AT252" s="178" t="s">
        <v>144</v>
      </c>
      <c r="AU252" s="178" t="s">
        <v>88</v>
      </c>
      <c r="AY252" s="18" t="s">
        <v>143</v>
      </c>
      <c r="BE252" s="179">
        <f>IF(N252="základní",J252,0)</f>
        <v>0</v>
      </c>
      <c r="BF252" s="179">
        <f>IF(N252="snížená",J252,0)</f>
        <v>0</v>
      </c>
      <c r="BG252" s="179">
        <f>IF(N252="zákl. přenesená",J252,0)</f>
        <v>0</v>
      </c>
      <c r="BH252" s="179">
        <f>IF(N252="sníž. přenesená",J252,0)</f>
        <v>0</v>
      </c>
      <c r="BI252" s="179">
        <f>IF(N252="nulová",J252,0)</f>
        <v>0</v>
      </c>
      <c r="BJ252" s="18" t="s">
        <v>86</v>
      </c>
      <c r="BK252" s="179">
        <f>ROUND(I252*H252,2)</f>
        <v>0</v>
      </c>
      <c r="BL252" s="18" t="s">
        <v>86</v>
      </c>
      <c r="BM252" s="178" t="s">
        <v>2542</v>
      </c>
    </row>
    <row r="253" spans="1:65" s="2" customFormat="1" ht="19.5">
      <c r="A253" s="36"/>
      <c r="B253" s="37"/>
      <c r="C253" s="38"/>
      <c r="D253" s="180" t="s">
        <v>149</v>
      </c>
      <c r="E253" s="38"/>
      <c r="F253" s="181" t="s">
        <v>2541</v>
      </c>
      <c r="G253" s="38"/>
      <c r="H253" s="38"/>
      <c r="I253" s="182"/>
      <c r="J253" s="38"/>
      <c r="K253" s="38"/>
      <c r="L253" s="41"/>
      <c r="M253" s="183"/>
      <c r="N253" s="184"/>
      <c r="O253" s="66"/>
      <c r="P253" s="66"/>
      <c r="Q253" s="66"/>
      <c r="R253" s="66"/>
      <c r="S253" s="66"/>
      <c r="T253" s="67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8" t="s">
        <v>149</v>
      </c>
      <c r="AU253" s="18" t="s">
        <v>88</v>
      </c>
    </row>
    <row r="254" spans="1:65" s="2" customFormat="1" ht="11.25">
      <c r="A254" s="36"/>
      <c r="B254" s="37"/>
      <c r="C254" s="38"/>
      <c r="D254" s="198" t="s">
        <v>194</v>
      </c>
      <c r="E254" s="38"/>
      <c r="F254" s="199" t="s">
        <v>2543</v>
      </c>
      <c r="G254" s="38"/>
      <c r="H254" s="38"/>
      <c r="I254" s="182"/>
      <c r="J254" s="38"/>
      <c r="K254" s="38"/>
      <c r="L254" s="41"/>
      <c r="M254" s="183"/>
      <c r="N254" s="184"/>
      <c r="O254" s="66"/>
      <c r="P254" s="66"/>
      <c r="Q254" s="66"/>
      <c r="R254" s="66"/>
      <c r="S254" s="66"/>
      <c r="T254" s="67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8" t="s">
        <v>194</v>
      </c>
      <c r="AU254" s="18" t="s">
        <v>88</v>
      </c>
    </row>
    <row r="255" spans="1:65" s="2" customFormat="1" ht="24.2" customHeight="1">
      <c r="A255" s="36"/>
      <c r="B255" s="37"/>
      <c r="C255" s="232" t="s">
        <v>706</v>
      </c>
      <c r="D255" s="232" t="s">
        <v>519</v>
      </c>
      <c r="E255" s="233" t="s">
        <v>2544</v>
      </c>
      <c r="F255" s="234" t="s">
        <v>2545</v>
      </c>
      <c r="G255" s="235" t="s">
        <v>462</v>
      </c>
      <c r="H255" s="236">
        <v>29.5</v>
      </c>
      <c r="I255" s="237"/>
      <c r="J255" s="238">
        <f>ROUND(I255*H255,2)</f>
        <v>0</v>
      </c>
      <c r="K255" s="234" t="s">
        <v>248</v>
      </c>
      <c r="L255" s="239"/>
      <c r="M255" s="240" t="s">
        <v>32</v>
      </c>
      <c r="N255" s="241" t="s">
        <v>49</v>
      </c>
      <c r="O255" s="66"/>
      <c r="P255" s="176">
        <f>O255*H255</f>
        <v>0</v>
      </c>
      <c r="Q255" s="176">
        <v>4.8999999999999998E-4</v>
      </c>
      <c r="R255" s="176">
        <f>Q255*H255</f>
        <v>1.4454999999999999E-2</v>
      </c>
      <c r="S255" s="176">
        <v>0</v>
      </c>
      <c r="T255" s="177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78" t="s">
        <v>1389</v>
      </c>
      <c r="AT255" s="178" t="s">
        <v>519</v>
      </c>
      <c r="AU255" s="178" t="s">
        <v>88</v>
      </c>
      <c r="AY255" s="18" t="s">
        <v>143</v>
      </c>
      <c r="BE255" s="179">
        <f>IF(N255="základní",J255,0)</f>
        <v>0</v>
      </c>
      <c r="BF255" s="179">
        <f>IF(N255="snížená",J255,0)</f>
        <v>0</v>
      </c>
      <c r="BG255" s="179">
        <f>IF(N255="zákl. přenesená",J255,0)</f>
        <v>0</v>
      </c>
      <c r="BH255" s="179">
        <f>IF(N255="sníž. přenesená",J255,0)</f>
        <v>0</v>
      </c>
      <c r="BI255" s="179">
        <f>IF(N255="nulová",J255,0)</f>
        <v>0</v>
      </c>
      <c r="BJ255" s="18" t="s">
        <v>86</v>
      </c>
      <c r="BK255" s="179">
        <f>ROUND(I255*H255,2)</f>
        <v>0</v>
      </c>
      <c r="BL255" s="18" t="s">
        <v>1389</v>
      </c>
      <c r="BM255" s="178" t="s">
        <v>2546</v>
      </c>
    </row>
    <row r="256" spans="1:65" s="2" customFormat="1" ht="19.5">
      <c r="A256" s="36"/>
      <c r="B256" s="37"/>
      <c r="C256" s="38"/>
      <c r="D256" s="180" t="s">
        <v>149</v>
      </c>
      <c r="E256" s="38"/>
      <c r="F256" s="181" t="s">
        <v>2545</v>
      </c>
      <c r="G256" s="38"/>
      <c r="H256" s="38"/>
      <c r="I256" s="182"/>
      <c r="J256" s="38"/>
      <c r="K256" s="38"/>
      <c r="L256" s="41"/>
      <c r="M256" s="183"/>
      <c r="N256" s="184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8" t="s">
        <v>149</v>
      </c>
      <c r="AU256" s="18" t="s">
        <v>88</v>
      </c>
    </row>
    <row r="257" spans="1:65" s="2" customFormat="1" ht="24.2" customHeight="1">
      <c r="A257" s="36"/>
      <c r="B257" s="37"/>
      <c r="C257" s="167" t="s">
        <v>712</v>
      </c>
      <c r="D257" s="167" t="s">
        <v>144</v>
      </c>
      <c r="E257" s="168" t="s">
        <v>2547</v>
      </c>
      <c r="F257" s="169" t="s">
        <v>2548</v>
      </c>
      <c r="G257" s="170" t="s">
        <v>470</v>
      </c>
      <c r="H257" s="171">
        <v>3</v>
      </c>
      <c r="I257" s="172"/>
      <c r="J257" s="173">
        <f>ROUND(I257*H257,2)</f>
        <v>0</v>
      </c>
      <c r="K257" s="169" t="s">
        <v>248</v>
      </c>
      <c r="L257" s="41"/>
      <c r="M257" s="174" t="s">
        <v>32</v>
      </c>
      <c r="N257" s="175" t="s">
        <v>49</v>
      </c>
      <c r="O257" s="66"/>
      <c r="P257" s="176">
        <f>O257*H257</f>
        <v>0</v>
      </c>
      <c r="Q257" s="176">
        <v>0</v>
      </c>
      <c r="R257" s="176">
        <f>Q257*H257</f>
        <v>0</v>
      </c>
      <c r="S257" s="176">
        <v>0</v>
      </c>
      <c r="T257" s="177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78" t="s">
        <v>910</v>
      </c>
      <c r="AT257" s="178" t="s">
        <v>144</v>
      </c>
      <c r="AU257" s="178" t="s">
        <v>88</v>
      </c>
      <c r="AY257" s="18" t="s">
        <v>143</v>
      </c>
      <c r="BE257" s="179">
        <f>IF(N257="základní",J257,0)</f>
        <v>0</v>
      </c>
      <c r="BF257" s="179">
        <f>IF(N257="snížená",J257,0)</f>
        <v>0</v>
      </c>
      <c r="BG257" s="179">
        <f>IF(N257="zákl. přenesená",J257,0)</f>
        <v>0</v>
      </c>
      <c r="BH257" s="179">
        <f>IF(N257="sníž. přenesená",J257,0)</f>
        <v>0</v>
      </c>
      <c r="BI257" s="179">
        <f>IF(N257="nulová",J257,0)</f>
        <v>0</v>
      </c>
      <c r="BJ257" s="18" t="s">
        <v>86</v>
      </c>
      <c r="BK257" s="179">
        <f>ROUND(I257*H257,2)</f>
        <v>0</v>
      </c>
      <c r="BL257" s="18" t="s">
        <v>910</v>
      </c>
      <c r="BM257" s="178" t="s">
        <v>2549</v>
      </c>
    </row>
    <row r="258" spans="1:65" s="2" customFormat="1" ht="19.5">
      <c r="A258" s="36"/>
      <c r="B258" s="37"/>
      <c r="C258" s="38"/>
      <c r="D258" s="180" t="s">
        <v>149</v>
      </c>
      <c r="E258" s="38"/>
      <c r="F258" s="181" t="s">
        <v>2548</v>
      </c>
      <c r="G258" s="38"/>
      <c r="H258" s="38"/>
      <c r="I258" s="182"/>
      <c r="J258" s="38"/>
      <c r="K258" s="38"/>
      <c r="L258" s="41"/>
      <c r="M258" s="183"/>
      <c r="N258" s="184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8" t="s">
        <v>149</v>
      </c>
      <c r="AU258" s="18" t="s">
        <v>88</v>
      </c>
    </row>
    <row r="259" spans="1:65" s="2" customFormat="1" ht="11.25">
      <c r="A259" s="36"/>
      <c r="B259" s="37"/>
      <c r="C259" s="38"/>
      <c r="D259" s="198" t="s">
        <v>194</v>
      </c>
      <c r="E259" s="38"/>
      <c r="F259" s="199" t="s">
        <v>2550</v>
      </c>
      <c r="G259" s="38"/>
      <c r="H259" s="38"/>
      <c r="I259" s="182"/>
      <c r="J259" s="38"/>
      <c r="K259" s="38"/>
      <c r="L259" s="41"/>
      <c r="M259" s="183"/>
      <c r="N259" s="184"/>
      <c r="O259" s="66"/>
      <c r="P259" s="66"/>
      <c r="Q259" s="66"/>
      <c r="R259" s="66"/>
      <c r="S259" s="66"/>
      <c r="T259" s="67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8" t="s">
        <v>194</v>
      </c>
      <c r="AU259" s="18" t="s">
        <v>88</v>
      </c>
    </row>
    <row r="260" spans="1:65" s="2" customFormat="1" ht="16.5" customHeight="1">
      <c r="A260" s="36"/>
      <c r="B260" s="37"/>
      <c r="C260" s="232" t="s">
        <v>725</v>
      </c>
      <c r="D260" s="232" t="s">
        <v>519</v>
      </c>
      <c r="E260" s="233" t="s">
        <v>2551</v>
      </c>
      <c r="F260" s="234" t="s">
        <v>2552</v>
      </c>
      <c r="G260" s="235" t="s">
        <v>470</v>
      </c>
      <c r="H260" s="236">
        <v>1</v>
      </c>
      <c r="I260" s="237"/>
      <c r="J260" s="238">
        <f>ROUND(I260*H260,2)</f>
        <v>0</v>
      </c>
      <c r="K260" s="234" t="s">
        <v>248</v>
      </c>
      <c r="L260" s="239"/>
      <c r="M260" s="240" t="s">
        <v>32</v>
      </c>
      <c r="N260" s="241" t="s">
        <v>49</v>
      </c>
      <c r="O260" s="66"/>
      <c r="P260" s="176">
        <f>O260*H260</f>
        <v>0</v>
      </c>
      <c r="Q260" s="176">
        <v>5.0000000000000002E-5</v>
      </c>
      <c r="R260" s="176">
        <f>Q260*H260</f>
        <v>5.0000000000000002E-5</v>
      </c>
      <c r="S260" s="176">
        <v>0</v>
      </c>
      <c r="T260" s="177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78" t="s">
        <v>2235</v>
      </c>
      <c r="AT260" s="178" t="s">
        <v>519</v>
      </c>
      <c r="AU260" s="178" t="s">
        <v>88</v>
      </c>
      <c r="AY260" s="18" t="s">
        <v>143</v>
      </c>
      <c r="BE260" s="179">
        <f>IF(N260="základní",J260,0)</f>
        <v>0</v>
      </c>
      <c r="BF260" s="179">
        <f>IF(N260="snížená",J260,0)</f>
        <v>0</v>
      </c>
      <c r="BG260" s="179">
        <f>IF(N260="zákl. přenesená",J260,0)</f>
        <v>0</v>
      </c>
      <c r="BH260" s="179">
        <f>IF(N260="sníž. přenesená",J260,0)</f>
        <v>0</v>
      </c>
      <c r="BI260" s="179">
        <f>IF(N260="nulová",J260,0)</f>
        <v>0</v>
      </c>
      <c r="BJ260" s="18" t="s">
        <v>86</v>
      </c>
      <c r="BK260" s="179">
        <f>ROUND(I260*H260,2)</f>
        <v>0</v>
      </c>
      <c r="BL260" s="18" t="s">
        <v>910</v>
      </c>
      <c r="BM260" s="178" t="s">
        <v>2553</v>
      </c>
    </row>
    <row r="261" spans="1:65" s="2" customFormat="1" ht="11.25">
      <c r="A261" s="36"/>
      <c r="B261" s="37"/>
      <c r="C261" s="38"/>
      <c r="D261" s="180" t="s">
        <v>149</v>
      </c>
      <c r="E261" s="38"/>
      <c r="F261" s="181" t="s">
        <v>2552</v>
      </c>
      <c r="G261" s="38"/>
      <c r="H261" s="38"/>
      <c r="I261" s="182"/>
      <c r="J261" s="38"/>
      <c r="K261" s="38"/>
      <c r="L261" s="41"/>
      <c r="M261" s="183"/>
      <c r="N261" s="184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8" t="s">
        <v>149</v>
      </c>
      <c r="AU261" s="18" t="s">
        <v>88</v>
      </c>
    </row>
    <row r="262" spans="1:65" s="2" customFormat="1" ht="16.5" customHeight="1">
      <c r="A262" s="36"/>
      <c r="B262" s="37"/>
      <c r="C262" s="232" t="s">
        <v>762</v>
      </c>
      <c r="D262" s="232" t="s">
        <v>519</v>
      </c>
      <c r="E262" s="233" t="s">
        <v>2554</v>
      </c>
      <c r="F262" s="234" t="s">
        <v>2555</v>
      </c>
      <c r="G262" s="235" t="s">
        <v>470</v>
      </c>
      <c r="H262" s="236">
        <v>1</v>
      </c>
      <c r="I262" s="237"/>
      <c r="J262" s="238">
        <f>ROUND(I262*H262,2)</f>
        <v>0</v>
      </c>
      <c r="K262" s="234" t="s">
        <v>248</v>
      </c>
      <c r="L262" s="239"/>
      <c r="M262" s="240" t="s">
        <v>32</v>
      </c>
      <c r="N262" s="241" t="s">
        <v>49</v>
      </c>
      <c r="O262" s="66"/>
      <c r="P262" s="176">
        <f>O262*H262</f>
        <v>0</v>
      </c>
      <c r="Q262" s="176">
        <v>6.0000000000000002E-5</v>
      </c>
      <c r="R262" s="176">
        <f>Q262*H262</f>
        <v>6.0000000000000002E-5</v>
      </c>
      <c r="S262" s="176">
        <v>0</v>
      </c>
      <c r="T262" s="177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78" t="s">
        <v>1389</v>
      </c>
      <c r="AT262" s="178" t="s">
        <v>519</v>
      </c>
      <c r="AU262" s="178" t="s">
        <v>88</v>
      </c>
      <c r="AY262" s="18" t="s">
        <v>143</v>
      </c>
      <c r="BE262" s="179">
        <f>IF(N262="základní",J262,0)</f>
        <v>0</v>
      </c>
      <c r="BF262" s="179">
        <f>IF(N262="snížená",J262,0)</f>
        <v>0</v>
      </c>
      <c r="BG262" s="179">
        <f>IF(N262="zákl. přenesená",J262,0)</f>
        <v>0</v>
      </c>
      <c r="BH262" s="179">
        <f>IF(N262="sníž. přenesená",J262,0)</f>
        <v>0</v>
      </c>
      <c r="BI262" s="179">
        <f>IF(N262="nulová",J262,0)</f>
        <v>0</v>
      </c>
      <c r="BJ262" s="18" t="s">
        <v>86</v>
      </c>
      <c r="BK262" s="179">
        <f>ROUND(I262*H262,2)</f>
        <v>0</v>
      </c>
      <c r="BL262" s="18" t="s">
        <v>1389</v>
      </c>
      <c r="BM262" s="178" t="s">
        <v>2556</v>
      </c>
    </row>
    <row r="263" spans="1:65" s="2" customFormat="1" ht="11.25">
      <c r="A263" s="36"/>
      <c r="B263" s="37"/>
      <c r="C263" s="38"/>
      <c r="D263" s="180" t="s">
        <v>149</v>
      </c>
      <c r="E263" s="38"/>
      <c r="F263" s="181" t="s">
        <v>2555</v>
      </c>
      <c r="G263" s="38"/>
      <c r="H263" s="38"/>
      <c r="I263" s="182"/>
      <c r="J263" s="38"/>
      <c r="K263" s="38"/>
      <c r="L263" s="41"/>
      <c r="M263" s="183"/>
      <c r="N263" s="184"/>
      <c r="O263" s="66"/>
      <c r="P263" s="66"/>
      <c r="Q263" s="66"/>
      <c r="R263" s="66"/>
      <c r="S263" s="66"/>
      <c r="T263" s="67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8" t="s">
        <v>149</v>
      </c>
      <c r="AU263" s="18" t="s">
        <v>88</v>
      </c>
    </row>
    <row r="264" spans="1:65" s="2" customFormat="1" ht="24.2" customHeight="1">
      <c r="A264" s="36"/>
      <c r="B264" s="37"/>
      <c r="C264" s="232" t="s">
        <v>773</v>
      </c>
      <c r="D264" s="232" t="s">
        <v>519</v>
      </c>
      <c r="E264" s="233" t="s">
        <v>2557</v>
      </c>
      <c r="F264" s="234" t="s">
        <v>2558</v>
      </c>
      <c r="G264" s="235" t="s">
        <v>470</v>
      </c>
      <c r="H264" s="236">
        <v>1</v>
      </c>
      <c r="I264" s="237"/>
      <c r="J264" s="238">
        <f>ROUND(I264*H264,2)</f>
        <v>0</v>
      </c>
      <c r="K264" s="234" t="s">
        <v>32</v>
      </c>
      <c r="L264" s="239"/>
      <c r="M264" s="240" t="s">
        <v>32</v>
      </c>
      <c r="N264" s="241" t="s">
        <v>49</v>
      </c>
      <c r="O264" s="66"/>
      <c r="P264" s="176">
        <f>O264*H264</f>
        <v>0</v>
      </c>
      <c r="Q264" s="176">
        <v>0</v>
      </c>
      <c r="R264" s="176">
        <f>Q264*H264</f>
        <v>0</v>
      </c>
      <c r="S264" s="176">
        <v>0</v>
      </c>
      <c r="T264" s="177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78" t="s">
        <v>176</v>
      </c>
      <c r="AT264" s="178" t="s">
        <v>519</v>
      </c>
      <c r="AU264" s="178" t="s">
        <v>88</v>
      </c>
      <c r="AY264" s="18" t="s">
        <v>143</v>
      </c>
      <c r="BE264" s="179">
        <f>IF(N264="základní",J264,0)</f>
        <v>0</v>
      </c>
      <c r="BF264" s="179">
        <f>IF(N264="snížená",J264,0)</f>
        <v>0</v>
      </c>
      <c r="BG264" s="179">
        <f>IF(N264="zákl. přenesená",J264,0)</f>
        <v>0</v>
      </c>
      <c r="BH264" s="179">
        <f>IF(N264="sníž. přenesená",J264,0)</f>
        <v>0</v>
      </c>
      <c r="BI264" s="179">
        <f>IF(N264="nulová",J264,0)</f>
        <v>0</v>
      </c>
      <c r="BJ264" s="18" t="s">
        <v>86</v>
      </c>
      <c r="BK264" s="179">
        <f>ROUND(I264*H264,2)</f>
        <v>0</v>
      </c>
      <c r="BL264" s="18" t="s">
        <v>142</v>
      </c>
      <c r="BM264" s="178" t="s">
        <v>2559</v>
      </c>
    </row>
    <row r="265" spans="1:65" s="2" customFormat="1" ht="19.5">
      <c r="A265" s="36"/>
      <c r="B265" s="37"/>
      <c r="C265" s="38"/>
      <c r="D265" s="180" t="s">
        <v>149</v>
      </c>
      <c r="E265" s="38"/>
      <c r="F265" s="181" t="s">
        <v>2558</v>
      </c>
      <c r="G265" s="38"/>
      <c r="H265" s="38"/>
      <c r="I265" s="182"/>
      <c r="J265" s="38"/>
      <c r="K265" s="38"/>
      <c r="L265" s="41"/>
      <c r="M265" s="183"/>
      <c r="N265" s="184"/>
      <c r="O265" s="66"/>
      <c r="P265" s="66"/>
      <c r="Q265" s="66"/>
      <c r="R265" s="66"/>
      <c r="S265" s="66"/>
      <c r="T265" s="67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8" t="s">
        <v>149</v>
      </c>
      <c r="AU265" s="18" t="s">
        <v>88</v>
      </c>
    </row>
    <row r="266" spans="1:65" s="2" customFormat="1" ht="24.2" customHeight="1">
      <c r="A266" s="36"/>
      <c r="B266" s="37"/>
      <c r="C266" s="167" t="s">
        <v>781</v>
      </c>
      <c r="D266" s="167" t="s">
        <v>144</v>
      </c>
      <c r="E266" s="168" t="s">
        <v>2560</v>
      </c>
      <c r="F266" s="169" t="s">
        <v>2561</v>
      </c>
      <c r="G266" s="170" t="s">
        <v>470</v>
      </c>
      <c r="H266" s="171">
        <v>1</v>
      </c>
      <c r="I266" s="172"/>
      <c r="J266" s="173">
        <f>ROUND(I266*H266,2)</f>
        <v>0</v>
      </c>
      <c r="K266" s="169" t="s">
        <v>248</v>
      </c>
      <c r="L266" s="41"/>
      <c r="M266" s="174" t="s">
        <v>32</v>
      </c>
      <c r="N266" s="175" t="s">
        <v>49</v>
      </c>
      <c r="O266" s="66"/>
      <c r="P266" s="176">
        <f>O266*H266</f>
        <v>0</v>
      </c>
      <c r="Q266" s="176">
        <v>0</v>
      </c>
      <c r="R266" s="176">
        <f>Q266*H266</f>
        <v>0</v>
      </c>
      <c r="S266" s="176">
        <v>0</v>
      </c>
      <c r="T266" s="177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78" t="s">
        <v>910</v>
      </c>
      <c r="AT266" s="178" t="s">
        <v>144</v>
      </c>
      <c r="AU266" s="178" t="s">
        <v>88</v>
      </c>
      <c r="AY266" s="18" t="s">
        <v>143</v>
      </c>
      <c r="BE266" s="179">
        <f>IF(N266="základní",J266,0)</f>
        <v>0</v>
      </c>
      <c r="BF266" s="179">
        <f>IF(N266="snížená",J266,0)</f>
        <v>0</v>
      </c>
      <c r="BG266" s="179">
        <f>IF(N266="zákl. přenesená",J266,0)</f>
        <v>0</v>
      </c>
      <c r="BH266" s="179">
        <f>IF(N266="sníž. přenesená",J266,0)</f>
        <v>0</v>
      </c>
      <c r="BI266" s="179">
        <f>IF(N266="nulová",J266,0)</f>
        <v>0</v>
      </c>
      <c r="BJ266" s="18" t="s">
        <v>86</v>
      </c>
      <c r="BK266" s="179">
        <f>ROUND(I266*H266,2)</f>
        <v>0</v>
      </c>
      <c r="BL266" s="18" t="s">
        <v>910</v>
      </c>
      <c r="BM266" s="178" t="s">
        <v>2562</v>
      </c>
    </row>
    <row r="267" spans="1:65" s="2" customFormat="1" ht="19.5">
      <c r="A267" s="36"/>
      <c r="B267" s="37"/>
      <c r="C267" s="38"/>
      <c r="D267" s="180" t="s">
        <v>149</v>
      </c>
      <c r="E267" s="38"/>
      <c r="F267" s="181" t="s">
        <v>2561</v>
      </c>
      <c r="G267" s="38"/>
      <c r="H267" s="38"/>
      <c r="I267" s="182"/>
      <c r="J267" s="38"/>
      <c r="K267" s="38"/>
      <c r="L267" s="41"/>
      <c r="M267" s="183"/>
      <c r="N267" s="184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8" t="s">
        <v>149</v>
      </c>
      <c r="AU267" s="18" t="s">
        <v>88</v>
      </c>
    </row>
    <row r="268" spans="1:65" s="2" customFormat="1" ht="11.25">
      <c r="A268" s="36"/>
      <c r="B268" s="37"/>
      <c r="C268" s="38"/>
      <c r="D268" s="198" t="s">
        <v>194</v>
      </c>
      <c r="E268" s="38"/>
      <c r="F268" s="199" t="s">
        <v>2563</v>
      </c>
      <c r="G268" s="38"/>
      <c r="H268" s="38"/>
      <c r="I268" s="182"/>
      <c r="J268" s="38"/>
      <c r="K268" s="38"/>
      <c r="L268" s="41"/>
      <c r="M268" s="183"/>
      <c r="N268" s="184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8" t="s">
        <v>194</v>
      </c>
      <c r="AU268" s="18" t="s">
        <v>88</v>
      </c>
    </row>
    <row r="269" spans="1:65" s="2" customFormat="1" ht="16.5" customHeight="1">
      <c r="A269" s="36"/>
      <c r="B269" s="37"/>
      <c r="C269" s="232" t="s">
        <v>786</v>
      </c>
      <c r="D269" s="232" t="s">
        <v>519</v>
      </c>
      <c r="E269" s="233" t="s">
        <v>2564</v>
      </c>
      <c r="F269" s="234" t="s">
        <v>2565</v>
      </c>
      <c r="G269" s="235" t="s">
        <v>470</v>
      </c>
      <c r="H269" s="236">
        <v>1</v>
      </c>
      <c r="I269" s="237"/>
      <c r="J269" s="238">
        <f>ROUND(I269*H269,2)</f>
        <v>0</v>
      </c>
      <c r="K269" s="234" t="s">
        <v>32</v>
      </c>
      <c r="L269" s="239"/>
      <c r="M269" s="240" t="s">
        <v>32</v>
      </c>
      <c r="N269" s="241" t="s">
        <v>49</v>
      </c>
      <c r="O269" s="66"/>
      <c r="P269" s="176">
        <f>O269*H269</f>
        <v>0</v>
      </c>
      <c r="Q269" s="176">
        <v>4.4000000000000002E-4</v>
      </c>
      <c r="R269" s="176">
        <f>Q269*H269</f>
        <v>4.4000000000000002E-4</v>
      </c>
      <c r="S269" s="176">
        <v>0</v>
      </c>
      <c r="T269" s="177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78" t="s">
        <v>1389</v>
      </c>
      <c r="AT269" s="178" t="s">
        <v>519</v>
      </c>
      <c r="AU269" s="178" t="s">
        <v>88</v>
      </c>
      <c r="AY269" s="18" t="s">
        <v>143</v>
      </c>
      <c r="BE269" s="179">
        <f>IF(N269="základní",J269,0)</f>
        <v>0</v>
      </c>
      <c r="BF269" s="179">
        <f>IF(N269="snížená",J269,0)</f>
        <v>0</v>
      </c>
      <c r="BG269" s="179">
        <f>IF(N269="zákl. přenesená",J269,0)</f>
        <v>0</v>
      </c>
      <c r="BH269" s="179">
        <f>IF(N269="sníž. přenesená",J269,0)</f>
        <v>0</v>
      </c>
      <c r="BI269" s="179">
        <f>IF(N269="nulová",J269,0)</f>
        <v>0</v>
      </c>
      <c r="BJ269" s="18" t="s">
        <v>86</v>
      </c>
      <c r="BK269" s="179">
        <f>ROUND(I269*H269,2)</f>
        <v>0</v>
      </c>
      <c r="BL269" s="18" t="s">
        <v>1389</v>
      </c>
      <c r="BM269" s="178" t="s">
        <v>2566</v>
      </c>
    </row>
    <row r="270" spans="1:65" s="2" customFormat="1" ht="11.25">
      <c r="A270" s="36"/>
      <c r="B270" s="37"/>
      <c r="C270" s="38"/>
      <c r="D270" s="180" t="s">
        <v>149</v>
      </c>
      <c r="E270" s="38"/>
      <c r="F270" s="181" t="s">
        <v>2565</v>
      </c>
      <c r="G270" s="38"/>
      <c r="H270" s="38"/>
      <c r="I270" s="182"/>
      <c r="J270" s="38"/>
      <c r="K270" s="38"/>
      <c r="L270" s="41"/>
      <c r="M270" s="183"/>
      <c r="N270" s="184"/>
      <c r="O270" s="66"/>
      <c r="P270" s="66"/>
      <c r="Q270" s="66"/>
      <c r="R270" s="66"/>
      <c r="S270" s="66"/>
      <c r="T270" s="67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8" t="s">
        <v>149</v>
      </c>
      <c r="AU270" s="18" t="s">
        <v>88</v>
      </c>
    </row>
    <row r="271" spans="1:65" s="2" customFormat="1" ht="16.5" customHeight="1">
      <c r="A271" s="36"/>
      <c r="B271" s="37"/>
      <c r="C271" s="167" t="s">
        <v>793</v>
      </c>
      <c r="D271" s="167" t="s">
        <v>144</v>
      </c>
      <c r="E271" s="168" t="s">
        <v>2567</v>
      </c>
      <c r="F271" s="169" t="s">
        <v>2568</v>
      </c>
      <c r="G271" s="170" t="s">
        <v>462</v>
      </c>
      <c r="H271" s="171">
        <v>31.5</v>
      </c>
      <c r="I271" s="172"/>
      <c r="J271" s="173">
        <f>ROUND(I271*H271,2)</f>
        <v>0</v>
      </c>
      <c r="K271" s="169" t="s">
        <v>248</v>
      </c>
      <c r="L271" s="41"/>
      <c r="M271" s="174" t="s">
        <v>32</v>
      </c>
      <c r="N271" s="175" t="s">
        <v>49</v>
      </c>
      <c r="O271" s="66"/>
      <c r="P271" s="176">
        <f>O271*H271</f>
        <v>0</v>
      </c>
      <c r="Q271" s="176">
        <v>0</v>
      </c>
      <c r="R271" s="176">
        <f>Q271*H271</f>
        <v>0</v>
      </c>
      <c r="S271" s="176">
        <v>0</v>
      </c>
      <c r="T271" s="177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78" t="s">
        <v>86</v>
      </c>
      <c r="AT271" s="178" t="s">
        <v>144</v>
      </c>
      <c r="AU271" s="178" t="s">
        <v>88</v>
      </c>
      <c r="AY271" s="18" t="s">
        <v>143</v>
      </c>
      <c r="BE271" s="179">
        <f>IF(N271="základní",J271,0)</f>
        <v>0</v>
      </c>
      <c r="BF271" s="179">
        <f>IF(N271="snížená",J271,0)</f>
        <v>0</v>
      </c>
      <c r="BG271" s="179">
        <f>IF(N271="zákl. přenesená",J271,0)</f>
        <v>0</v>
      </c>
      <c r="BH271" s="179">
        <f>IF(N271="sníž. přenesená",J271,0)</f>
        <v>0</v>
      </c>
      <c r="BI271" s="179">
        <f>IF(N271="nulová",J271,0)</f>
        <v>0</v>
      </c>
      <c r="BJ271" s="18" t="s">
        <v>86</v>
      </c>
      <c r="BK271" s="179">
        <f>ROUND(I271*H271,2)</f>
        <v>0</v>
      </c>
      <c r="BL271" s="18" t="s">
        <v>86</v>
      </c>
      <c r="BM271" s="178" t="s">
        <v>2569</v>
      </c>
    </row>
    <row r="272" spans="1:65" s="2" customFormat="1" ht="11.25">
      <c r="A272" s="36"/>
      <c r="B272" s="37"/>
      <c r="C272" s="38"/>
      <c r="D272" s="180" t="s">
        <v>149</v>
      </c>
      <c r="E272" s="38"/>
      <c r="F272" s="181" t="s">
        <v>2568</v>
      </c>
      <c r="G272" s="38"/>
      <c r="H272" s="38"/>
      <c r="I272" s="182"/>
      <c r="J272" s="38"/>
      <c r="K272" s="38"/>
      <c r="L272" s="41"/>
      <c r="M272" s="183"/>
      <c r="N272" s="184"/>
      <c r="O272" s="66"/>
      <c r="P272" s="66"/>
      <c r="Q272" s="66"/>
      <c r="R272" s="66"/>
      <c r="S272" s="66"/>
      <c r="T272" s="67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8" t="s">
        <v>149</v>
      </c>
      <c r="AU272" s="18" t="s">
        <v>88</v>
      </c>
    </row>
    <row r="273" spans="1:65" s="2" customFormat="1" ht="11.25">
      <c r="A273" s="36"/>
      <c r="B273" s="37"/>
      <c r="C273" s="38"/>
      <c r="D273" s="198" t="s">
        <v>194</v>
      </c>
      <c r="E273" s="38"/>
      <c r="F273" s="199" t="s">
        <v>2570</v>
      </c>
      <c r="G273" s="38"/>
      <c r="H273" s="38"/>
      <c r="I273" s="182"/>
      <c r="J273" s="38"/>
      <c r="K273" s="38"/>
      <c r="L273" s="41"/>
      <c r="M273" s="183"/>
      <c r="N273" s="184"/>
      <c r="O273" s="66"/>
      <c r="P273" s="66"/>
      <c r="Q273" s="66"/>
      <c r="R273" s="66"/>
      <c r="S273" s="66"/>
      <c r="T273" s="67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8" t="s">
        <v>194</v>
      </c>
      <c r="AU273" s="18" t="s">
        <v>88</v>
      </c>
    </row>
    <row r="274" spans="1:65" s="11" customFormat="1" ht="22.9" customHeight="1">
      <c r="B274" s="153"/>
      <c r="C274" s="154"/>
      <c r="D274" s="155" t="s">
        <v>77</v>
      </c>
      <c r="E274" s="196" t="s">
        <v>2571</v>
      </c>
      <c r="F274" s="196" t="s">
        <v>2572</v>
      </c>
      <c r="G274" s="154"/>
      <c r="H274" s="154"/>
      <c r="I274" s="157"/>
      <c r="J274" s="197">
        <f>BK274</f>
        <v>0</v>
      </c>
      <c r="K274" s="154"/>
      <c r="L274" s="159"/>
      <c r="M274" s="160"/>
      <c r="N274" s="161"/>
      <c r="O274" s="161"/>
      <c r="P274" s="162">
        <f>SUM(P275:P277)</f>
        <v>0</v>
      </c>
      <c r="Q274" s="161"/>
      <c r="R274" s="162">
        <f>SUM(R275:R277)</f>
        <v>0</v>
      </c>
      <c r="S274" s="161"/>
      <c r="T274" s="163">
        <f>SUM(T275:T277)</f>
        <v>0</v>
      </c>
      <c r="AR274" s="164" t="s">
        <v>153</v>
      </c>
      <c r="AT274" s="165" t="s">
        <v>77</v>
      </c>
      <c r="AU274" s="165" t="s">
        <v>86</v>
      </c>
      <c r="AY274" s="164" t="s">
        <v>143</v>
      </c>
      <c r="BK274" s="166">
        <f>SUM(BK275:BK277)</f>
        <v>0</v>
      </c>
    </row>
    <row r="275" spans="1:65" s="2" customFormat="1" ht="24.2" customHeight="1">
      <c r="A275" s="36"/>
      <c r="B275" s="37"/>
      <c r="C275" s="167" t="s">
        <v>798</v>
      </c>
      <c r="D275" s="167" t="s">
        <v>144</v>
      </c>
      <c r="E275" s="168" t="s">
        <v>2573</v>
      </c>
      <c r="F275" s="169" t="s">
        <v>2574</v>
      </c>
      <c r="G275" s="170" t="s">
        <v>470</v>
      </c>
      <c r="H275" s="171">
        <v>1</v>
      </c>
      <c r="I275" s="172"/>
      <c r="J275" s="173">
        <f>ROUND(I275*H275,2)</f>
        <v>0</v>
      </c>
      <c r="K275" s="169" t="s">
        <v>248</v>
      </c>
      <c r="L275" s="41"/>
      <c r="M275" s="174" t="s">
        <v>32</v>
      </c>
      <c r="N275" s="175" t="s">
        <v>49</v>
      </c>
      <c r="O275" s="66"/>
      <c r="P275" s="176">
        <f>O275*H275</f>
        <v>0</v>
      </c>
      <c r="Q275" s="176">
        <v>0</v>
      </c>
      <c r="R275" s="176">
        <f>Q275*H275</f>
        <v>0</v>
      </c>
      <c r="S275" s="176">
        <v>0</v>
      </c>
      <c r="T275" s="177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78" t="s">
        <v>910</v>
      </c>
      <c r="AT275" s="178" t="s">
        <v>144</v>
      </c>
      <c r="AU275" s="178" t="s">
        <v>88</v>
      </c>
      <c r="AY275" s="18" t="s">
        <v>143</v>
      </c>
      <c r="BE275" s="179">
        <f>IF(N275="základní",J275,0)</f>
        <v>0</v>
      </c>
      <c r="BF275" s="179">
        <f>IF(N275="snížená",J275,0)</f>
        <v>0</v>
      </c>
      <c r="BG275" s="179">
        <f>IF(N275="zákl. přenesená",J275,0)</f>
        <v>0</v>
      </c>
      <c r="BH275" s="179">
        <f>IF(N275="sníž. přenesená",J275,0)</f>
        <v>0</v>
      </c>
      <c r="BI275" s="179">
        <f>IF(N275="nulová",J275,0)</f>
        <v>0</v>
      </c>
      <c r="BJ275" s="18" t="s">
        <v>86</v>
      </c>
      <c r="BK275" s="179">
        <f>ROUND(I275*H275,2)</f>
        <v>0</v>
      </c>
      <c r="BL275" s="18" t="s">
        <v>910</v>
      </c>
      <c r="BM275" s="178" t="s">
        <v>2575</v>
      </c>
    </row>
    <row r="276" spans="1:65" s="2" customFormat="1" ht="19.5">
      <c r="A276" s="36"/>
      <c r="B276" s="37"/>
      <c r="C276" s="38"/>
      <c r="D276" s="180" t="s">
        <v>149</v>
      </c>
      <c r="E276" s="38"/>
      <c r="F276" s="181" t="s">
        <v>2574</v>
      </c>
      <c r="G276" s="38"/>
      <c r="H276" s="38"/>
      <c r="I276" s="182"/>
      <c r="J276" s="38"/>
      <c r="K276" s="38"/>
      <c r="L276" s="41"/>
      <c r="M276" s="183"/>
      <c r="N276" s="184"/>
      <c r="O276" s="66"/>
      <c r="P276" s="66"/>
      <c r="Q276" s="66"/>
      <c r="R276" s="66"/>
      <c r="S276" s="66"/>
      <c r="T276" s="67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8" t="s">
        <v>149</v>
      </c>
      <c r="AU276" s="18" t="s">
        <v>88</v>
      </c>
    </row>
    <row r="277" spans="1:65" s="2" customFormat="1" ht="11.25">
      <c r="A277" s="36"/>
      <c r="B277" s="37"/>
      <c r="C277" s="38"/>
      <c r="D277" s="198" t="s">
        <v>194</v>
      </c>
      <c r="E277" s="38"/>
      <c r="F277" s="199" t="s">
        <v>2576</v>
      </c>
      <c r="G277" s="38"/>
      <c r="H277" s="38"/>
      <c r="I277" s="182"/>
      <c r="J277" s="38"/>
      <c r="K277" s="38"/>
      <c r="L277" s="41"/>
      <c r="M277" s="183"/>
      <c r="N277" s="184"/>
      <c r="O277" s="66"/>
      <c r="P277" s="66"/>
      <c r="Q277" s="66"/>
      <c r="R277" s="66"/>
      <c r="S277" s="66"/>
      <c r="T277" s="67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8" t="s">
        <v>194</v>
      </c>
      <c r="AU277" s="18" t="s">
        <v>88</v>
      </c>
    </row>
    <row r="278" spans="1:65" s="11" customFormat="1" ht="25.9" customHeight="1">
      <c r="B278" s="153"/>
      <c r="C278" s="154"/>
      <c r="D278" s="155" t="s">
        <v>77</v>
      </c>
      <c r="E278" s="156" t="s">
        <v>1810</v>
      </c>
      <c r="F278" s="156" t="s">
        <v>1811</v>
      </c>
      <c r="G278" s="154"/>
      <c r="H278" s="154"/>
      <c r="I278" s="157"/>
      <c r="J278" s="158">
        <f>BK278</f>
        <v>0</v>
      </c>
      <c r="K278" s="154"/>
      <c r="L278" s="159"/>
      <c r="M278" s="160"/>
      <c r="N278" s="161"/>
      <c r="O278" s="161"/>
      <c r="P278" s="162">
        <f>SUM(P279:P284)</f>
        <v>0</v>
      </c>
      <c r="Q278" s="161"/>
      <c r="R278" s="162">
        <f>SUM(R279:R284)</f>
        <v>0</v>
      </c>
      <c r="S278" s="161"/>
      <c r="T278" s="163">
        <f>SUM(T279:T284)</f>
        <v>0</v>
      </c>
      <c r="AR278" s="164" t="s">
        <v>142</v>
      </c>
      <c r="AT278" s="165" t="s">
        <v>77</v>
      </c>
      <c r="AU278" s="165" t="s">
        <v>78</v>
      </c>
      <c r="AY278" s="164" t="s">
        <v>143</v>
      </c>
      <c r="BK278" s="166">
        <f>SUM(BK279:BK284)</f>
        <v>0</v>
      </c>
    </row>
    <row r="279" spans="1:65" s="2" customFormat="1" ht="21.75" customHeight="1">
      <c r="A279" s="36"/>
      <c r="B279" s="37"/>
      <c r="C279" s="167" t="s">
        <v>803</v>
      </c>
      <c r="D279" s="167" t="s">
        <v>144</v>
      </c>
      <c r="E279" s="168" t="s">
        <v>2577</v>
      </c>
      <c r="F279" s="169" t="s">
        <v>2578</v>
      </c>
      <c r="G279" s="170" t="s">
        <v>1815</v>
      </c>
      <c r="H279" s="171">
        <v>4</v>
      </c>
      <c r="I279" s="172"/>
      <c r="J279" s="173">
        <f>ROUND(I279*H279,2)</f>
        <v>0</v>
      </c>
      <c r="K279" s="169" t="s">
        <v>248</v>
      </c>
      <c r="L279" s="41"/>
      <c r="M279" s="174" t="s">
        <v>32</v>
      </c>
      <c r="N279" s="175" t="s">
        <v>49</v>
      </c>
      <c r="O279" s="66"/>
      <c r="P279" s="176">
        <f>O279*H279</f>
        <v>0</v>
      </c>
      <c r="Q279" s="176">
        <v>0</v>
      </c>
      <c r="R279" s="176">
        <f>Q279*H279</f>
        <v>0</v>
      </c>
      <c r="S279" s="176">
        <v>0</v>
      </c>
      <c r="T279" s="177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78" t="s">
        <v>86</v>
      </c>
      <c r="AT279" s="178" t="s">
        <v>144</v>
      </c>
      <c r="AU279" s="178" t="s">
        <v>86</v>
      </c>
      <c r="AY279" s="18" t="s">
        <v>143</v>
      </c>
      <c r="BE279" s="179">
        <f>IF(N279="základní",J279,0)</f>
        <v>0</v>
      </c>
      <c r="BF279" s="179">
        <f>IF(N279="snížená",J279,0)</f>
        <v>0</v>
      </c>
      <c r="BG279" s="179">
        <f>IF(N279="zákl. přenesená",J279,0)</f>
        <v>0</v>
      </c>
      <c r="BH279" s="179">
        <f>IF(N279="sníž. přenesená",J279,0)</f>
        <v>0</v>
      </c>
      <c r="BI279" s="179">
        <f>IF(N279="nulová",J279,0)</f>
        <v>0</v>
      </c>
      <c r="BJ279" s="18" t="s">
        <v>86</v>
      </c>
      <c r="BK279" s="179">
        <f>ROUND(I279*H279,2)</f>
        <v>0</v>
      </c>
      <c r="BL279" s="18" t="s">
        <v>86</v>
      </c>
      <c r="BM279" s="178" t="s">
        <v>2579</v>
      </c>
    </row>
    <row r="280" spans="1:65" s="2" customFormat="1" ht="11.25">
      <c r="A280" s="36"/>
      <c r="B280" s="37"/>
      <c r="C280" s="38"/>
      <c r="D280" s="180" t="s">
        <v>149</v>
      </c>
      <c r="E280" s="38"/>
      <c r="F280" s="181" t="s">
        <v>2578</v>
      </c>
      <c r="G280" s="38"/>
      <c r="H280" s="38"/>
      <c r="I280" s="182"/>
      <c r="J280" s="38"/>
      <c r="K280" s="38"/>
      <c r="L280" s="41"/>
      <c r="M280" s="183"/>
      <c r="N280" s="184"/>
      <c r="O280" s="66"/>
      <c r="P280" s="66"/>
      <c r="Q280" s="66"/>
      <c r="R280" s="66"/>
      <c r="S280" s="66"/>
      <c r="T280" s="67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8" t="s">
        <v>149</v>
      </c>
      <c r="AU280" s="18" t="s">
        <v>86</v>
      </c>
    </row>
    <row r="281" spans="1:65" s="2" customFormat="1" ht="11.25">
      <c r="A281" s="36"/>
      <c r="B281" s="37"/>
      <c r="C281" s="38"/>
      <c r="D281" s="198" t="s">
        <v>194</v>
      </c>
      <c r="E281" s="38"/>
      <c r="F281" s="199" t="s">
        <v>2580</v>
      </c>
      <c r="G281" s="38"/>
      <c r="H281" s="38"/>
      <c r="I281" s="182"/>
      <c r="J281" s="38"/>
      <c r="K281" s="38"/>
      <c r="L281" s="41"/>
      <c r="M281" s="183"/>
      <c r="N281" s="184"/>
      <c r="O281" s="66"/>
      <c r="P281" s="66"/>
      <c r="Q281" s="66"/>
      <c r="R281" s="66"/>
      <c r="S281" s="66"/>
      <c r="T281" s="67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8" t="s">
        <v>194</v>
      </c>
      <c r="AU281" s="18" t="s">
        <v>86</v>
      </c>
    </row>
    <row r="282" spans="1:65" s="2" customFormat="1" ht="16.5" customHeight="1">
      <c r="A282" s="36"/>
      <c r="B282" s="37"/>
      <c r="C282" s="167" t="s">
        <v>808</v>
      </c>
      <c r="D282" s="167" t="s">
        <v>144</v>
      </c>
      <c r="E282" s="168" t="s">
        <v>2581</v>
      </c>
      <c r="F282" s="169" t="s">
        <v>2582</v>
      </c>
      <c r="G282" s="170" t="s">
        <v>1815</v>
      </c>
      <c r="H282" s="171">
        <v>3</v>
      </c>
      <c r="I282" s="172"/>
      <c r="J282" s="173">
        <f>ROUND(I282*H282,2)</f>
        <v>0</v>
      </c>
      <c r="K282" s="169" t="s">
        <v>248</v>
      </c>
      <c r="L282" s="41"/>
      <c r="M282" s="174" t="s">
        <v>32</v>
      </c>
      <c r="N282" s="175" t="s">
        <v>49</v>
      </c>
      <c r="O282" s="66"/>
      <c r="P282" s="176">
        <f>O282*H282</f>
        <v>0</v>
      </c>
      <c r="Q282" s="176">
        <v>0</v>
      </c>
      <c r="R282" s="176">
        <f>Q282*H282</f>
        <v>0</v>
      </c>
      <c r="S282" s="176">
        <v>0</v>
      </c>
      <c r="T282" s="177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178" t="s">
        <v>147</v>
      </c>
      <c r="AT282" s="178" t="s">
        <v>144</v>
      </c>
      <c r="AU282" s="178" t="s">
        <v>86</v>
      </c>
      <c r="AY282" s="18" t="s">
        <v>143</v>
      </c>
      <c r="BE282" s="179">
        <f>IF(N282="základní",J282,0)</f>
        <v>0</v>
      </c>
      <c r="BF282" s="179">
        <f>IF(N282="snížená",J282,0)</f>
        <v>0</v>
      </c>
      <c r="BG282" s="179">
        <f>IF(N282="zákl. přenesená",J282,0)</f>
        <v>0</v>
      </c>
      <c r="BH282" s="179">
        <f>IF(N282="sníž. přenesená",J282,0)</f>
        <v>0</v>
      </c>
      <c r="BI282" s="179">
        <f>IF(N282="nulová",J282,0)</f>
        <v>0</v>
      </c>
      <c r="BJ282" s="18" t="s">
        <v>86</v>
      </c>
      <c r="BK282" s="179">
        <f>ROUND(I282*H282,2)</f>
        <v>0</v>
      </c>
      <c r="BL282" s="18" t="s">
        <v>147</v>
      </c>
      <c r="BM282" s="178" t="s">
        <v>2583</v>
      </c>
    </row>
    <row r="283" spans="1:65" s="2" customFormat="1" ht="11.25">
      <c r="A283" s="36"/>
      <c r="B283" s="37"/>
      <c r="C283" s="38"/>
      <c r="D283" s="180" t="s">
        <v>149</v>
      </c>
      <c r="E283" s="38"/>
      <c r="F283" s="181" t="s">
        <v>2582</v>
      </c>
      <c r="G283" s="38"/>
      <c r="H283" s="38"/>
      <c r="I283" s="182"/>
      <c r="J283" s="38"/>
      <c r="K283" s="38"/>
      <c r="L283" s="41"/>
      <c r="M283" s="183"/>
      <c r="N283" s="184"/>
      <c r="O283" s="66"/>
      <c r="P283" s="66"/>
      <c r="Q283" s="66"/>
      <c r="R283" s="66"/>
      <c r="S283" s="66"/>
      <c r="T283" s="67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T283" s="18" t="s">
        <v>149</v>
      </c>
      <c r="AU283" s="18" t="s">
        <v>86</v>
      </c>
    </row>
    <row r="284" spans="1:65" s="2" customFormat="1" ht="11.25">
      <c r="A284" s="36"/>
      <c r="B284" s="37"/>
      <c r="C284" s="38"/>
      <c r="D284" s="198" t="s">
        <v>194</v>
      </c>
      <c r="E284" s="38"/>
      <c r="F284" s="199" t="s">
        <v>2584</v>
      </c>
      <c r="G284" s="38"/>
      <c r="H284" s="38"/>
      <c r="I284" s="182"/>
      <c r="J284" s="38"/>
      <c r="K284" s="38"/>
      <c r="L284" s="41"/>
      <c r="M284" s="183"/>
      <c r="N284" s="184"/>
      <c r="O284" s="66"/>
      <c r="P284" s="66"/>
      <c r="Q284" s="66"/>
      <c r="R284" s="66"/>
      <c r="S284" s="66"/>
      <c r="T284" s="67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8" t="s">
        <v>194</v>
      </c>
      <c r="AU284" s="18" t="s">
        <v>86</v>
      </c>
    </row>
    <row r="285" spans="1:65" s="11" customFormat="1" ht="25.9" customHeight="1">
      <c r="B285" s="153"/>
      <c r="C285" s="154"/>
      <c r="D285" s="155" t="s">
        <v>77</v>
      </c>
      <c r="E285" s="156" t="s">
        <v>186</v>
      </c>
      <c r="F285" s="156" t="s">
        <v>90</v>
      </c>
      <c r="G285" s="154"/>
      <c r="H285" s="154"/>
      <c r="I285" s="157"/>
      <c r="J285" s="158">
        <f>BK285</f>
        <v>0</v>
      </c>
      <c r="K285" s="154"/>
      <c r="L285" s="159"/>
      <c r="M285" s="160"/>
      <c r="N285" s="161"/>
      <c r="O285" s="161"/>
      <c r="P285" s="162">
        <f>P286+P290+P293</f>
        <v>0</v>
      </c>
      <c r="Q285" s="161"/>
      <c r="R285" s="162">
        <f>R286+R290+R293</f>
        <v>0</v>
      </c>
      <c r="S285" s="161"/>
      <c r="T285" s="163">
        <f>T286+T290+T293</f>
        <v>0</v>
      </c>
      <c r="AR285" s="164" t="s">
        <v>163</v>
      </c>
      <c r="AT285" s="165" t="s">
        <v>77</v>
      </c>
      <c r="AU285" s="165" t="s">
        <v>78</v>
      </c>
      <c r="AY285" s="164" t="s">
        <v>143</v>
      </c>
      <c r="BK285" s="166">
        <f>BK286+BK290+BK293</f>
        <v>0</v>
      </c>
    </row>
    <row r="286" spans="1:65" s="11" customFormat="1" ht="22.9" customHeight="1">
      <c r="B286" s="153"/>
      <c r="C286" s="154"/>
      <c r="D286" s="155" t="s">
        <v>77</v>
      </c>
      <c r="E286" s="196" t="s">
        <v>187</v>
      </c>
      <c r="F286" s="196" t="s">
        <v>188</v>
      </c>
      <c r="G286" s="154"/>
      <c r="H286" s="154"/>
      <c r="I286" s="157"/>
      <c r="J286" s="197">
        <f>BK286</f>
        <v>0</v>
      </c>
      <c r="K286" s="154"/>
      <c r="L286" s="159"/>
      <c r="M286" s="160"/>
      <c r="N286" s="161"/>
      <c r="O286" s="161"/>
      <c r="P286" s="162">
        <f>SUM(P287:P289)</f>
        <v>0</v>
      </c>
      <c r="Q286" s="161"/>
      <c r="R286" s="162">
        <f>SUM(R287:R289)</f>
        <v>0</v>
      </c>
      <c r="S286" s="161"/>
      <c r="T286" s="163">
        <f>SUM(T287:T289)</f>
        <v>0</v>
      </c>
      <c r="AR286" s="164" t="s">
        <v>163</v>
      </c>
      <c r="AT286" s="165" t="s">
        <v>77</v>
      </c>
      <c r="AU286" s="165" t="s">
        <v>86</v>
      </c>
      <c r="AY286" s="164" t="s">
        <v>143</v>
      </c>
      <c r="BK286" s="166">
        <f>SUM(BK287:BK289)</f>
        <v>0</v>
      </c>
    </row>
    <row r="287" spans="1:65" s="2" customFormat="1" ht="16.5" customHeight="1">
      <c r="A287" s="36"/>
      <c r="B287" s="37"/>
      <c r="C287" s="167" t="s">
        <v>814</v>
      </c>
      <c r="D287" s="167" t="s">
        <v>144</v>
      </c>
      <c r="E287" s="168" t="s">
        <v>2585</v>
      </c>
      <c r="F287" s="169" t="s">
        <v>2586</v>
      </c>
      <c r="G287" s="170" t="s">
        <v>999</v>
      </c>
      <c r="H287" s="171">
        <v>1</v>
      </c>
      <c r="I287" s="172"/>
      <c r="J287" s="173">
        <f>ROUND(I287*H287,2)</f>
        <v>0</v>
      </c>
      <c r="K287" s="169" t="s">
        <v>248</v>
      </c>
      <c r="L287" s="41"/>
      <c r="M287" s="174" t="s">
        <v>32</v>
      </c>
      <c r="N287" s="175" t="s">
        <v>49</v>
      </c>
      <c r="O287" s="66"/>
      <c r="P287" s="176">
        <f>O287*H287</f>
        <v>0</v>
      </c>
      <c r="Q287" s="176">
        <v>0</v>
      </c>
      <c r="R287" s="176">
        <f>Q287*H287</f>
        <v>0</v>
      </c>
      <c r="S287" s="176">
        <v>0</v>
      </c>
      <c r="T287" s="177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78" t="s">
        <v>192</v>
      </c>
      <c r="AT287" s="178" t="s">
        <v>144</v>
      </c>
      <c r="AU287" s="178" t="s">
        <v>88</v>
      </c>
      <c r="AY287" s="18" t="s">
        <v>143</v>
      </c>
      <c r="BE287" s="179">
        <f>IF(N287="základní",J287,0)</f>
        <v>0</v>
      </c>
      <c r="BF287" s="179">
        <f>IF(N287="snížená",J287,0)</f>
        <v>0</v>
      </c>
      <c r="BG287" s="179">
        <f>IF(N287="zákl. přenesená",J287,0)</f>
        <v>0</v>
      </c>
      <c r="BH287" s="179">
        <f>IF(N287="sníž. přenesená",J287,0)</f>
        <v>0</v>
      </c>
      <c r="BI287" s="179">
        <f>IF(N287="nulová",J287,0)</f>
        <v>0</v>
      </c>
      <c r="BJ287" s="18" t="s">
        <v>86</v>
      </c>
      <c r="BK287" s="179">
        <f>ROUND(I287*H287,2)</f>
        <v>0</v>
      </c>
      <c r="BL287" s="18" t="s">
        <v>192</v>
      </c>
      <c r="BM287" s="178" t="s">
        <v>2587</v>
      </c>
    </row>
    <row r="288" spans="1:65" s="2" customFormat="1" ht="11.25">
      <c r="A288" s="36"/>
      <c r="B288" s="37"/>
      <c r="C288" s="38"/>
      <c r="D288" s="180" t="s">
        <v>149</v>
      </c>
      <c r="E288" s="38"/>
      <c r="F288" s="181" t="s">
        <v>2586</v>
      </c>
      <c r="G288" s="38"/>
      <c r="H288" s="38"/>
      <c r="I288" s="182"/>
      <c r="J288" s="38"/>
      <c r="K288" s="38"/>
      <c r="L288" s="41"/>
      <c r="M288" s="183"/>
      <c r="N288" s="184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8" t="s">
        <v>149</v>
      </c>
      <c r="AU288" s="18" t="s">
        <v>88</v>
      </c>
    </row>
    <row r="289" spans="1:65" s="2" customFormat="1" ht="11.25">
      <c r="A289" s="36"/>
      <c r="B289" s="37"/>
      <c r="C289" s="38"/>
      <c r="D289" s="198" t="s">
        <v>194</v>
      </c>
      <c r="E289" s="38"/>
      <c r="F289" s="199" t="s">
        <v>2588</v>
      </c>
      <c r="G289" s="38"/>
      <c r="H289" s="38"/>
      <c r="I289" s="182"/>
      <c r="J289" s="38"/>
      <c r="K289" s="38"/>
      <c r="L289" s="41"/>
      <c r="M289" s="183"/>
      <c r="N289" s="184"/>
      <c r="O289" s="66"/>
      <c r="P289" s="66"/>
      <c r="Q289" s="66"/>
      <c r="R289" s="66"/>
      <c r="S289" s="66"/>
      <c r="T289" s="67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T289" s="18" t="s">
        <v>194</v>
      </c>
      <c r="AU289" s="18" t="s">
        <v>88</v>
      </c>
    </row>
    <row r="290" spans="1:65" s="11" customFormat="1" ht="22.9" customHeight="1">
      <c r="B290" s="153"/>
      <c r="C290" s="154"/>
      <c r="D290" s="155" t="s">
        <v>77</v>
      </c>
      <c r="E290" s="196" t="s">
        <v>203</v>
      </c>
      <c r="F290" s="196" t="s">
        <v>204</v>
      </c>
      <c r="G290" s="154"/>
      <c r="H290" s="154"/>
      <c r="I290" s="157"/>
      <c r="J290" s="197">
        <f>BK290</f>
        <v>0</v>
      </c>
      <c r="K290" s="154"/>
      <c r="L290" s="159"/>
      <c r="M290" s="160"/>
      <c r="N290" s="161"/>
      <c r="O290" s="161"/>
      <c r="P290" s="162">
        <f>SUM(P291:P292)</f>
        <v>0</v>
      </c>
      <c r="Q290" s="161"/>
      <c r="R290" s="162">
        <f>SUM(R291:R292)</f>
        <v>0</v>
      </c>
      <c r="S290" s="161"/>
      <c r="T290" s="163">
        <f>SUM(T291:T292)</f>
        <v>0</v>
      </c>
      <c r="AR290" s="164" t="s">
        <v>163</v>
      </c>
      <c r="AT290" s="165" t="s">
        <v>77</v>
      </c>
      <c r="AU290" s="165" t="s">
        <v>86</v>
      </c>
      <c r="AY290" s="164" t="s">
        <v>143</v>
      </c>
      <c r="BK290" s="166">
        <f>SUM(BK291:BK292)</f>
        <v>0</v>
      </c>
    </row>
    <row r="291" spans="1:65" s="2" customFormat="1" ht="16.5" customHeight="1">
      <c r="A291" s="36"/>
      <c r="B291" s="37"/>
      <c r="C291" s="167" t="s">
        <v>821</v>
      </c>
      <c r="D291" s="167" t="s">
        <v>144</v>
      </c>
      <c r="E291" s="168" t="s">
        <v>205</v>
      </c>
      <c r="F291" s="169" t="s">
        <v>204</v>
      </c>
      <c r="G291" s="170" t="s">
        <v>999</v>
      </c>
      <c r="H291" s="171">
        <v>1</v>
      </c>
      <c r="I291" s="172"/>
      <c r="J291" s="173">
        <f>ROUND(I291*H291,2)</f>
        <v>0</v>
      </c>
      <c r="K291" s="169" t="s">
        <v>32</v>
      </c>
      <c r="L291" s="41"/>
      <c r="M291" s="174" t="s">
        <v>32</v>
      </c>
      <c r="N291" s="175" t="s">
        <v>49</v>
      </c>
      <c r="O291" s="66"/>
      <c r="P291" s="176">
        <f>O291*H291</f>
        <v>0</v>
      </c>
      <c r="Q291" s="176">
        <v>0</v>
      </c>
      <c r="R291" s="176">
        <f>Q291*H291</f>
        <v>0</v>
      </c>
      <c r="S291" s="176">
        <v>0</v>
      </c>
      <c r="T291" s="177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78" t="s">
        <v>192</v>
      </c>
      <c r="AT291" s="178" t="s">
        <v>144</v>
      </c>
      <c r="AU291" s="178" t="s">
        <v>88</v>
      </c>
      <c r="AY291" s="18" t="s">
        <v>143</v>
      </c>
      <c r="BE291" s="179">
        <f>IF(N291="základní",J291,0)</f>
        <v>0</v>
      </c>
      <c r="BF291" s="179">
        <f>IF(N291="snížená",J291,0)</f>
        <v>0</v>
      </c>
      <c r="BG291" s="179">
        <f>IF(N291="zákl. přenesená",J291,0)</f>
        <v>0</v>
      </c>
      <c r="BH291" s="179">
        <f>IF(N291="sníž. přenesená",J291,0)</f>
        <v>0</v>
      </c>
      <c r="BI291" s="179">
        <f>IF(N291="nulová",J291,0)</f>
        <v>0</v>
      </c>
      <c r="BJ291" s="18" t="s">
        <v>86</v>
      </c>
      <c r="BK291" s="179">
        <f>ROUND(I291*H291,2)</f>
        <v>0</v>
      </c>
      <c r="BL291" s="18" t="s">
        <v>192</v>
      </c>
      <c r="BM291" s="178" t="s">
        <v>2589</v>
      </c>
    </row>
    <row r="292" spans="1:65" s="2" customFormat="1" ht="11.25">
      <c r="A292" s="36"/>
      <c r="B292" s="37"/>
      <c r="C292" s="38"/>
      <c r="D292" s="180" t="s">
        <v>149</v>
      </c>
      <c r="E292" s="38"/>
      <c r="F292" s="181" t="s">
        <v>204</v>
      </c>
      <c r="G292" s="38"/>
      <c r="H292" s="38"/>
      <c r="I292" s="182"/>
      <c r="J292" s="38"/>
      <c r="K292" s="38"/>
      <c r="L292" s="41"/>
      <c r="M292" s="183"/>
      <c r="N292" s="184"/>
      <c r="O292" s="66"/>
      <c r="P292" s="66"/>
      <c r="Q292" s="66"/>
      <c r="R292" s="66"/>
      <c r="S292" s="66"/>
      <c r="T292" s="67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8" t="s">
        <v>149</v>
      </c>
      <c r="AU292" s="18" t="s">
        <v>88</v>
      </c>
    </row>
    <row r="293" spans="1:65" s="11" customFormat="1" ht="22.9" customHeight="1">
      <c r="B293" s="153"/>
      <c r="C293" s="154"/>
      <c r="D293" s="155" t="s">
        <v>77</v>
      </c>
      <c r="E293" s="196" t="s">
        <v>210</v>
      </c>
      <c r="F293" s="196" t="s">
        <v>211</v>
      </c>
      <c r="G293" s="154"/>
      <c r="H293" s="154"/>
      <c r="I293" s="157"/>
      <c r="J293" s="197">
        <f>BK293</f>
        <v>0</v>
      </c>
      <c r="K293" s="154"/>
      <c r="L293" s="159"/>
      <c r="M293" s="160"/>
      <c r="N293" s="161"/>
      <c r="O293" s="161"/>
      <c r="P293" s="162">
        <f>SUM(P294:P296)</f>
        <v>0</v>
      </c>
      <c r="Q293" s="161"/>
      <c r="R293" s="162">
        <f>SUM(R294:R296)</f>
        <v>0</v>
      </c>
      <c r="S293" s="161"/>
      <c r="T293" s="163">
        <f>SUM(T294:T296)</f>
        <v>0</v>
      </c>
      <c r="AR293" s="164" t="s">
        <v>163</v>
      </c>
      <c r="AT293" s="165" t="s">
        <v>77</v>
      </c>
      <c r="AU293" s="165" t="s">
        <v>86</v>
      </c>
      <c r="AY293" s="164" t="s">
        <v>143</v>
      </c>
      <c r="BK293" s="166">
        <f>SUM(BK294:BK296)</f>
        <v>0</v>
      </c>
    </row>
    <row r="294" spans="1:65" s="2" customFormat="1" ht="16.5" customHeight="1">
      <c r="A294" s="36"/>
      <c r="B294" s="37"/>
      <c r="C294" s="167" t="s">
        <v>827</v>
      </c>
      <c r="D294" s="167" t="s">
        <v>144</v>
      </c>
      <c r="E294" s="168" t="s">
        <v>2590</v>
      </c>
      <c r="F294" s="169" t="s">
        <v>2591</v>
      </c>
      <c r="G294" s="170" t="s">
        <v>999</v>
      </c>
      <c r="H294" s="171">
        <v>1</v>
      </c>
      <c r="I294" s="172"/>
      <c r="J294" s="173">
        <f>ROUND(I294*H294,2)</f>
        <v>0</v>
      </c>
      <c r="K294" s="169" t="s">
        <v>248</v>
      </c>
      <c r="L294" s="41"/>
      <c r="M294" s="174" t="s">
        <v>32</v>
      </c>
      <c r="N294" s="175" t="s">
        <v>49</v>
      </c>
      <c r="O294" s="66"/>
      <c r="P294" s="176">
        <f>O294*H294</f>
        <v>0</v>
      </c>
      <c r="Q294" s="176">
        <v>0</v>
      </c>
      <c r="R294" s="176">
        <f>Q294*H294</f>
        <v>0</v>
      </c>
      <c r="S294" s="176">
        <v>0</v>
      </c>
      <c r="T294" s="177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178" t="s">
        <v>192</v>
      </c>
      <c r="AT294" s="178" t="s">
        <v>144</v>
      </c>
      <c r="AU294" s="178" t="s">
        <v>88</v>
      </c>
      <c r="AY294" s="18" t="s">
        <v>143</v>
      </c>
      <c r="BE294" s="179">
        <f>IF(N294="základní",J294,0)</f>
        <v>0</v>
      </c>
      <c r="BF294" s="179">
        <f>IF(N294="snížená",J294,0)</f>
        <v>0</v>
      </c>
      <c r="BG294" s="179">
        <f>IF(N294="zákl. přenesená",J294,0)</f>
        <v>0</v>
      </c>
      <c r="BH294" s="179">
        <f>IF(N294="sníž. přenesená",J294,0)</f>
        <v>0</v>
      </c>
      <c r="BI294" s="179">
        <f>IF(N294="nulová",J294,0)</f>
        <v>0</v>
      </c>
      <c r="BJ294" s="18" t="s">
        <v>86</v>
      </c>
      <c r="BK294" s="179">
        <f>ROUND(I294*H294,2)</f>
        <v>0</v>
      </c>
      <c r="BL294" s="18" t="s">
        <v>192</v>
      </c>
      <c r="BM294" s="178" t="s">
        <v>2592</v>
      </c>
    </row>
    <row r="295" spans="1:65" s="2" customFormat="1" ht="11.25">
      <c r="A295" s="36"/>
      <c r="B295" s="37"/>
      <c r="C295" s="38"/>
      <c r="D295" s="180" t="s">
        <v>149</v>
      </c>
      <c r="E295" s="38"/>
      <c r="F295" s="181" t="s">
        <v>2591</v>
      </c>
      <c r="G295" s="38"/>
      <c r="H295" s="38"/>
      <c r="I295" s="182"/>
      <c r="J295" s="38"/>
      <c r="K295" s="38"/>
      <c r="L295" s="41"/>
      <c r="M295" s="183"/>
      <c r="N295" s="184"/>
      <c r="O295" s="66"/>
      <c r="P295" s="66"/>
      <c r="Q295" s="66"/>
      <c r="R295" s="66"/>
      <c r="S295" s="66"/>
      <c r="T295" s="67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T295" s="18" t="s">
        <v>149</v>
      </c>
      <c r="AU295" s="18" t="s">
        <v>88</v>
      </c>
    </row>
    <row r="296" spans="1:65" s="2" customFormat="1" ht="11.25">
      <c r="A296" s="36"/>
      <c r="B296" s="37"/>
      <c r="C296" s="38"/>
      <c r="D296" s="198" t="s">
        <v>194</v>
      </c>
      <c r="E296" s="38"/>
      <c r="F296" s="199" t="s">
        <v>2593</v>
      </c>
      <c r="G296" s="38"/>
      <c r="H296" s="38"/>
      <c r="I296" s="182"/>
      <c r="J296" s="38"/>
      <c r="K296" s="38"/>
      <c r="L296" s="41"/>
      <c r="M296" s="186"/>
      <c r="N296" s="187"/>
      <c r="O296" s="188"/>
      <c r="P296" s="188"/>
      <c r="Q296" s="188"/>
      <c r="R296" s="188"/>
      <c r="S296" s="188"/>
      <c r="T296" s="189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T296" s="18" t="s">
        <v>194</v>
      </c>
      <c r="AU296" s="18" t="s">
        <v>88</v>
      </c>
    </row>
    <row r="297" spans="1:65" s="2" customFormat="1" ht="6.95" customHeight="1">
      <c r="A297" s="36"/>
      <c r="B297" s="49"/>
      <c r="C297" s="50"/>
      <c r="D297" s="50"/>
      <c r="E297" s="50"/>
      <c r="F297" s="50"/>
      <c r="G297" s="50"/>
      <c r="H297" s="50"/>
      <c r="I297" s="50"/>
      <c r="J297" s="50"/>
      <c r="K297" s="50"/>
      <c r="L297" s="41"/>
      <c r="M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</row>
  </sheetData>
  <sheetProtection algorithmName="SHA-512" hashValue="3IpS4yvrTr/1ZmW8sB5T9iPOxbONTEVS/tMkxo/GRDxbV5VlDR0GyxRsHPqvg7Zt5cm5xTaFCyJDu89WpMF3pg==" saltValue="RDcSOOfnCrr9Ll691qXsmrPu9T45dJdbICTbqoPSLk6QSlt3O2D9lwTbyCoVqC1GpKoQtlT+MWYgowRUoqXWaQ==" spinCount="100000" sheet="1" objects="1" scenarios="1" formatColumns="0" formatRows="0" autoFilter="0"/>
  <autoFilter ref="C94:K296"/>
  <mergeCells count="9">
    <mergeCell ref="E50:H50"/>
    <mergeCell ref="E85:H85"/>
    <mergeCell ref="E87:H87"/>
    <mergeCell ref="L2:V2"/>
    <mergeCell ref="E7:H7"/>
    <mergeCell ref="E9:H9"/>
    <mergeCell ref="E18:H18"/>
    <mergeCell ref="E27:H27"/>
    <mergeCell ref="E48:H48"/>
  </mergeCells>
  <hyperlinks>
    <hyperlink ref="F100" r:id="rId1"/>
    <hyperlink ref="F103" r:id="rId2"/>
    <hyperlink ref="F106" r:id="rId3"/>
    <hyperlink ref="F109" r:id="rId4"/>
    <hyperlink ref="F112" r:id="rId5"/>
    <hyperlink ref="F115" r:id="rId6"/>
    <hyperlink ref="F120" r:id="rId7"/>
    <hyperlink ref="F124" r:id="rId8"/>
    <hyperlink ref="F128" r:id="rId9"/>
    <hyperlink ref="F132" r:id="rId10"/>
    <hyperlink ref="F139" r:id="rId11"/>
    <hyperlink ref="F143" r:id="rId12"/>
    <hyperlink ref="F147" r:id="rId13"/>
    <hyperlink ref="F151" r:id="rId14"/>
    <hyperlink ref="F155" r:id="rId15"/>
    <hyperlink ref="F158" r:id="rId16"/>
    <hyperlink ref="F162" r:id="rId17"/>
    <hyperlink ref="F167" r:id="rId18"/>
    <hyperlink ref="F171" r:id="rId19"/>
    <hyperlink ref="F180" r:id="rId20"/>
    <hyperlink ref="F184" r:id="rId21"/>
    <hyperlink ref="F191" r:id="rId22"/>
    <hyperlink ref="F204" r:id="rId23"/>
    <hyperlink ref="F208" r:id="rId24"/>
    <hyperlink ref="F212" r:id="rId25"/>
    <hyperlink ref="F215" r:id="rId26"/>
    <hyperlink ref="F220" r:id="rId27"/>
    <hyperlink ref="F224" r:id="rId28"/>
    <hyperlink ref="F232" r:id="rId29"/>
    <hyperlink ref="F237" r:id="rId30"/>
    <hyperlink ref="F244" r:id="rId31"/>
    <hyperlink ref="F248" r:id="rId32"/>
    <hyperlink ref="F251" r:id="rId33"/>
    <hyperlink ref="F254" r:id="rId34"/>
    <hyperlink ref="F259" r:id="rId35"/>
    <hyperlink ref="F268" r:id="rId36"/>
    <hyperlink ref="F273" r:id="rId37"/>
    <hyperlink ref="F277" r:id="rId38"/>
    <hyperlink ref="F281" r:id="rId39"/>
    <hyperlink ref="F284" r:id="rId40"/>
    <hyperlink ref="F289" r:id="rId41"/>
    <hyperlink ref="F296" r:id="rId4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2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8" t="s">
        <v>106</v>
      </c>
      <c r="AZ2" s="245" t="s">
        <v>2594</v>
      </c>
      <c r="BA2" s="245" t="s">
        <v>2357</v>
      </c>
      <c r="BB2" s="245" t="s">
        <v>32</v>
      </c>
      <c r="BC2" s="245" t="s">
        <v>2595</v>
      </c>
      <c r="BD2" s="245" t="s">
        <v>88</v>
      </c>
    </row>
    <row r="3" spans="1:5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88</v>
      </c>
      <c r="AZ3" s="245" t="s">
        <v>2596</v>
      </c>
      <c r="BA3" s="245" t="s">
        <v>2596</v>
      </c>
      <c r="BB3" s="245" t="s">
        <v>32</v>
      </c>
      <c r="BC3" s="245" t="s">
        <v>502</v>
      </c>
      <c r="BD3" s="245" t="s">
        <v>88</v>
      </c>
    </row>
    <row r="4" spans="1:56" s="1" customFormat="1" ht="24.95" customHeight="1">
      <c r="B4" s="21"/>
      <c r="D4" s="105" t="s">
        <v>119</v>
      </c>
      <c r="L4" s="21"/>
      <c r="M4" s="106" t="s">
        <v>10</v>
      </c>
      <c r="AT4" s="18" t="s">
        <v>4</v>
      </c>
    </row>
    <row r="5" spans="1:56" s="1" customFormat="1" ht="6.95" customHeight="1">
      <c r="B5" s="21"/>
      <c r="L5" s="21"/>
    </row>
    <row r="6" spans="1:56" s="1" customFormat="1" ht="12" customHeight="1">
      <c r="B6" s="21"/>
      <c r="D6" s="107" t="s">
        <v>16</v>
      </c>
      <c r="L6" s="21"/>
    </row>
    <row r="7" spans="1:56" s="1" customFormat="1" ht="16.5" customHeight="1">
      <c r="B7" s="21"/>
      <c r="E7" s="381" t="str">
        <f>'Rekapitulace stavby'!K6</f>
        <v>Objekt zázemí a šaten sport. organizace</v>
      </c>
      <c r="F7" s="382"/>
      <c r="G7" s="382"/>
      <c r="H7" s="382"/>
      <c r="L7" s="21"/>
    </row>
    <row r="8" spans="1:56" s="2" customFormat="1" ht="12" customHeight="1">
      <c r="A8" s="36"/>
      <c r="B8" s="41"/>
      <c r="C8" s="36"/>
      <c r="D8" s="107" t="s">
        <v>120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56" s="2" customFormat="1" ht="16.5" customHeight="1">
      <c r="A9" s="36"/>
      <c r="B9" s="41"/>
      <c r="C9" s="36"/>
      <c r="D9" s="36"/>
      <c r="E9" s="383" t="s">
        <v>2597</v>
      </c>
      <c r="F9" s="384"/>
      <c r="G9" s="384"/>
      <c r="H9" s="384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5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56" s="2" customFormat="1" ht="12" customHeight="1">
      <c r="A11" s="36"/>
      <c r="B11" s="41"/>
      <c r="C11" s="36"/>
      <c r="D11" s="107" t="s">
        <v>18</v>
      </c>
      <c r="E11" s="36"/>
      <c r="F11" s="109" t="s">
        <v>32</v>
      </c>
      <c r="G11" s="36"/>
      <c r="H11" s="36"/>
      <c r="I11" s="107" t="s">
        <v>20</v>
      </c>
      <c r="J11" s="109" t="s">
        <v>32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5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9. 5. 2022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5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5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">
        <v>32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56" s="2" customFormat="1" ht="18" customHeight="1">
      <c r="A15" s="36"/>
      <c r="B15" s="41"/>
      <c r="C15" s="36"/>
      <c r="D15" s="36"/>
      <c r="E15" s="109" t="s">
        <v>33</v>
      </c>
      <c r="F15" s="36"/>
      <c r="G15" s="36"/>
      <c r="H15" s="36"/>
      <c r="I15" s="107" t="s">
        <v>34</v>
      </c>
      <c r="J15" s="109" t="s">
        <v>32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5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35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37</v>
      </c>
      <c r="E20" s="36"/>
      <c r="F20" s="36"/>
      <c r="G20" s="36"/>
      <c r="H20" s="36"/>
      <c r="I20" s="107" t="s">
        <v>31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38</v>
      </c>
      <c r="F21" s="36"/>
      <c r="G21" s="36"/>
      <c r="H21" s="36"/>
      <c r="I21" s="107" t="s">
        <v>34</v>
      </c>
      <c r="J21" s="109" t="s">
        <v>32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40</v>
      </c>
      <c r="E23" s="36"/>
      <c r="F23" s="36"/>
      <c r="G23" s="36"/>
      <c r="H23" s="36"/>
      <c r="I23" s="107" t="s">
        <v>31</v>
      </c>
      <c r="J23" s="109" t="s">
        <v>32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41</v>
      </c>
      <c r="F24" s="36"/>
      <c r="G24" s="36"/>
      <c r="H24" s="36"/>
      <c r="I24" s="107" t="s">
        <v>34</v>
      </c>
      <c r="J24" s="109" t="s">
        <v>32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1"/>
      <c r="B27" s="112"/>
      <c r="C27" s="111"/>
      <c r="D27" s="111"/>
      <c r="E27" s="387" t="s">
        <v>43</v>
      </c>
      <c r="F27" s="387"/>
      <c r="G27" s="387"/>
      <c r="H27" s="387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44</v>
      </c>
      <c r="E30" s="36"/>
      <c r="F30" s="36"/>
      <c r="G30" s="36"/>
      <c r="H30" s="36"/>
      <c r="I30" s="36"/>
      <c r="J30" s="116">
        <f>ROUND(J94,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46</v>
      </c>
      <c r="G32" s="36"/>
      <c r="H32" s="36"/>
      <c r="I32" s="117" t="s">
        <v>45</v>
      </c>
      <c r="J32" s="117" t="s">
        <v>47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48</v>
      </c>
      <c r="E33" s="107" t="s">
        <v>49</v>
      </c>
      <c r="F33" s="119">
        <f>ROUND((SUM(BE94:BE319)),  2)</f>
        <v>0</v>
      </c>
      <c r="G33" s="36"/>
      <c r="H33" s="36"/>
      <c r="I33" s="120">
        <v>0.21</v>
      </c>
      <c r="J33" s="119">
        <f>ROUND(((SUM(BE94:BE319))*I33),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50</v>
      </c>
      <c r="F34" s="119">
        <f>ROUND((SUM(BF94:BF319)),  2)</f>
        <v>0</v>
      </c>
      <c r="G34" s="36"/>
      <c r="H34" s="36"/>
      <c r="I34" s="120">
        <v>0.15</v>
      </c>
      <c r="J34" s="119">
        <f>ROUND(((SUM(BF94:BF319))*I34),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51</v>
      </c>
      <c r="F35" s="119">
        <f>ROUND((SUM(BG94:BG319)),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52</v>
      </c>
      <c r="F36" s="119">
        <f>ROUND((SUM(BH94:BH319)),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53</v>
      </c>
      <c r="F37" s="119">
        <f>ROUND((SUM(BI94:BI319)),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54</v>
      </c>
      <c r="E39" s="123"/>
      <c r="F39" s="123"/>
      <c r="G39" s="124" t="s">
        <v>55</v>
      </c>
      <c r="H39" s="125" t="s">
        <v>56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122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Objekt zázemí a šaten sport. organizace</v>
      </c>
      <c r="F48" s="389"/>
      <c r="G48" s="389"/>
      <c r="H48" s="389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120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PLYN_02 - Vnitřní rozvod plynu</v>
      </c>
      <c r="F50" s="390"/>
      <c r="G50" s="390"/>
      <c r="H50" s="390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Štěnovický Borek </v>
      </c>
      <c r="G52" s="38"/>
      <c r="H52" s="38"/>
      <c r="I52" s="30" t="s">
        <v>24</v>
      </c>
      <c r="J52" s="61" t="str">
        <f>IF(J12="","",J12)</f>
        <v>9. 5. 2022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0" t="s">
        <v>30</v>
      </c>
      <c r="D54" s="38"/>
      <c r="E54" s="38"/>
      <c r="F54" s="28" t="str">
        <f>E15</f>
        <v>Obec Štěnovický Borek, Štěnovický Borek 28, 33209</v>
      </c>
      <c r="G54" s="38"/>
      <c r="H54" s="38"/>
      <c r="I54" s="30" t="s">
        <v>37</v>
      </c>
      <c r="J54" s="34" t="str">
        <f>E21</f>
        <v>Dipl. tech. Josef Špeta, autorizovaný stavitel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40</v>
      </c>
      <c r="J55" s="34" t="str">
        <f>E24</f>
        <v>Jakub Vilingr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123</v>
      </c>
      <c r="D57" s="133"/>
      <c r="E57" s="133"/>
      <c r="F57" s="133"/>
      <c r="G57" s="133"/>
      <c r="H57" s="133"/>
      <c r="I57" s="133"/>
      <c r="J57" s="134" t="s">
        <v>124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76</v>
      </c>
      <c r="D59" s="38"/>
      <c r="E59" s="38"/>
      <c r="F59" s="38"/>
      <c r="G59" s="38"/>
      <c r="H59" s="38"/>
      <c r="I59" s="38"/>
      <c r="J59" s="79">
        <f>J94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125</v>
      </c>
    </row>
    <row r="60" spans="1:47" s="9" customFormat="1" ht="24.95" customHeight="1">
      <c r="B60" s="136"/>
      <c r="C60" s="137"/>
      <c r="D60" s="138" t="s">
        <v>217</v>
      </c>
      <c r="E60" s="139"/>
      <c r="F60" s="139"/>
      <c r="G60" s="139"/>
      <c r="H60" s="139"/>
      <c r="I60" s="139"/>
      <c r="J60" s="140">
        <f>J95</f>
        <v>0</v>
      </c>
      <c r="K60" s="137"/>
      <c r="L60" s="141"/>
    </row>
    <row r="61" spans="1:47" s="12" customFormat="1" ht="19.899999999999999" customHeight="1">
      <c r="B61" s="190"/>
      <c r="C61" s="191"/>
      <c r="D61" s="192" t="s">
        <v>218</v>
      </c>
      <c r="E61" s="193"/>
      <c r="F61" s="193"/>
      <c r="G61" s="193"/>
      <c r="H61" s="193"/>
      <c r="I61" s="193"/>
      <c r="J61" s="194">
        <f>J96</f>
        <v>0</v>
      </c>
      <c r="K61" s="191"/>
      <c r="L61" s="195"/>
    </row>
    <row r="62" spans="1:47" s="12" customFormat="1" ht="19.899999999999999" customHeight="1">
      <c r="B62" s="190"/>
      <c r="C62" s="191"/>
      <c r="D62" s="192" t="s">
        <v>2363</v>
      </c>
      <c r="E62" s="193"/>
      <c r="F62" s="193"/>
      <c r="G62" s="193"/>
      <c r="H62" s="193"/>
      <c r="I62" s="193"/>
      <c r="J62" s="194">
        <f>J153</f>
        <v>0</v>
      </c>
      <c r="K62" s="191"/>
      <c r="L62" s="195"/>
    </row>
    <row r="63" spans="1:47" s="12" customFormat="1" ht="19.899999999999999" customHeight="1">
      <c r="B63" s="190"/>
      <c r="C63" s="191"/>
      <c r="D63" s="192" t="s">
        <v>224</v>
      </c>
      <c r="E63" s="193"/>
      <c r="F63" s="193"/>
      <c r="G63" s="193"/>
      <c r="H63" s="193"/>
      <c r="I63" s="193"/>
      <c r="J63" s="194">
        <f>J157</f>
        <v>0</v>
      </c>
      <c r="K63" s="191"/>
      <c r="L63" s="195"/>
    </row>
    <row r="64" spans="1:47" s="9" customFormat="1" ht="24.95" customHeight="1">
      <c r="B64" s="136"/>
      <c r="C64" s="137"/>
      <c r="D64" s="138" t="s">
        <v>226</v>
      </c>
      <c r="E64" s="139"/>
      <c r="F64" s="139"/>
      <c r="G64" s="139"/>
      <c r="H64" s="139"/>
      <c r="I64" s="139"/>
      <c r="J64" s="140">
        <f>J164</f>
        <v>0</v>
      </c>
      <c r="K64" s="137"/>
      <c r="L64" s="141"/>
    </row>
    <row r="65" spans="1:31" s="12" customFormat="1" ht="19.899999999999999" customHeight="1">
      <c r="B65" s="190"/>
      <c r="C65" s="191"/>
      <c r="D65" s="192" t="s">
        <v>2598</v>
      </c>
      <c r="E65" s="193"/>
      <c r="F65" s="193"/>
      <c r="G65" s="193"/>
      <c r="H65" s="193"/>
      <c r="I65" s="193"/>
      <c r="J65" s="194">
        <f>J165</f>
        <v>0</v>
      </c>
      <c r="K65" s="191"/>
      <c r="L65" s="195"/>
    </row>
    <row r="66" spans="1:31" s="12" customFormat="1" ht="19.899999999999999" customHeight="1">
      <c r="B66" s="190"/>
      <c r="C66" s="191"/>
      <c r="D66" s="192" t="s">
        <v>235</v>
      </c>
      <c r="E66" s="193"/>
      <c r="F66" s="193"/>
      <c r="G66" s="193"/>
      <c r="H66" s="193"/>
      <c r="I66" s="193"/>
      <c r="J66" s="194">
        <f>J239</f>
        <v>0</v>
      </c>
      <c r="K66" s="191"/>
      <c r="L66" s="195"/>
    </row>
    <row r="67" spans="1:31" s="12" customFormat="1" ht="19.899999999999999" customHeight="1">
      <c r="B67" s="190"/>
      <c r="C67" s="191"/>
      <c r="D67" s="192" t="s">
        <v>238</v>
      </c>
      <c r="E67" s="193"/>
      <c r="F67" s="193"/>
      <c r="G67" s="193"/>
      <c r="H67" s="193"/>
      <c r="I67" s="193"/>
      <c r="J67" s="194">
        <f>J245</f>
        <v>0</v>
      </c>
      <c r="K67" s="191"/>
      <c r="L67" s="195"/>
    </row>
    <row r="68" spans="1:31" s="9" customFormat="1" ht="24.95" customHeight="1">
      <c r="B68" s="136"/>
      <c r="C68" s="137"/>
      <c r="D68" s="138" t="s">
        <v>2365</v>
      </c>
      <c r="E68" s="139"/>
      <c r="F68" s="139"/>
      <c r="G68" s="139"/>
      <c r="H68" s="139"/>
      <c r="I68" s="139"/>
      <c r="J68" s="140">
        <f>J252</f>
        <v>0</v>
      </c>
      <c r="K68" s="137"/>
      <c r="L68" s="141"/>
    </row>
    <row r="69" spans="1:31" s="12" customFormat="1" ht="19.899999999999999" customHeight="1">
      <c r="B69" s="190"/>
      <c r="C69" s="191"/>
      <c r="D69" s="192" t="s">
        <v>2366</v>
      </c>
      <c r="E69" s="193"/>
      <c r="F69" s="193"/>
      <c r="G69" s="193"/>
      <c r="H69" s="193"/>
      <c r="I69" s="193"/>
      <c r="J69" s="194">
        <f>J253</f>
        <v>0</v>
      </c>
      <c r="K69" s="191"/>
      <c r="L69" s="195"/>
    </row>
    <row r="70" spans="1:31" s="12" customFormat="1" ht="19.899999999999999" customHeight="1">
      <c r="B70" s="190"/>
      <c r="C70" s="191"/>
      <c r="D70" s="192" t="s">
        <v>2367</v>
      </c>
      <c r="E70" s="193"/>
      <c r="F70" s="193"/>
      <c r="G70" s="193"/>
      <c r="H70" s="193"/>
      <c r="I70" s="193"/>
      <c r="J70" s="194">
        <f>J257</f>
        <v>0</v>
      </c>
      <c r="K70" s="191"/>
      <c r="L70" s="195"/>
    </row>
    <row r="71" spans="1:31" s="9" customFormat="1" ht="24.95" customHeight="1">
      <c r="B71" s="136"/>
      <c r="C71" s="137"/>
      <c r="D71" s="138" t="s">
        <v>241</v>
      </c>
      <c r="E71" s="139"/>
      <c r="F71" s="139"/>
      <c r="G71" s="139"/>
      <c r="H71" s="139"/>
      <c r="I71" s="139"/>
      <c r="J71" s="140">
        <f>J302</f>
        <v>0</v>
      </c>
      <c r="K71" s="137"/>
      <c r="L71" s="141"/>
    </row>
    <row r="72" spans="1:31" s="9" customFormat="1" ht="24.95" customHeight="1">
      <c r="B72" s="136"/>
      <c r="C72" s="137"/>
      <c r="D72" s="138" t="s">
        <v>181</v>
      </c>
      <c r="E72" s="139"/>
      <c r="F72" s="139"/>
      <c r="G72" s="139"/>
      <c r="H72" s="139"/>
      <c r="I72" s="139"/>
      <c r="J72" s="140">
        <f>J312</f>
        <v>0</v>
      </c>
      <c r="K72" s="137"/>
      <c r="L72" s="141"/>
    </row>
    <row r="73" spans="1:31" s="12" customFormat="1" ht="19.899999999999999" customHeight="1">
      <c r="B73" s="190"/>
      <c r="C73" s="191"/>
      <c r="D73" s="192" t="s">
        <v>184</v>
      </c>
      <c r="E73" s="193"/>
      <c r="F73" s="193"/>
      <c r="G73" s="193"/>
      <c r="H73" s="193"/>
      <c r="I73" s="193"/>
      <c r="J73" s="194">
        <f>J313</f>
        <v>0</v>
      </c>
      <c r="K73" s="191"/>
      <c r="L73" s="195"/>
    </row>
    <row r="74" spans="1:31" s="12" customFormat="1" ht="19.899999999999999" customHeight="1">
      <c r="B74" s="190"/>
      <c r="C74" s="191"/>
      <c r="D74" s="192" t="s">
        <v>185</v>
      </c>
      <c r="E74" s="193"/>
      <c r="F74" s="193"/>
      <c r="G74" s="193"/>
      <c r="H74" s="193"/>
      <c r="I74" s="193"/>
      <c r="J74" s="194">
        <f>J316</f>
        <v>0</v>
      </c>
      <c r="K74" s="191"/>
      <c r="L74" s="195"/>
    </row>
    <row r="75" spans="1:31" s="2" customFormat="1" ht="21.7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80" spans="1:31" s="2" customFormat="1" ht="6.95" customHeight="1">
      <c r="A80" s="36"/>
      <c r="B80" s="51"/>
      <c r="C80" s="52"/>
      <c r="D80" s="52"/>
      <c r="E80" s="52"/>
      <c r="F80" s="52"/>
      <c r="G80" s="52"/>
      <c r="H80" s="52"/>
      <c r="I80" s="52"/>
      <c r="J80" s="52"/>
      <c r="K80" s="52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3" s="2" customFormat="1" ht="24.95" customHeight="1">
      <c r="A81" s="36"/>
      <c r="B81" s="37"/>
      <c r="C81" s="24" t="s">
        <v>127</v>
      </c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6.9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2" customFormat="1" ht="12" customHeight="1">
      <c r="A83" s="36"/>
      <c r="B83" s="37"/>
      <c r="C83" s="30" t="s">
        <v>16</v>
      </c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3" s="2" customFormat="1" ht="16.5" customHeight="1">
      <c r="A84" s="36"/>
      <c r="B84" s="37"/>
      <c r="C84" s="38"/>
      <c r="D84" s="38"/>
      <c r="E84" s="388" t="str">
        <f>E7</f>
        <v>Objekt zázemí a šaten sport. organizace</v>
      </c>
      <c r="F84" s="389"/>
      <c r="G84" s="389"/>
      <c r="H84" s="389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3" s="2" customFormat="1" ht="12" customHeight="1">
      <c r="A85" s="36"/>
      <c r="B85" s="37"/>
      <c r="C85" s="30" t="s">
        <v>120</v>
      </c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16.5" customHeight="1">
      <c r="A86" s="36"/>
      <c r="B86" s="37"/>
      <c r="C86" s="38"/>
      <c r="D86" s="38"/>
      <c r="E86" s="345" t="str">
        <f>E9</f>
        <v>PLYN_02 - Vnitřní rozvod plynu</v>
      </c>
      <c r="F86" s="390"/>
      <c r="G86" s="390"/>
      <c r="H86" s="390"/>
      <c r="I86" s="38"/>
      <c r="J86" s="38"/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12" customHeight="1">
      <c r="A88" s="36"/>
      <c r="B88" s="37"/>
      <c r="C88" s="30" t="s">
        <v>22</v>
      </c>
      <c r="D88" s="38"/>
      <c r="E88" s="38"/>
      <c r="F88" s="28" t="str">
        <f>F12</f>
        <v xml:space="preserve">Štěnovický Borek </v>
      </c>
      <c r="G88" s="38"/>
      <c r="H88" s="38"/>
      <c r="I88" s="30" t="s">
        <v>24</v>
      </c>
      <c r="J88" s="61" t="str">
        <f>IF(J12="","",J12)</f>
        <v>9. 5. 2022</v>
      </c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6.9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40.15" customHeight="1">
      <c r="A90" s="36"/>
      <c r="B90" s="37"/>
      <c r="C90" s="30" t="s">
        <v>30</v>
      </c>
      <c r="D90" s="38"/>
      <c r="E90" s="38"/>
      <c r="F90" s="28" t="str">
        <f>E15</f>
        <v>Obec Štěnovický Borek, Štěnovický Borek 28, 33209</v>
      </c>
      <c r="G90" s="38"/>
      <c r="H90" s="38"/>
      <c r="I90" s="30" t="s">
        <v>37</v>
      </c>
      <c r="J90" s="34" t="str">
        <f>E21</f>
        <v>Dipl. tech. Josef Špeta, autorizovaný stavitel</v>
      </c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15.2" customHeight="1">
      <c r="A91" s="36"/>
      <c r="B91" s="37"/>
      <c r="C91" s="30" t="s">
        <v>35</v>
      </c>
      <c r="D91" s="38"/>
      <c r="E91" s="38"/>
      <c r="F91" s="28" t="str">
        <f>IF(E18="","",E18)</f>
        <v>Vyplň údaj</v>
      </c>
      <c r="G91" s="38"/>
      <c r="H91" s="38"/>
      <c r="I91" s="30" t="s">
        <v>40</v>
      </c>
      <c r="J91" s="34" t="str">
        <f>E24</f>
        <v>Jakub Vilingr</v>
      </c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10.3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10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10" customFormat="1" ht="29.25" customHeight="1">
      <c r="A93" s="142"/>
      <c r="B93" s="143"/>
      <c r="C93" s="144" t="s">
        <v>128</v>
      </c>
      <c r="D93" s="145" t="s">
        <v>63</v>
      </c>
      <c r="E93" s="145" t="s">
        <v>59</v>
      </c>
      <c r="F93" s="145" t="s">
        <v>60</v>
      </c>
      <c r="G93" s="145" t="s">
        <v>129</v>
      </c>
      <c r="H93" s="145" t="s">
        <v>130</v>
      </c>
      <c r="I93" s="145" t="s">
        <v>131</v>
      </c>
      <c r="J93" s="145" t="s">
        <v>124</v>
      </c>
      <c r="K93" s="146" t="s">
        <v>132</v>
      </c>
      <c r="L93" s="147"/>
      <c r="M93" s="70" t="s">
        <v>32</v>
      </c>
      <c r="N93" s="71" t="s">
        <v>48</v>
      </c>
      <c r="O93" s="71" t="s">
        <v>133</v>
      </c>
      <c r="P93" s="71" t="s">
        <v>134</v>
      </c>
      <c r="Q93" s="71" t="s">
        <v>135</v>
      </c>
      <c r="R93" s="71" t="s">
        <v>136</v>
      </c>
      <c r="S93" s="71" t="s">
        <v>137</v>
      </c>
      <c r="T93" s="72" t="s">
        <v>138</v>
      </c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</row>
    <row r="94" spans="1:63" s="2" customFormat="1" ht="22.9" customHeight="1">
      <c r="A94" s="36"/>
      <c r="B94" s="37"/>
      <c r="C94" s="77" t="s">
        <v>139</v>
      </c>
      <c r="D94" s="38"/>
      <c r="E94" s="38"/>
      <c r="F94" s="38"/>
      <c r="G94" s="38"/>
      <c r="H94" s="38"/>
      <c r="I94" s="38"/>
      <c r="J94" s="148">
        <f>BK94</f>
        <v>0</v>
      </c>
      <c r="K94" s="38"/>
      <c r="L94" s="41"/>
      <c r="M94" s="73"/>
      <c r="N94" s="149"/>
      <c r="O94" s="74"/>
      <c r="P94" s="150">
        <f>P95+P164+P252+P302+P312</f>
        <v>0</v>
      </c>
      <c r="Q94" s="74"/>
      <c r="R94" s="150">
        <f>R95+R164+R252+R302+R312</f>
        <v>14.284219999999999</v>
      </c>
      <c r="S94" s="74"/>
      <c r="T94" s="151">
        <f>T95+T164+T252+T302+T312</f>
        <v>4.3E-3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8" t="s">
        <v>77</v>
      </c>
      <c r="AU94" s="18" t="s">
        <v>125</v>
      </c>
      <c r="BK94" s="152">
        <f>BK95+BK164+BK252+BK302+BK312</f>
        <v>0</v>
      </c>
    </row>
    <row r="95" spans="1:63" s="11" customFormat="1" ht="25.9" customHeight="1">
      <c r="B95" s="153"/>
      <c r="C95" s="154"/>
      <c r="D95" s="155" t="s">
        <v>77</v>
      </c>
      <c r="E95" s="156" t="s">
        <v>242</v>
      </c>
      <c r="F95" s="156" t="s">
        <v>243</v>
      </c>
      <c r="G95" s="154"/>
      <c r="H95" s="154"/>
      <c r="I95" s="157"/>
      <c r="J95" s="158">
        <f>BK95</f>
        <v>0</v>
      </c>
      <c r="K95" s="154"/>
      <c r="L95" s="159"/>
      <c r="M95" s="160"/>
      <c r="N95" s="161"/>
      <c r="O95" s="161"/>
      <c r="P95" s="162">
        <f>P96+P153+P157</f>
        <v>0</v>
      </c>
      <c r="Q95" s="161"/>
      <c r="R95" s="162">
        <f>R96+R153+R157</f>
        <v>14.18206</v>
      </c>
      <c r="S95" s="161"/>
      <c r="T95" s="163">
        <f>T96+T153+T157</f>
        <v>4.3E-3</v>
      </c>
      <c r="AR95" s="164" t="s">
        <v>86</v>
      </c>
      <c r="AT95" s="165" t="s">
        <v>77</v>
      </c>
      <c r="AU95" s="165" t="s">
        <v>78</v>
      </c>
      <c r="AY95" s="164" t="s">
        <v>143</v>
      </c>
      <c r="BK95" s="166">
        <f>BK96+BK153+BK157</f>
        <v>0</v>
      </c>
    </row>
    <row r="96" spans="1:63" s="11" customFormat="1" ht="22.9" customHeight="1">
      <c r="B96" s="153"/>
      <c r="C96" s="154"/>
      <c r="D96" s="155" t="s">
        <v>77</v>
      </c>
      <c r="E96" s="196" t="s">
        <v>86</v>
      </c>
      <c r="F96" s="196" t="s">
        <v>244</v>
      </c>
      <c r="G96" s="154"/>
      <c r="H96" s="154"/>
      <c r="I96" s="157"/>
      <c r="J96" s="197">
        <f>BK96</f>
        <v>0</v>
      </c>
      <c r="K96" s="154"/>
      <c r="L96" s="159"/>
      <c r="M96" s="160"/>
      <c r="N96" s="161"/>
      <c r="O96" s="161"/>
      <c r="P96" s="162">
        <f>SUM(P97:P152)</f>
        <v>0</v>
      </c>
      <c r="Q96" s="161"/>
      <c r="R96" s="162">
        <f>SUM(R97:R152)</f>
        <v>14.175000000000001</v>
      </c>
      <c r="S96" s="161"/>
      <c r="T96" s="163">
        <f>SUM(T97:T152)</f>
        <v>0</v>
      </c>
      <c r="AR96" s="164" t="s">
        <v>86</v>
      </c>
      <c r="AT96" s="165" t="s">
        <v>77</v>
      </c>
      <c r="AU96" s="165" t="s">
        <v>86</v>
      </c>
      <c r="AY96" s="164" t="s">
        <v>143</v>
      </c>
      <c r="BK96" s="166">
        <f>SUM(BK97:BK152)</f>
        <v>0</v>
      </c>
    </row>
    <row r="97" spans="1:65" s="2" customFormat="1" ht="33" customHeight="1">
      <c r="A97" s="36"/>
      <c r="B97" s="37"/>
      <c r="C97" s="167" t="s">
        <v>86</v>
      </c>
      <c r="D97" s="167" t="s">
        <v>144</v>
      </c>
      <c r="E97" s="168" t="s">
        <v>2408</v>
      </c>
      <c r="F97" s="169" t="s">
        <v>2409</v>
      </c>
      <c r="G97" s="170" t="s">
        <v>247</v>
      </c>
      <c r="H97" s="171">
        <v>3.68</v>
      </c>
      <c r="I97" s="172"/>
      <c r="J97" s="173">
        <f>ROUND(I97*H97,2)</f>
        <v>0</v>
      </c>
      <c r="K97" s="169" t="s">
        <v>248</v>
      </c>
      <c r="L97" s="41"/>
      <c r="M97" s="174" t="s">
        <v>32</v>
      </c>
      <c r="N97" s="175" t="s">
        <v>49</v>
      </c>
      <c r="O97" s="66"/>
      <c r="P97" s="176">
        <f>O97*H97</f>
        <v>0</v>
      </c>
      <c r="Q97" s="176">
        <v>0</v>
      </c>
      <c r="R97" s="176">
        <f>Q97*H97</f>
        <v>0</v>
      </c>
      <c r="S97" s="176">
        <v>0</v>
      </c>
      <c r="T97" s="177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78" t="s">
        <v>142</v>
      </c>
      <c r="AT97" s="178" t="s">
        <v>144</v>
      </c>
      <c r="AU97" s="178" t="s">
        <v>88</v>
      </c>
      <c r="AY97" s="18" t="s">
        <v>143</v>
      </c>
      <c r="BE97" s="179">
        <f>IF(N97="základní",J97,0)</f>
        <v>0</v>
      </c>
      <c r="BF97" s="179">
        <f>IF(N97="snížená",J97,0)</f>
        <v>0</v>
      </c>
      <c r="BG97" s="179">
        <f>IF(N97="zákl. přenesená",J97,0)</f>
        <v>0</v>
      </c>
      <c r="BH97" s="179">
        <f>IF(N97="sníž. přenesená",J97,0)</f>
        <v>0</v>
      </c>
      <c r="BI97" s="179">
        <f>IF(N97="nulová",J97,0)</f>
        <v>0</v>
      </c>
      <c r="BJ97" s="18" t="s">
        <v>86</v>
      </c>
      <c r="BK97" s="179">
        <f>ROUND(I97*H97,2)</f>
        <v>0</v>
      </c>
      <c r="BL97" s="18" t="s">
        <v>142</v>
      </c>
      <c r="BM97" s="178" t="s">
        <v>2599</v>
      </c>
    </row>
    <row r="98" spans="1:65" s="2" customFormat="1" ht="19.5">
      <c r="A98" s="36"/>
      <c r="B98" s="37"/>
      <c r="C98" s="38"/>
      <c r="D98" s="180" t="s">
        <v>149</v>
      </c>
      <c r="E98" s="38"/>
      <c r="F98" s="181" t="s">
        <v>2409</v>
      </c>
      <c r="G98" s="38"/>
      <c r="H98" s="38"/>
      <c r="I98" s="182"/>
      <c r="J98" s="38"/>
      <c r="K98" s="38"/>
      <c r="L98" s="41"/>
      <c r="M98" s="183"/>
      <c r="N98" s="184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8" t="s">
        <v>149</v>
      </c>
      <c r="AU98" s="18" t="s">
        <v>88</v>
      </c>
    </row>
    <row r="99" spans="1:65" s="2" customFormat="1" ht="11.25">
      <c r="A99" s="36"/>
      <c r="B99" s="37"/>
      <c r="C99" s="38"/>
      <c r="D99" s="198" t="s">
        <v>194</v>
      </c>
      <c r="E99" s="38"/>
      <c r="F99" s="199" t="s">
        <v>2411</v>
      </c>
      <c r="G99" s="38"/>
      <c r="H99" s="38"/>
      <c r="I99" s="182"/>
      <c r="J99" s="38"/>
      <c r="K99" s="38"/>
      <c r="L99" s="41"/>
      <c r="M99" s="183"/>
      <c r="N99" s="184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8" t="s">
        <v>194</v>
      </c>
      <c r="AU99" s="18" t="s">
        <v>88</v>
      </c>
    </row>
    <row r="100" spans="1:65" s="14" customFormat="1" ht="11.25">
      <c r="B100" s="210"/>
      <c r="C100" s="211"/>
      <c r="D100" s="180" t="s">
        <v>252</v>
      </c>
      <c r="E100" s="212" t="s">
        <v>2596</v>
      </c>
      <c r="F100" s="213" t="s">
        <v>2600</v>
      </c>
      <c r="G100" s="211"/>
      <c r="H100" s="214">
        <v>23</v>
      </c>
      <c r="I100" s="215"/>
      <c r="J100" s="211"/>
      <c r="K100" s="211"/>
      <c r="L100" s="216"/>
      <c r="M100" s="217"/>
      <c r="N100" s="218"/>
      <c r="O100" s="218"/>
      <c r="P100" s="218"/>
      <c r="Q100" s="218"/>
      <c r="R100" s="218"/>
      <c r="S100" s="218"/>
      <c r="T100" s="219"/>
      <c r="AT100" s="220" t="s">
        <v>252</v>
      </c>
      <c r="AU100" s="220" t="s">
        <v>88</v>
      </c>
      <c r="AV100" s="14" t="s">
        <v>88</v>
      </c>
      <c r="AW100" s="14" t="s">
        <v>39</v>
      </c>
      <c r="AX100" s="14" t="s">
        <v>78</v>
      </c>
      <c r="AY100" s="220" t="s">
        <v>143</v>
      </c>
    </row>
    <row r="101" spans="1:65" s="14" customFormat="1" ht="11.25">
      <c r="B101" s="210"/>
      <c r="C101" s="211"/>
      <c r="D101" s="180" t="s">
        <v>252</v>
      </c>
      <c r="E101" s="212" t="s">
        <v>32</v>
      </c>
      <c r="F101" s="213" t="s">
        <v>2601</v>
      </c>
      <c r="G101" s="211"/>
      <c r="H101" s="214">
        <v>3.68</v>
      </c>
      <c r="I101" s="215"/>
      <c r="J101" s="211"/>
      <c r="K101" s="211"/>
      <c r="L101" s="216"/>
      <c r="M101" s="217"/>
      <c r="N101" s="218"/>
      <c r="O101" s="218"/>
      <c r="P101" s="218"/>
      <c r="Q101" s="218"/>
      <c r="R101" s="218"/>
      <c r="S101" s="218"/>
      <c r="T101" s="219"/>
      <c r="AT101" s="220" t="s">
        <v>252</v>
      </c>
      <c r="AU101" s="220" t="s">
        <v>88</v>
      </c>
      <c r="AV101" s="14" t="s">
        <v>88</v>
      </c>
      <c r="AW101" s="14" t="s">
        <v>39</v>
      </c>
      <c r="AX101" s="14" t="s">
        <v>86</v>
      </c>
      <c r="AY101" s="220" t="s">
        <v>143</v>
      </c>
    </row>
    <row r="102" spans="1:65" s="2" customFormat="1" ht="33" customHeight="1">
      <c r="A102" s="36"/>
      <c r="B102" s="37"/>
      <c r="C102" s="167" t="s">
        <v>88</v>
      </c>
      <c r="D102" s="167" t="s">
        <v>144</v>
      </c>
      <c r="E102" s="168" t="s">
        <v>258</v>
      </c>
      <c r="F102" s="169" t="s">
        <v>259</v>
      </c>
      <c r="G102" s="170" t="s">
        <v>247</v>
      </c>
      <c r="H102" s="171">
        <v>14.72</v>
      </c>
      <c r="I102" s="172"/>
      <c r="J102" s="173">
        <f>ROUND(I102*H102,2)</f>
        <v>0</v>
      </c>
      <c r="K102" s="169" t="s">
        <v>248</v>
      </c>
      <c r="L102" s="41"/>
      <c r="M102" s="174" t="s">
        <v>32</v>
      </c>
      <c r="N102" s="175" t="s">
        <v>49</v>
      </c>
      <c r="O102" s="66"/>
      <c r="P102" s="176">
        <f>O102*H102</f>
        <v>0</v>
      </c>
      <c r="Q102" s="176">
        <v>0</v>
      </c>
      <c r="R102" s="176">
        <f>Q102*H102</f>
        <v>0</v>
      </c>
      <c r="S102" s="176">
        <v>0</v>
      </c>
      <c r="T102" s="177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78" t="s">
        <v>86</v>
      </c>
      <c r="AT102" s="178" t="s">
        <v>144</v>
      </c>
      <c r="AU102" s="178" t="s">
        <v>88</v>
      </c>
      <c r="AY102" s="18" t="s">
        <v>143</v>
      </c>
      <c r="BE102" s="179">
        <f>IF(N102="základní",J102,0)</f>
        <v>0</v>
      </c>
      <c r="BF102" s="179">
        <f>IF(N102="snížená",J102,0)</f>
        <v>0</v>
      </c>
      <c r="BG102" s="179">
        <f>IF(N102="zákl. přenesená",J102,0)</f>
        <v>0</v>
      </c>
      <c r="BH102" s="179">
        <f>IF(N102="sníž. přenesená",J102,0)</f>
        <v>0</v>
      </c>
      <c r="BI102" s="179">
        <f>IF(N102="nulová",J102,0)</f>
        <v>0</v>
      </c>
      <c r="BJ102" s="18" t="s">
        <v>86</v>
      </c>
      <c r="BK102" s="179">
        <f>ROUND(I102*H102,2)</f>
        <v>0</v>
      </c>
      <c r="BL102" s="18" t="s">
        <v>86</v>
      </c>
      <c r="BM102" s="178" t="s">
        <v>2602</v>
      </c>
    </row>
    <row r="103" spans="1:65" s="2" customFormat="1" ht="19.5">
      <c r="A103" s="36"/>
      <c r="B103" s="37"/>
      <c r="C103" s="38"/>
      <c r="D103" s="180" t="s">
        <v>149</v>
      </c>
      <c r="E103" s="38"/>
      <c r="F103" s="181" t="s">
        <v>259</v>
      </c>
      <c r="G103" s="38"/>
      <c r="H103" s="38"/>
      <c r="I103" s="182"/>
      <c r="J103" s="38"/>
      <c r="K103" s="38"/>
      <c r="L103" s="41"/>
      <c r="M103" s="183"/>
      <c r="N103" s="18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8" t="s">
        <v>149</v>
      </c>
      <c r="AU103" s="18" t="s">
        <v>88</v>
      </c>
    </row>
    <row r="104" spans="1:65" s="2" customFormat="1" ht="11.25">
      <c r="A104" s="36"/>
      <c r="B104" s="37"/>
      <c r="C104" s="38"/>
      <c r="D104" s="198" t="s">
        <v>194</v>
      </c>
      <c r="E104" s="38"/>
      <c r="F104" s="199" t="s">
        <v>262</v>
      </c>
      <c r="G104" s="38"/>
      <c r="H104" s="38"/>
      <c r="I104" s="182"/>
      <c r="J104" s="38"/>
      <c r="K104" s="38"/>
      <c r="L104" s="41"/>
      <c r="M104" s="183"/>
      <c r="N104" s="184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8" t="s">
        <v>194</v>
      </c>
      <c r="AU104" s="18" t="s">
        <v>88</v>
      </c>
    </row>
    <row r="105" spans="1:65" s="14" customFormat="1" ht="11.25">
      <c r="B105" s="210"/>
      <c r="C105" s="211"/>
      <c r="D105" s="180" t="s">
        <v>252</v>
      </c>
      <c r="E105" s="212" t="s">
        <v>32</v>
      </c>
      <c r="F105" s="213" t="s">
        <v>2603</v>
      </c>
      <c r="G105" s="211"/>
      <c r="H105" s="214">
        <v>14.72</v>
      </c>
      <c r="I105" s="215"/>
      <c r="J105" s="211"/>
      <c r="K105" s="211"/>
      <c r="L105" s="216"/>
      <c r="M105" s="217"/>
      <c r="N105" s="218"/>
      <c r="O105" s="218"/>
      <c r="P105" s="218"/>
      <c r="Q105" s="218"/>
      <c r="R105" s="218"/>
      <c r="S105" s="218"/>
      <c r="T105" s="219"/>
      <c r="AT105" s="220" t="s">
        <v>252</v>
      </c>
      <c r="AU105" s="220" t="s">
        <v>88</v>
      </c>
      <c r="AV105" s="14" t="s">
        <v>88</v>
      </c>
      <c r="AW105" s="14" t="s">
        <v>39</v>
      </c>
      <c r="AX105" s="14" t="s">
        <v>86</v>
      </c>
      <c r="AY105" s="220" t="s">
        <v>143</v>
      </c>
    </row>
    <row r="106" spans="1:65" s="2" customFormat="1" ht="37.9" customHeight="1">
      <c r="A106" s="36"/>
      <c r="B106" s="37"/>
      <c r="C106" s="167" t="s">
        <v>153</v>
      </c>
      <c r="D106" s="167" t="s">
        <v>144</v>
      </c>
      <c r="E106" s="168" t="s">
        <v>2417</v>
      </c>
      <c r="F106" s="169" t="s">
        <v>2418</v>
      </c>
      <c r="G106" s="170" t="s">
        <v>247</v>
      </c>
      <c r="H106" s="171">
        <v>0.92</v>
      </c>
      <c r="I106" s="172"/>
      <c r="J106" s="173">
        <f>ROUND(I106*H106,2)</f>
        <v>0</v>
      </c>
      <c r="K106" s="169" t="s">
        <v>248</v>
      </c>
      <c r="L106" s="41"/>
      <c r="M106" s="174" t="s">
        <v>32</v>
      </c>
      <c r="N106" s="175" t="s">
        <v>49</v>
      </c>
      <c r="O106" s="66"/>
      <c r="P106" s="176">
        <f>O106*H106</f>
        <v>0</v>
      </c>
      <c r="Q106" s="176">
        <v>0</v>
      </c>
      <c r="R106" s="176">
        <f>Q106*H106</f>
        <v>0</v>
      </c>
      <c r="S106" s="176">
        <v>0</v>
      </c>
      <c r="T106" s="177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78" t="s">
        <v>142</v>
      </c>
      <c r="AT106" s="178" t="s">
        <v>144</v>
      </c>
      <c r="AU106" s="178" t="s">
        <v>88</v>
      </c>
      <c r="AY106" s="18" t="s">
        <v>143</v>
      </c>
      <c r="BE106" s="179">
        <f>IF(N106="základní",J106,0)</f>
        <v>0</v>
      </c>
      <c r="BF106" s="179">
        <f>IF(N106="snížená",J106,0)</f>
        <v>0</v>
      </c>
      <c r="BG106" s="179">
        <f>IF(N106="zákl. přenesená",J106,0)</f>
        <v>0</v>
      </c>
      <c r="BH106" s="179">
        <f>IF(N106="sníž. přenesená",J106,0)</f>
        <v>0</v>
      </c>
      <c r="BI106" s="179">
        <f>IF(N106="nulová",J106,0)</f>
        <v>0</v>
      </c>
      <c r="BJ106" s="18" t="s">
        <v>86</v>
      </c>
      <c r="BK106" s="179">
        <f>ROUND(I106*H106,2)</f>
        <v>0</v>
      </c>
      <c r="BL106" s="18" t="s">
        <v>142</v>
      </c>
      <c r="BM106" s="178" t="s">
        <v>2604</v>
      </c>
    </row>
    <row r="107" spans="1:65" s="2" customFormat="1" ht="19.5">
      <c r="A107" s="36"/>
      <c r="B107" s="37"/>
      <c r="C107" s="38"/>
      <c r="D107" s="180" t="s">
        <v>149</v>
      </c>
      <c r="E107" s="38"/>
      <c r="F107" s="181" t="s">
        <v>2418</v>
      </c>
      <c r="G107" s="38"/>
      <c r="H107" s="38"/>
      <c r="I107" s="182"/>
      <c r="J107" s="38"/>
      <c r="K107" s="38"/>
      <c r="L107" s="41"/>
      <c r="M107" s="183"/>
      <c r="N107" s="184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8" t="s">
        <v>149</v>
      </c>
      <c r="AU107" s="18" t="s">
        <v>88</v>
      </c>
    </row>
    <row r="108" spans="1:65" s="2" customFormat="1" ht="11.25">
      <c r="A108" s="36"/>
      <c r="B108" s="37"/>
      <c r="C108" s="38"/>
      <c r="D108" s="198" t="s">
        <v>194</v>
      </c>
      <c r="E108" s="38"/>
      <c r="F108" s="199" t="s">
        <v>2420</v>
      </c>
      <c r="G108" s="38"/>
      <c r="H108" s="38"/>
      <c r="I108" s="182"/>
      <c r="J108" s="38"/>
      <c r="K108" s="38"/>
      <c r="L108" s="41"/>
      <c r="M108" s="183"/>
      <c r="N108" s="184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8" t="s">
        <v>194</v>
      </c>
      <c r="AU108" s="18" t="s">
        <v>88</v>
      </c>
    </row>
    <row r="109" spans="1:65" s="14" customFormat="1" ht="11.25">
      <c r="B109" s="210"/>
      <c r="C109" s="211"/>
      <c r="D109" s="180" t="s">
        <v>252</v>
      </c>
      <c r="E109" s="212" t="s">
        <v>32</v>
      </c>
      <c r="F109" s="213" t="s">
        <v>2605</v>
      </c>
      <c r="G109" s="211"/>
      <c r="H109" s="214">
        <v>0.92</v>
      </c>
      <c r="I109" s="215"/>
      <c r="J109" s="211"/>
      <c r="K109" s="211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252</v>
      </c>
      <c r="AU109" s="220" t="s">
        <v>88</v>
      </c>
      <c r="AV109" s="14" t="s">
        <v>88</v>
      </c>
      <c r="AW109" s="14" t="s">
        <v>39</v>
      </c>
      <c r="AX109" s="14" t="s">
        <v>86</v>
      </c>
      <c r="AY109" s="220" t="s">
        <v>143</v>
      </c>
    </row>
    <row r="110" spans="1:65" s="2" customFormat="1" ht="33" customHeight="1">
      <c r="A110" s="36"/>
      <c r="B110" s="37"/>
      <c r="C110" s="167" t="s">
        <v>142</v>
      </c>
      <c r="D110" s="167" t="s">
        <v>144</v>
      </c>
      <c r="E110" s="168" t="s">
        <v>2422</v>
      </c>
      <c r="F110" s="169" t="s">
        <v>2423</v>
      </c>
      <c r="G110" s="170" t="s">
        <v>247</v>
      </c>
      <c r="H110" s="171">
        <v>3.68</v>
      </c>
      <c r="I110" s="172"/>
      <c r="J110" s="173">
        <f>ROUND(I110*H110,2)</f>
        <v>0</v>
      </c>
      <c r="K110" s="169" t="s">
        <v>248</v>
      </c>
      <c r="L110" s="41"/>
      <c r="M110" s="174" t="s">
        <v>32</v>
      </c>
      <c r="N110" s="175" t="s">
        <v>49</v>
      </c>
      <c r="O110" s="66"/>
      <c r="P110" s="176">
        <f>O110*H110</f>
        <v>0</v>
      </c>
      <c r="Q110" s="176">
        <v>0</v>
      </c>
      <c r="R110" s="176">
        <f>Q110*H110</f>
        <v>0</v>
      </c>
      <c r="S110" s="176">
        <v>0</v>
      </c>
      <c r="T110" s="177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78" t="s">
        <v>142</v>
      </c>
      <c r="AT110" s="178" t="s">
        <v>144</v>
      </c>
      <c r="AU110" s="178" t="s">
        <v>88</v>
      </c>
      <c r="AY110" s="18" t="s">
        <v>143</v>
      </c>
      <c r="BE110" s="179">
        <f>IF(N110="základní",J110,0)</f>
        <v>0</v>
      </c>
      <c r="BF110" s="179">
        <f>IF(N110="snížená",J110,0)</f>
        <v>0</v>
      </c>
      <c r="BG110" s="179">
        <f>IF(N110="zákl. přenesená",J110,0)</f>
        <v>0</v>
      </c>
      <c r="BH110" s="179">
        <f>IF(N110="sníž. přenesená",J110,0)</f>
        <v>0</v>
      </c>
      <c r="BI110" s="179">
        <f>IF(N110="nulová",J110,0)</f>
        <v>0</v>
      </c>
      <c r="BJ110" s="18" t="s">
        <v>86</v>
      </c>
      <c r="BK110" s="179">
        <f>ROUND(I110*H110,2)</f>
        <v>0</v>
      </c>
      <c r="BL110" s="18" t="s">
        <v>142</v>
      </c>
      <c r="BM110" s="178" t="s">
        <v>2606</v>
      </c>
    </row>
    <row r="111" spans="1:65" s="2" customFormat="1" ht="19.5">
      <c r="A111" s="36"/>
      <c r="B111" s="37"/>
      <c r="C111" s="38"/>
      <c r="D111" s="180" t="s">
        <v>149</v>
      </c>
      <c r="E111" s="38"/>
      <c r="F111" s="181" t="s">
        <v>2423</v>
      </c>
      <c r="G111" s="38"/>
      <c r="H111" s="38"/>
      <c r="I111" s="182"/>
      <c r="J111" s="38"/>
      <c r="K111" s="38"/>
      <c r="L111" s="41"/>
      <c r="M111" s="183"/>
      <c r="N111" s="184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8" t="s">
        <v>149</v>
      </c>
      <c r="AU111" s="18" t="s">
        <v>88</v>
      </c>
    </row>
    <row r="112" spans="1:65" s="2" customFormat="1" ht="11.25">
      <c r="A112" s="36"/>
      <c r="B112" s="37"/>
      <c r="C112" s="38"/>
      <c r="D112" s="198" t="s">
        <v>194</v>
      </c>
      <c r="E112" s="38"/>
      <c r="F112" s="199" t="s">
        <v>2425</v>
      </c>
      <c r="G112" s="38"/>
      <c r="H112" s="38"/>
      <c r="I112" s="182"/>
      <c r="J112" s="38"/>
      <c r="K112" s="38"/>
      <c r="L112" s="41"/>
      <c r="M112" s="183"/>
      <c r="N112" s="184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8" t="s">
        <v>194</v>
      </c>
      <c r="AU112" s="18" t="s">
        <v>88</v>
      </c>
    </row>
    <row r="113" spans="1:65" s="14" customFormat="1" ht="11.25">
      <c r="B113" s="210"/>
      <c r="C113" s="211"/>
      <c r="D113" s="180" t="s">
        <v>252</v>
      </c>
      <c r="E113" s="212" t="s">
        <v>32</v>
      </c>
      <c r="F113" s="213" t="s">
        <v>2607</v>
      </c>
      <c r="G113" s="211"/>
      <c r="H113" s="214">
        <v>3.68</v>
      </c>
      <c r="I113" s="215"/>
      <c r="J113" s="211"/>
      <c r="K113" s="211"/>
      <c r="L113" s="216"/>
      <c r="M113" s="217"/>
      <c r="N113" s="218"/>
      <c r="O113" s="218"/>
      <c r="P113" s="218"/>
      <c r="Q113" s="218"/>
      <c r="R113" s="218"/>
      <c r="S113" s="218"/>
      <c r="T113" s="219"/>
      <c r="AT113" s="220" t="s">
        <v>252</v>
      </c>
      <c r="AU113" s="220" t="s">
        <v>88</v>
      </c>
      <c r="AV113" s="14" t="s">
        <v>88</v>
      </c>
      <c r="AW113" s="14" t="s">
        <v>39</v>
      </c>
      <c r="AX113" s="14" t="s">
        <v>86</v>
      </c>
      <c r="AY113" s="220" t="s">
        <v>143</v>
      </c>
    </row>
    <row r="114" spans="1:65" s="2" customFormat="1" ht="37.9" customHeight="1">
      <c r="A114" s="36"/>
      <c r="B114" s="37"/>
      <c r="C114" s="167" t="s">
        <v>163</v>
      </c>
      <c r="D114" s="167" t="s">
        <v>144</v>
      </c>
      <c r="E114" s="168" t="s">
        <v>278</v>
      </c>
      <c r="F114" s="169" t="s">
        <v>279</v>
      </c>
      <c r="G114" s="170" t="s">
        <v>247</v>
      </c>
      <c r="H114" s="171">
        <v>6.3</v>
      </c>
      <c r="I114" s="172"/>
      <c r="J114" s="173">
        <f>ROUND(I114*H114,2)</f>
        <v>0</v>
      </c>
      <c r="K114" s="169" t="s">
        <v>248</v>
      </c>
      <c r="L114" s="41"/>
      <c r="M114" s="174" t="s">
        <v>32</v>
      </c>
      <c r="N114" s="175" t="s">
        <v>49</v>
      </c>
      <c r="O114" s="66"/>
      <c r="P114" s="176">
        <f>O114*H114</f>
        <v>0</v>
      </c>
      <c r="Q114" s="176">
        <v>0</v>
      </c>
      <c r="R114" s="176">
        <f>Q114*H114</f>
        <v>0</v>
      </c>
      <c r="S114" s="176">
        <v>0</v>
      </c>
      <c r="T114" s="177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78" t="s">
        <v>142</v>
      </c>
      <c r="AT114" s="178" t="s">
        <v>144</v>
      </c>
      <c r="AU114" s="178" t="s">
        <v>88</v>
      </c>
      <c r="AY114" s="18" t="s">
        <v>143</v>
      </c>
      <c r="BE114" s="179">
        <f>IF(N114="základní",J114,0)</f>
        <v>0</v>
      </c>
      <c r="BF114" s="179">
        <f>IF(N114="snížená",J114,0)</f>
        <v>0</v>
      </c>
      <c r="BG114" s="179">
        <f>IF(N114="zákl. přenesená",J114,0)</f>
        <v>0</v>
      </c>
      <c r="BH114" s="179">
        <f>IF(N114="sníž. přenesená",J114,0)</f>
        <v>0</v>
      </c>
      <c r="BI114" s="179">
        <f>IF(N114="nulová",J114,0)</f>
        <v>0</v>
      </c>
      <c r="BJ114" s="18" t="s">
        <v>86</v>
      </c>
      <c r="BK114" s="179">
        <f>ROUND(I114*H114,2)</f>
        <v>0</v>
      </c>
      <c r="BL114" s="18" t="s">
        <v>142</v>
      </c>
      <c r="BM114" s="178" t="s">
        <v>2608</v>
      </c>
    </row>
    <row r="115" spans="1:65" s="2" customFormat="1" ht="19.5">
      <c r="A115" s="36"/>
      <c r="B115" s="37"/>
      <c r="C115" s="38"/>
      <c r="D115" s="180" t="s">
        <v>149</v>
      </c>
      <c r="E115" s="38"/>
      <c r="F115" s="181" t="s">
        <v>279</v>
      </c>
      <c r="G115" s="38"/>
      <c r="H115" s="38"/>
      <c r="I115" s="182"/>
      <c r="J115" s="38"/>
      <c r="K115" s="38"/>
      <c r="L115" s="41"/>
      <c r="M115" s="183"/>
      <c r="N115" s="184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8" t="s">
        <v>149</v>
      </c>
      <c r="AU115" s="18" t="s">
        <v>88</v>
      </c>
    </row>
    <row r="116" spans="1:65" s="2" customFormat="1" ht="11.25">
      <c r="A116" s="36"/>
      <c r="B116" s="37"/>
      <c r="C116" s="38"/>
      <c r="D116" s="198" t="s">
        <v>194</v>
      </c>
      <c r="E116" s="38"/>
      <c r="F116" s="199" t="s">
        <v>282</v>
      </c>
      <c r="G116" s="38"/>
      <c r="H116" s="38"/>
      <c r="I116" s="182"/>
      <c r="J116" s="38"/>
      <c r="K116" s="38"/>
      <c r="L116" s="41"/>
      <c r="M116" s="183"/>
      <c r="N116" s="184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8" t="s">
        <v>194</v>
      </c>
      <c r="AU116" s="18" t="s">
        <v>88</v>
      </c>
    </row>
    <row r="117" spans="1:65" s="14" customFormat="1" ht="11.25">
      <c r="B117" s="210"/>
      <c r="C117" s="211"/>
      <c r="D117" s="180" t="s">
        <v>252</v>
      </c>
      <c r="E117" s="212" t="s">
        <v>32</v>
      </c>
      <c r="F117" s="213" t="s">
        <v>2609</v>
      </c>
      <c r="G117" s="211"/>
      <c r="H117" s="214">
        <v>6.3</v>
      </c>
      <c r="I117" s="215"/>
      <c r="J117" s="211"/>
      <c r="K117" s="211"/>
      <c r="L117" s="216"/>
      <c r="M117" s="217"/>
      <c r="N117" s="218"/>
      <c r="O117" s="218"/>
      <c r="P117" s="218"/>
      <c r="Q117" s="218"/>
      <c r="R117" s="218"/>
      <c r="S117" s="218"/>
      <c r="T117" s="219"/>
      <c r="AT117" s="220" t="s">
        <v>252</v>
      </c>
      <c r="AU117" s="220" t="s">
        <v>88</v>
      </c>
      <c r="AV117" s="14" t="s">
        <v>88</v>
      </c>
      <c r="AW117" s="14" t="s">
        <v>39</v>
      </c>
      <c r="AX117" s="14" t="s">
        <v>86</v>
      </c>
      <c r="AY117" s="220" t="s">
        <v>143</v>
      </c>
    </row>
    <row r="118" spans="1:65" s="2" customFormat="1" ht="37.9" customHeight="1">
      <c r="A118" s="36"/>
      <c r="B118" s="37"/>
      <c r="C118" s="167" t="s">
        <v>168</v>
      </c>
      <c r="D118" s="167" t="s">
        <v>144</v>
      </c>
      <c r="E118" s="168" t="s">
        <v>288</v>
      </c>
      <c r="F118" s="169" t="s">
        <v>289</v>
      </c>
      <c r="G118" s="170" t="s">
        <v>247</v>
      </c>
      <c r="H118" s="171">
        <v>37.799999999999997</v>
      </c>
      <c r="I118" s="172"/>
      <c r="J118" s="173">
        <f>ROUND(I118*H118,2)</f>
        <v>0</v>
      </c>
      <c r="K118" s="169" t="s">
        <v>248</v>
      </c>
      <c r="L118" s="41"/>
      <c r="M118" s="174" t="s">
        <v>32</v>
      </c>
      <c r="N118" s="175" t="s">
        <v>49</v>
      </c>
      <c r="O118" s="66"/>
      <c r="P118" s="176">
        <f>O118*H118</f>
        <v>0</v>
      </c>
      <c r="Q118" s="176">
        <v>0</v>
      </c>
      <c r="R118" s="176">
        <f>Q118*H118</f>
        <v>0</v>
      </c>
      <c r="S118" s="176">
        <v>0</v>
      </c>
      <c r="T118" s="177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78" t="s">
        <v>86</v>
      </c>
      <c r="AT118" s="178" t="s">
        <v>144</v>
      </c>
      <c r="AU118" s="178" t="s">
        <v>88</v>
      </c>
      <c r="AY118" s="18" t="s">
        <v>143</v>
      </c>
      <c r="BE118" s="179">
        <f>IF(N118="základní",J118,0)</f>
        <v>0</v>
      </c>
      <c r="BF118" s="179">
        <f>IF(N118="snížená",J118,0)</f>
        <v>0</v>
      </c>
      <c r="BG118" s="179">
        <f>IF(N118="zákl. přenesená",J118,0)</f>
        <v>0</v>
      </c>
      <c r="BH118" s="179">
        <f>IF(N118="sníž. přenesená",J118,0)</f>
        <v>0</v>
      </c>
      <c r="BI118" s="179">
        <f>IF(N118="nulová",J118,0)</f>
        <v>0</v>
      </c>
      <c r="BJ118" s="18" t="s">
        <v>86</v>
      </c>
      <c r="BK118" s="179">
        <f>ROUND(I118*H118,2)</f>
        <v>0</v>
      </c>
      <c r="BL118" s="18" t="s">
        <v>86</v>
      </c>
      <c r="BM118" s="178" t="s">
        <v>2610</v>
      </c>
    </row>
    <row r="119" spans="1:65" s="2" customFormat="1" ht="19.5">
      <c r="A119" s="36"/>
      <c r="B119" s="37"/>
      <c r="C119" s="38"/>
      <c r="D119" s="180" t="s">
        <v>149</v>
      </c>
      <c r="E119" s="38"/>
      <c r="F119" s="181" t="s">
        <v>289</v>
      </c>
      <c r="G119" s="38"/>
      <c r="H119" s="38"/>
      <c r="I119" s="182"/>
      <c r="J119" s="38"/>
      <c r="K119" s="38"/>
      <c r="L119" s="41"/>
      <c r="M119" s="183"/>
      <c r="N119" s="184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8" t="s">
        <v>149</v>
      </c>
      <c r="AU119" s="18" t="s">
        <v>88</v>
      </c>
    </row>
    <row r="120" spans="1:65" s="2" customFormat="1" ht="11.25">
      <c r="A120" s="36"/>
      <c r="B120" s="37"/>
      <c r="C120" s="38"/>
      <c r="D120" s="198" t="s">
        <v>194</v>
      </c>
      <c r="E120" s="38"/>
      <c r="F120" s="199" t="s">
        <v>292</v>
      </c>
      <c r="G120" s="38"/>
      <c r="H120" s="38"/>
      <c r="I120" s="182"/>
      <c r="J120" s="38"/>
      <c r="K120" s="38"/>
      <c r="L120" s="41"/>
      <c r="M120" s="183"/>
      <c r="N120" s="184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8" t="s">
        <v>194</v>
      </c>
      <c r="AU120" s="18" t="s">
        <v>88</v>
      </c>
    </row>
    <row r="121" spans="1:65" s="14" customFormat="1" ht="11.25">
      <c r="B121" s="210"/>
      <c r="C121" s="211"/>
      <c r="D121" s="180" t="s">
        <v>252</v>
      </c>
      <c r="E121" s="212" t="s">
        <v>32</v>
      </c>
      <c r="F121" s="213" t="s">
        <v>2609</v>
      </c>
      <c r="G121" s="211"/>
      <c r="H121" s="214">
        <v>6.3</v>
      </c>
      <c r="I121" s="215"/>
      <c r="J121" s="211"/>
      <c r="K121" s="211"/>
      <c r="L121" s="216"/>
      <c r="M121" s="217"/>
      <c r="N121" s="218"/>
      <c r="O121" s="218"/>
      <c r="P121" s="218"/>
      <c r="Q121" s="218"/>
      <c r="R121" s="218"/>
      <c r="S121" s="218"/>
      <c r="T121" s="219"/>
      <c r="AT121" s="220" t="s">
        <v>252</v>
      </c>
      <c r="AU121" s="220" t="s">
        <v>88</v>
      </c>
      <c r="AV121" s="14" t="s">
        <v>88</v>
      </c>
      <c r="AW121" s="14" t="s">
        <v>39</v>
      </c>
      <c r="AX121" s="14" t="s">
        <v>78</v>
      </c>
      <c r="AY121" s="220" t="s">
        <v>143</v>
      </c>
    </row>
    <row r="122" spans="1:65" s="14" customFormat="1" ht="11.25">
      <c r="B122" s="210"/>
      <c r="C122" s="211"/>
      <c r="D122" s="180" t="s">
        <v>252</v>
      </c>
      <c r="E122" s="212" t="s">
        <v>32</v>
      </c>
      <c r="F122" s="213" t="s">
        <v>2611</v>
      </c>
      <c r="G122" s="211"/>
      <c r="H122" s="214">
        <v>37.799999999999997</v>
      </c>
      <c r="I122" s="215"/>
      <c r="J122" s="211"/>
      <c r="K122" s="211"/>
      <c r="L122" s="216"/>
      <c r="M122" s="217"/>
      <c r="N122" s="218"/>
      <c r="O122" s="218"/>
      <c r="P122" s="218"/>
      <c r="Q122" s="218"/>
      <c r="R122" s="218"/>
      <c r="S122" s="218"/>
      <c r="T122" s="219"/>
      <c r="AT122" s="220" t="s">
        <v>252</v>
      </c>
      <c r="AU122" s="220" t="s">
        <v>88</v>
      </c>
      <c r="AV122" s="14" t="s">
        <v>88</v>
      </c>
      <c r="AW122" s="14" t="s">
        <v>39</v>
      </c>
      <c r="AX122" s="14" t="s">
        <v>86</v>
      </c>
      <c r="AY122" s="220" t="s">
        <v>143</v>
      </c>
    </row>
    <row r="123" spans="1:65" s="2" customFormat="1" ht="37.9" customHeight="1">
      <c r="A123" s="36"/>
      <c r="B123" s="37"/>
      <c r="C123" s="167" t="s">
        <v>172</v>
      </c>
      <c r="D123" s="167" t="s">
        <v>144</v>
      </c>
      <c r="E123" s="168" t="s">
        <v>2439</v>
      </c>
      <c r="F123" s="169" t="s">
        <v>2440</v>
      </c>
      <c r="G123" s="170" t="s">
        <v>247</v>
      </c>
      <c r="H123" s="171">
        <v>1.575</v>
      </c>
      <c r="I123" s="172"/>
      <c r="J123" s="173">
        <f>ROUND(I123*H123,2)</f>
        <v>0</v>
      </c>
      <c r="K123" s="169" t="s">
        <v>248</v>
      </c>
      <c r="L123" s="41"/>
      <c r="M123" s="174" t="s">
        <v>32</v>
      </c>
      <c r="N123" s="175" t="s">
        <v>49</v>
      </c>
      <c r="O123" s="66"/>
      <c r="P123" s="176">
        <f>O123*H123</f>
        <v>0</v>
      </c>
      <c r="Q123" s="176">
        <v>0</v>
      </c>
      <c r="R123" s="176">
        <f>Q123*H123</f>
        <v>0</v>
      </c>
      <c r="S123" s="176">
        <v>0</v>
      </c>
      <c r="T123" s="177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78" t="s">
        <v>142</v>
      </c>
      <c r="AT123" s="178" t="s">
        <v>144</v>
      </c>
      <c r="AU123" s="178" t="s">
        <v>88</v>
      </c>
      <c r="AY123" s="18" t="s">
        <v>143</v>
      </c>
      <c r="BE123" s="179">
        <f>IF(N123="základní",J123,0)</f>
        <v>0</v>
      </c>
      <c r="BF123" s="179">
        <f>IF(N123="snížená",J123,0)</f>
        <v>0</v>
      </c>
      <c r="BG123" s="179">
        <f>IF(N123="zákl. přenesená",J123,0)</f>
        <v>0</v>
      </c>
      <c r="BH123" s="179">
        <f>IF(N123="sníž. přenesená",J123,0)</f>
        <v>0</v>
      </c>
      <c r="BI123" s="179">
        <f>IF(N123="nulová",J123,0)</f>
        <v>0</v>
      </c>
      <c r="BJ123" s="18" t="s">
        <v>86</v>
      </c>
      <c r="BK123" s="179">
        <f>ROUND(I123*H123,2)</f>
        <v>0</v>
      </c>
      <c r="BL123" s="18" t="s">
        <v>142</v>
      </c>
      <c r="BM123" s="178" t="s">
        <v>2612</v>
      </c>
    </row>
    <row r="124" spans="1:65" s="2" customFormat="1" ht="19.5">
      <c r="A124" s="36"/>
      <c r="B124" s="37"/>
      <c r="C124" s="38"/>
      <c r="D124" s="180" t="s">
        <v>149</v>
      </c>
      <c r="E124" s="38"/>
      <c r="F124" s="181" t="s">
        <v>2440</v>
      </c>
      <c r="G124" s="38"/>
      <c r="H124" s="38"/>
      <c r="I124" s="182"/>
      <c r="J124" s="38"/>
      <c r="K124" s="38"/>
      <c r="L124" s="41"/>
      <c r="M124" s="183"/>
      <c r="N124" s="184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8" t="s">
        <v>149</v>
      </c>
      <c r="AU124" s="18" t="s">
        <v>88</v>
      </c>
    </row>
    <row r="125" spans="1:65" s="2" customFormat="1" ht="11.25">
      <c r="A125" s="36"/>
      <c r="B125" s="37"/>
      <c r="C125" s="38"/>
      <c r="D125" s="198" t="s">
        <v>194</v>
      </c>
      <c r="E125" s="38"/>
      <c r="F125" s="199" t="s">
        <v>2442</v>
      </c>
      <c r="G125" s="38"/>
      <c r="H125" s="38"/>
      <c r="I125" s="182"/>
      <c r="J125" s="38"/>
      <c r="K125" s="38"/>
      <c r="L125" s="41"/>
      <c r="M125" s="183"/>
      <c r="N125" s="184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8" t="s">
        <v>194</v>
      </c>
      <c r="AU125" s="18" t="s">
        <v>88</v>
      </c>
    </row>
    <row r="126" spans="1:65" s="14" customFormat="1" ht="11.25">
      <c r="B126" s="210"/>
      <c r="C126" s="211"/>
      <c r="D126" s="180" t="s">
        <v>252</v>
      </c>
      <c r="E126" s="212" t="s">
        <v>32</v>
      </c>
      <c r="F126" s="213" t="s">
        <v>2613</v>
      </c>
      <c r="G126" s="211"/>
      <c r="H126" s="214">
        <v>1.575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252</v>
      </c>
      <c r="AU126" s="220" t="s">
        <v>88</v>
      </c>
      <c r="AV126" s="14" t="s">
        <v>88</v>
      </c>
      <c r="AW126" s="14" t="s">
        <v>39</v>
      </c>
      <c r="AX126" s="14" t="s">
        <v>86</v>
      </c>
      <c r="AY126" s="220" t="s">
        <v>143</v>
      </c>
    </row>
    <row r="127" spans="1:65" s="2" customFormat="1" ht="37.9" customHeight="1">
      <c r="A127" s="36"/>
      <c r="B127" s="37"/>
      <c r="C127" s="167" t="s">
        <v>176</v>
      </c>
      <c r="D127" s="167" t="s">
        <v>144</v>
      </c>
      <c r="E127" s="168" t="s">
        <v>2444</v>
      </c>
      <c r="F127" s="169" t="s">
        <v>2445</v>
      </c>
      <c r="G127" s="170" t="s">
        <v>247</v>
      </c>
      <c r="H127" s="171">
        <v>9.4499999999999993</v>
      </c>
      <c r="I127" s="172"/>
      <c r="J127" s="173">
        <f>ROUND(I127*H127,2)</f>
        <v>0</v>
      </c>
      <c r="K127" s="169" t="s">
        <v>248</v>
      </c>
      <c r="L127" s="41"/>
      <c r="M127" s="174" t="s">
        <v>32</v>
      </c>
      <c r="N127" s="175" t="s">
        <v>49</v>
      </c>
      <c r="O127" s="66"/>
      <c r="P127" s="176">
        <f>O127*H127</f>
        <v>0</v>
      </c>
      <c r="Q127" s="176">
        <v>0</v>
      </c>
      <c r="R127" s="176">
        <f>Q127*H127</f>
        <v>0</v>
      </c>
      <c r="S127" s="176">
        <v>0</v>
      </c>
      <c r="T127" s="177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78" t="s">
        <v>142</v>
      </c>
      <c r="AT127" s="178" t="s">
        <v>144</v>
      </c>
      <c r="AU127" s="178" t="s">
        <v>88</v>
      </c>
      <c r="AY127" s="18" t="s">
        <v>143</v>
      </c>
      <c r="BE127" s="179">
        <f>IF(N127="základní",J127,0)</f>
        <v>0</v>
      </c>
      <c r="BF127" s="179">
        <f>IF(N127="snížená",J127,0)</f>
        <v>0</v>
      </c>
      <c r="BG127" s="179">
        <f>IF(N127="zákl. přenesená",J127,0)</f>
        <v>0</v>
      </c>
      <c r="BH127" s="179">
        <f>IF(N127="sníž. přenesená",J127,0)</f>
        <v>0</v>
      </c>
      <c r="BI127" s="179">
        <f>IF(N127="nulová",J127,0)</f>
        <v>0</v>
      </c>
      <c r="BJ127" s="18" t="s">
        <v>86</v>
      </c>
      <c r="BK127" s="179">
        <f>ROUND(I127*H127,2)</f>
        <v>0</v>
      </c>
      <c r="BL127" s="18" t="s">
        <v>142</v>
      </c>
      <c r="BM127" s="178" t="s">
        <v>2614</v>
      </c>
    </row>
    <row r="128" spans="1:65" s="2" customFormat="1" ht="19.5">
      <c r="A128" s="36"/>
      <c r="B128" s="37"/>
      <c r="C128" s="38"/>
      <c r="D128" s="180" t="s">
        <v>149</v>
      </c>
      <c r="E128" s="38"/>
      <c r="F128" s="181" t="s">
        <v>2445</v>
      </c>
      <c r="G128" s="38"/>
      <c r="H128" s="38"/>
      <c r="I128" s="182"/>
      <c r="J128" s="38"/>
      <c r="K128" s="38"/>
      <c r="L128" s="41"/>
      <c r="M128" s="183"/>
      <c r="N128" s="184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8" t="s">
        <v>149</v>
      </c>
      <c r="AU128" s="18" t="s">
        <v>88</v>
      </c>
    </row>
    <row r="129" spans="1:65" s="2" customFormat="1" ht="11.25">
      <c r="A129" s="36"/>
      <c r="B129" s="37"/>
      <c r="C129" s="38"/>
      <c r="D129" s="198" t="s">
        <v>194</v>
      </c>
      <c r="E129" s="38"/>
      <c r="F129" s="199" t="s">
        <v>2447</v>
      </c>
      <c r="G129" s="38"/>
      <c r="H129" s="38"/>
      <c r="I129" s="182"/>
      <c r="J129" s="38"/>
      <c r="K129" s="38"/>
      <c r="L129" s="41"/>
      <c r="M129" s="183"/>
      <c r="N129" s="184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8" t="s">
        <v>194</v>
      </c>
      <c r="AU129" s="18" t="s">
        <v>88</v>
      </c>
    </row>
    <row r="130" spans="1:65" s="14" customFormat="1" ht="11.25">
      <c r="B130" s="210"/>
      <c r="C130" s="211"/>
      <c r="D130" s="180" t="s">
        <v>252</v>
      </c>
      <c r="E130" s="212" t="s">
        <v>32</v>
      </c>
      <c r="F130" s="213" t="s">
        <v>2613</v>
      </c>
      <c r="G130" s="211"/>
      <c r="H130" s="214">
        <v>1.575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252</v>
      </c>
      <c r="AU130" s="220" t="s">
        <v>88</v>
      </c>
      <c r="AV130" s="14" t="s">
        <v>88</v>
      </c>
      <c r="AW130" s="14" t="s">
        <v>39</v>
      </c>
      <c r="AX130" s="14" t="s">
        <v>78</v>
      </c>
      <c r="AY130" s="220" t="s">
        <v>143</v>
      </c>
    </row>
    <row r="131" spans="1:65" s="14" customFormat="1" ht="11.25">
      <c r="B131" s="210"/>
      <c r="C131" s="211"/>
      <c r="D131" s="180" t="s">
        <v>252</v>
      </c>
      <c r="E131" s="212" t="s">
        <v>32</v>
      </c>
      <c r="F131" s="213" t="s">
        <v>2615</v>
      </c>
      <c r="G131" s="211"/>
      <c r="H131" s="214">
        <v>9.4499999999999993</v>
      </c>
      <c r="I131" s="215"/>
      <c r="J131" s="211"/>
      <c r="K131" s="211"/>
      <c r="L131" s="216"/>
      <c r="M131" s="217"/>
      <c r="N131" s="218"/>
      <c r="O131" s="218"/>
      <c r="P131" s="218"/>
      <c r="Q131" s="218"/>
      <c r="R131" s="218"/>
      <c r="S131" s="218"/>
      <c r="T131" s="219"/>
      <c r="AT131" s="220" t="s">
        <v>252</v>
      </c>
      <c r="AU131" s="220" t="s">
        <v>88</v>
      </c>
      <c r="AV131" s="14" t="s">
        <v>88</v>
      </c>
      <c r="AW131" s="14" t="s">
        <v>39</v>
      </c>
      <c r="AX131" s="14" t="s">
        <v>86</v>
      </c>
      <c r="AY131" s="220" t="s">
        <v>143</v>
      </c>
    </row>
    <row r="132" spans="1:65" s="2" customFormat="1" ht="33" customHeight="1">
      <c r="A132" s="36"/>
      <c r="B132" s="37"/>
      <c r="C132" s="167" t="s">
        <v>361</v>
      </c>
      <c r="D132" s="167" t="s">
        <v>144</v>
      </c>
      <c r="E132" s="168" t="s">
        <v>2449</v>
      </c>
      <c r="F132" s="169" t="s">
        <v>295</v>
      </c>
      <c r="G132" s="170" t="s">
        <v>296</v>
      </c>
      <c r="H132" s="171">
        <v>14.175000000000001</v>
      </c>
      <c r="I132" s="172"/>
      <c r="J132" s="173">
        <f>ROUND(I132*H132,2)</f>
        <v>0</v>
      </c>
      <c r="K132" s="169" t="s">
        <v>32</v>
      </c>
      <c r="L132" s="41"/>
      <c r="M132" s="174" t="s">
        <v>32</v>
      </c>
      <c r="N132" s="175" t="s">
        <v>49</v>
      </c>
      <c r="O132" s="66"/>
      <c r="P132" s="176">
        <f>O132*H132</f>
        <v>0</v>
      </c>
      <c r="Q132" s="176">
        <v>0</v>
      </c>
      <c r="R132" s="176">
        <f>Q132*H132</f>
        <v>0</v>
      </c>
      <c r="S132" s="176">
        <v>0</v>
      </c>
      <c r="T132" s="177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78" t="s">
        <v>142</v>
      </c>
      <c r="AT132" s="178" t="s">
        <v>144</v>
      </c>
      <c r="AU132" s="178" t="s">
        <v>88</v>
      </c>
      <c r="AY132" s="18" t="s">
        <v>143</v>
      </c>
      <c r="BE132" s="179">
        <f>IF(N132="základní",J132,0)</f>
        <v>0</v>
      </c>
      <c r="BF132" s="179">
        <f>IF(N132="snížená",J132,0)</f>
        <v>0</v>
      </c>
      <c r="BG132" s="179">
        <f>IF(N132="zákl. přenesená",J132,0)</f>
        <v>0</v>
      </c>
      <c r="BH132" s="179">
        <f>IF(N132="sníž. přenesená",J132,0)</f>
        <v>0</v>
      </c>
      <c r="BI132" s="179">
        <f>IF(N132="nulová",J132,0)</f>
        <v>0</v>
      </c>
      <c r="BJ132" s="18" t="s">
        <v>86</v>
      </c>
      <c r="BK132" s="179">
        <f>ROUND(I132*H132,2)</f>
        <v>0</v>
      </c>
      <c r="BL132" s="18" t="s">
        <v>142</v>
      </c>
      <c r="BM132" s="178" t="s">
        <v>2616</v>
      </c>
    </row>
    <row r="133" spans="1:65" s="2" customFormat="1" ht="19.5">
      <c r="A133" s="36"/>
      <c r="B133" s="37"/>
      <c r="C133" s="38"/>
      <c r="D133" s="180" t="s">
        <v>149</v>
      </c>
      <c r="E133" s="38"/>
      <c r="F133" s="181" t="s">
        <v>295</v>
      </c>
      <c r="G133" s="38"/>
      <c r="H133" s="38"/>
      <c r="I133" s="182"/>
      <c r="J133" s="38"/>
      <c r="K133" s="38"/>
      <c r="L133" s="41"/>
      <c r="M133" s="183"/>
      <c r="N133" s="184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8" t="s">
        <v>149</v>
      </c>
      <c r="AU133" s="18" t="s">
        <v>88</v>
      </c>
    </row>
    <row r="134" spans="1:65" s="14" customFormat="1" ht="11.25">
      <c r="B134" s="210"/>
      <c r="C134" s="211"/>
      <c r="D134" s="180" t="s">
        <v>252</v>
      </c>
      <c r="E134" s="212" t="s">
        <v>32</v>
      </c>
      <c r="F134" s="213" t="s">
        <v>2594</v>
      </c>
      <c r="G134" s="211"/>
      <c r="H134" s="214">
        <v>7.875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252</v>
      </c>
      <c r="AU134" s="220" t="s">
        <v>88</v>
      </c>
      <c r="AV134" s="14" t="s">
        <v>88</v>
      </c>
      <c r="AW134" s="14" t="s">
        <v>39</v>
      </c>
      <c r="AX134" s="14" t="s">
        <v>78</v>
      </c>
      <c r="AY134" s="220" t="s">
        <v>143</v>
      </c>
    </row>
    <row r="135" spans="1:65" s="14" customFormat="1" ht="11.25">
      <c r="B135" s="210"/>
      <c r="C135" s="211"/>
      <c r="D135" s="180" t="s">
        <v>252</v>
      </c>
      <c r="E135" s="212" t="s">
        <v>32</v>
      </c>
      <c r="F135" s="213" t="s">
        <v>2617</v>
      </c>
      <c r="G135" s="211"/>
      <c r="H135" s="214">
        <v>14.175000000000001</v>
      </c>
      <c r="I135" s="215"/>
      <c r="J135" s="211"/>
      <c r="K135" s="211"/>
      <c r="L135" s="216"/>
      <c r="M135" s="217"/>
      <c r="N135" s="218"/>
      <c r="O135" s="218"/>
      <c r="P135" s="218"/>
      <c r="Q135" s="218"/>
      <c r="R135" s="218"/>
      <c r="S135" s="218"/>
      <c r="T135" s="219"/>
      <c r="AT135" s="220" t="s">
        <v>252</v>
      </c>
      <c r="AU135" s="220" t="s">
        <v>88</v>
      </c>
      <c r="AV135" s="14" t="s">
        <v>88</v>
      </c>
      <c r="AW135" s="14" t="s">
        <v>39</v>
      </c>
      <c r="AX135" s="14" t="s">
        <v>86</v>
      </c>
      <c r="AY135" s="220" t="s">
        <v>143</v>
      </c>
    </row>
    <row r="136" spans="1:65" s="2" customFormat="1" ht="24.2" customHeight="1">
      <c r="A136" s="36"/>
      <c r="B136" s="37"/>
      <c r="C136" s="167" t="s">
        <v>368</v>
      </c>
      <c r="D136" s="167" t="s">
        <v>144</v>
      </c>
      <c r="E136" s="168" t="s">
        <v>2452</v>
      </c>
      <c r="F136" s="169" t="s">
        <v>303</v>
      </c>
      <c r="G136" s="170" t="s">
        <v>247</v>
      </c>
      <c r="H136" s="171">
        <v>15.125</v>
      </c>
      <c r="I136" s="172"/>
      <c r="J136" s="173">
        <f>ROUND(I136*H136,2)</f>
        <v>0</v>
      </c>
      <c r="K136" s="169" t="s">
        <v>248</v>
      </c>
      <c r="L136" s="41"/>
      <c r="M136" s="174" t="s">
        <v>32</v>
      </c>
      <c r="N136" s="175" t="s">
        <v>49</v>
      </c>
      <c r="O136" s="66"/>
      <c r="P136" s="176">
        <f>O136*H136</f>
        <v>0</v>
      </c>
      <c r="Q136" s="176">
        <v>0</v>
      </c>
      <c r="R136" s="176">
        <f>Q136*H136</f>
        <v>0</v>
      </c>
      <c r="S136" s="176">
        <v>0</v>
      </c>
      <c r="T136" s="177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78" t="s">
        <v>142</v>
      </c>
      <c r="AT136" s="178" t="s">
        <v>144</v>
      </c>
      <c r="AU136" s="178" t="s">
        <v>88</v>
      </c>
      <c r="AY136" s="18" t="s">
        <v>143</v>
      </c>
      <c r="BE136" s="179">
        <f>IF(N136="základní",J136,0)</f>
        <v>0</v>
      </c>
      <c r="BF136" s="179">
        <f>IF(N136="snížená",J136,0)</f>
        <v>0</v>
      </c>
      <c r="BG136" s="179">
        <f>IF(N136="zákl. přenesená",J136,0)</f>
        <v>0</v>
      </c>
      <c r="BH136" s="179">
        <f>IF(N136="sníž. přenesená",J136,0)</f>
        <v>0</v>
      </c>
      <c r="BI136" s="179">
        <f>IF(N136="nulová",J136,0)</f>
        <v>0</v>
      </c>
      <c r="BJ136" s="18" t="s">
        <v>86</v>
      </c>
      <c r="BK136" s="179">
        <f>ROUND(I136*H136,2)</f>
        <v>0</v>
      </c>
      <c r="BL136" s="18" t="s">
        <v>142</v>
      </c>
      <c r="BM136" s="178" t="s">
        <v>2618</v>
      </c>
    </row>
    <row r="137" spans="1:65" s="2" customFormat="1" ht="11.25">
      <c r="A137" s="36"/>
      <c r="B137" s="37"/>
      <c r="C137" s="38"/>
      <c r="D137" s="180" t="s">
        <v>149</v>
      </c>
      <c r="E137" s="38"/>
      <c r="F137" s="181" t="s">
        <v>303</v>
      </c>
      <c r="G137" s="38"/>
      <c r="H137" s="38"/>
      <c r="I137" s="182"/>
      <c r="J137" s="38"/>
      <c r="K137" s="38"/>
      <c r="L137" s="41"/>
      <c r="M137" s="183"/>
      <c r="N137" s="184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8" t="s">
        <v>149</v>
      </c>
      <c r="AU137" s="18" t="s">
        <v>88</v>
      </c>
    </row>
    <row r="138" spans="1:65" s="2" customFormat="1" ht="11.25">
      <c r="A138" s="36"/>
      <c r="B138" s="37"/>
      <c r="C138" s="38"/>
      <c r="D138" s="198" t="s">
        <v>194</v>
      </c>
      <c r="E138" s="38"/>
      <c r="F138" s="199" t="s">
        <v>2454</v>
      </c>
      <c r="G138" s="38"/>
      <c r="H138" s="38"/>
      <c r="I138" s="182"/>
      <c r="J138" s="38"/>
      <c r="K138" s="38"/>
      <c r="L138" s="41"/>
      <c r="M138" s="183"/>
      <c r="N138" s="184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8" t="s">
        <v>194</v>
      </c>
      <c r="AU138" s="18" t="s">
        <v>88</v>
      </c>
    </row>
    <row r="139" spans="1:65" s="14" customFormat="1" ht="11.25">
      <c r="B139" s="210"/>
      <c r="C139" s="211"/>
      <c r="D139" s="180" t="s">
        <v>252</v>
      </c>
      <c r="E139" s="212" t="s">
        <v>32</v>
      </c>
      <c r="F139" s="213" t="s">
        <v>2619</v>
      </c>
      <c r="G139" s="211"/>
      <c r="H139" s="214">
        <v>15.125</v>
      </c>
      <c r="I139" s="215"/>
      <c r="J139" s="211"/>
      <c r="K139" s="211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252</v>
      </c>
      <c r="AU139" s="220" t="s">
        <v>88</v>
      </c>
      <c r="AV139" s="14" t="s">
        <v>88</v>
      </c>
      <c r="AW139" s="14" t="s">
        <v>39</v>
      </c>
      <c r="AX139" s="14" t="s">
        <v>86</v>
      </c>
      <c r="AY139" s="220" t="s">
        <v>143</v>
      </c>
    </row>
    <row r="140" spans="1:65" s="2" customFormat="1" ht="24.2" customHeight="1">
      <c r="A140" s="36"/>
      <c r="B140" s="37"/>
      <c r="C140" s="167" t="s">
        <v>396</v>
      </c>
      <c r="D140" s="167" t="s">
        <v>144</v>
      </c>
      <c r="E140" s="168" t="s">
        <v>2456</v>
      </c>
      <c r="F140" s="169" t="s">
        <v>2457</v>
      </c>
      <c r="G140" s="170" t="s">
        <v>247</v>
      </c>
      <c r="H140" s="171">
        <v>3.9380000000000002</v>
      </c>
      <c r="I140" s="172"/>
      <c r="J140" s="173">
        <f>ROUND(I140*H140,2)</f>
        <v>0</v>
      </c>
      <c r="K140" s="169" t="s">
        <v>248</v>
      </c>
      <c r="L140" s="41"/>
      <c r="M140" s="174" t="s">
        <v>32</v>
      </c>
      <c r="N140" s="175" t="s">
        <v>49</v>
      </c>
      <c r="O140" s="66"/>
      <c r="P140" s="176">
        <f>O140*H140</f>
        <v>0</v>
      </c>
      <c r="Q140" s="176">
        <v>0</v>
      </c>
      <c r="R140" s="176">
        <f>Q140*H140</f>
        <v>0</v>
      </c>
      <c r="S140" s="176">
        <v>0</v>
      </c>
      <c r="T140" s="177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78" t="s">
        <v>142</v>
      </c>
      <c r="AT140" s="178" t="s">
        <v>144</v>
      </c>
      <c r="AU140" s="178" t="s">
        <v>88</v>
      </c>
      <c r="AY140" s="18" t="s">
        <v>143</v>
      </c>
      <c r="BE140" s="179">
        <f>IF(N140="základní",J140,0)</f>
        <v>0</v>
      </c>
      <c r="BF140" s="179">
        <f>IF(N140="snížená",J140,0)</f>
        <v>0</v>
      </c>
      <c r="BG140" s="179">
        <f>IF(N140="zákl. přenesená",J140,0)</f>
        <v>0</v>
      </c>
      <c r="BH140" s="179">
        <f>IF(N140="sníž. přenesená",J140,0)</f>
        <v>0</v>
      </c>
      <c r="BI140" s="179">
        <f>IF(N140="nulová",J140,0)</f>
        <v>0</v>
      </c>
      <c r="BJ140" s="18" t="s">
        <v>86</v>
      </c>
      <c r="BK140" s="179">
        <f>ROUND(I140*H140,2)</f>
        <v>0</v>
      </c>
      <c r="BL140" s="18" t="s">
        <v>142</v>
      </c>
      <c r="BM140" s="178" t="s">
        <v>2620</v>
      </c>
    </row>
    <row r="141" spans="1:65" s="2" customFormat="1" ht="11.25">
      <c r="A141" s="36"/>
      <c r="B141" s="37"/>
      <c r="C141" s="38"/>
      <c r="D141" s="180" t="s">
        <v>149</v>
      </c>
      <c r="E141" s="38"/>
      <c r="F141" s="181" t="s">
        <v>2457</v>
      </c>
      <c r="G141" s="38"/>
      <c r="H141" s="38"/>
      <c r="I141" s="182"/>
      <c r="J141" s="38"/>
      <c r="K141" s="38"/>
      <c r="L141" s="41"/>
      <c r="M141" s="183"/>
      <c r="N141" s="184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8" t="s">
        <v>149</v>
      </c>
      <c r="AU141" s="18" t="s">
        <v>88</v>
      </c>
    </row>
    <row r="142" spans="1:65" s="2" customFormat="1" ht="11.25">
      <c r="A142" s="36"/>
      <c r="B142" s="37"/>
      <c r="C142" s="38"/>
      <c r="D142" s="198" t="s">
        <v>194</v>
      </c>
      <c r="E142" s="38"/>
      <c r="F142" s="199" t="s">
        <v>2459</v>
      </c>
      <c r="G142" s="38"/>
      <c r="H142" s="38"/>
      <c r="I142" s="182"/>
      <c r="J142" s="38"/>
      <c r="K142" s="38"/>
      <c r="L142" s="41"/>
      <c r="M142" s="183"/>
      <c r="N142" s="184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8" t="s">
        <v>194</v>
      </c>
      <c r="AU142" s="18" t="s">
        <v>88</v>
      </c>
    </row>
    <row r="143" spans="1:65" s="14" customFormat="1" ht="11.25">
      <c r="B143" s="210"/>
      <c r="C143" s="211"/>
      <c r="D143" s="180" t="s">
        <v>252</v>
      </c>
      <c r="E143" s="212" t="s">
        <v>2594</v>
      </c>
      <c r="F143" s="213" t="s">
        <v>2621</v>
      </c>
      <c r="G143" s="211"/>
      <c r="H143" s="214">
        <v>7.875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252</v>
      </c>
      <c r="AU143" s="220" t="s">
        <v>88</v>
      </c>
      <c r="AV143" s="14" t="s">
        <v>88</v>
      </c>
      <c r="AW143" s="14" t="s">
        <v>39</v>
      </c>
      <c r="AX143" s="14" t="s">
        <v>78</v>
      </c>
      <c r="AY143" s="220" t="s">
        <v>143</v>
      </c>
    </row>
    <row r="144" spans="1:65" s="14" customFormat="1" ht="11.25">
      <c r="B144" s="210"/>
      <c r="C144" s="211"/>
      <c r="D144" s="180" t="s">
        <v>252</v>
      </c>
      <c r="E144" s="212" t="s">
        <v>32</v>
      </c>
      <c r="F144" s="213" t="s">
        <v>2622</v>
      </c>
      <c r="G144" s="211"/>
      <c r="H144" s="214">
        <v>3.9380000000000002</v>
      </c>
      <c r="I144" s="215"/>
      <c r="J144" s="211"/>
      <c r="K144" s="211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252</v>
      </c>
      <c r="AU144" s="220" t="s">
        <v>88</v>
      </c>
      <c r="AV144" s="14" t="s">
        <v>88</v>
      </c>
      <c r="AW144" s="14" t="s">
        <v>39</v>
      </c>
      <c r="AX144" s="14" t="s">
        <v>86</v>
      </c>
      <c r="AY144" s="220" t="s">
        <v>143</v>
      </c>
    </row>
    <row r="145" spans="1:65" s="2" customFormat="1" ht="24.2" customHeight="1">
      <c r="A145" s="36"/>
      <c r="B145" s="37"/>
      <c r="C145" s="167" t="s">
        <v>403</v>
      </c>
      <c r="D145" s="167" t="s">
        <v>144</v>
      </c>
      <c r="E145" s="168" t="s">
        <v>2463</v>
      </c>
      <c r="F145" s="169" t="s">
        <v>2464</v>
      </c>
      <c r="G145" s="170" t="s">
        <v>247</v>
      </c>
      <c r="H145" s="171">
        <v>3.9380000000000002</v>
      </c>
      <c r="I145" s="172"/>
      <c r="J145" s="173">
        <f>ROUND(I145*H145,2)</f>
        <v>0</v>
      </c>
      <c r="K145" s="169" t="s">
        <v>248</v>
      </c>
      <c r="L145" s="41"/>
      <c r="M145" s="174" t="s">
        <v>32</v>
      </c>
      <c r="N145" s="175" t="s">
        <v>49</v>
      </c>
      <c r="O145" s="66"/>
      <c r="P145" s="176">
        <f>O145*H145</f>
        <v>0</v>
      </c>
      <c r="Q145" s="176">
        <v>0</v>
      </c>
      <c r="R145" s="176">
        <f>Q145*H145</f>
        <v>0</v>
      </c>
      <c r="S145" s="176">
        <v>0</v>
      </c>
      <c r="T145" s="177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78" t="s">
        <v>142</v>
      </c>
      <c r="AT145" s="178" t="s">
        <v>144</v>
      </c>
      <c r="AU145" s="178" t="s">
        <v>88</v>
      </c>
      <c r="AY145" s="18" t="s">
        <v>143</v>
      </c>
      <c r="BE145" s="179">
        <f>IF(N145="základní",J145,0)</f>
        <v>0</v>
      </c>
      <c r="BF145" s="179">
        <f>IF(N145="snížená",J145,0)</f>
        <v>0</v>
      </c>
      <c r="BG145" s="179">
        <f>IF(N145="zákl. přenesená",J145,0)</f>
        <v>0</v>
      </c>
      <c r="BH145" s="179">
        <f>IF(N145="sníž. přenesená",J145,0)</f>
        <v>0</v>
      </c>
      <c r="BI145" s="179">
        <f>IF(N145="nulová",J145,0)</f>
        <v>0</v>
      </c>
      <c r="BJ145" s="18" t="s">
        <v>86</v>
      </c>
      <c r="BK145" s="179">
        <f>ROUND(I145*H145,2)</f>
        <v>0</v>
      </c>
      <c r="BL145" s="18" t="s">
        <v>142</v>
      </c>
      <c r="BM145" s="178" t="s">
        <v>2623</v>
      </c>
    </row>
    <row r="146" spans="1:65" s="2" customFormat="1" ht="11.25">
      <c r="A146" s="36"/>
      <c r="B146" s="37"/>
      <c r="C146" s="38"/>
      <c r="D146" s="180" t="s">
        <v>149</v>
      </c>
      <c r="E146" s="38"/>
      <c r="F146" s="181" t="s">
        <v>2464</v>
      </c>
      <c r="G146" s="38"/>
      <c r="H146" s="38"/>
      <c r="I146" s="182"/>
      <c r="J146" s="38"/>
      <c r="K146" s="38"/>
      <c r="L146" s="41"/>
      <c r="M146" s="183"/>
      <c r="N146" s="184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8" t="s">
        <v>149</v>
      </c>
      <c r="AU146" s="18" t="s">
        <v>88</v>
      </c>
    </row>
    <row r="147" spans="1:65" s="2" customFormat="1" ht="11.25">
      <c r="A147" s="36"/>
      <c r="B147" s="37"/>
      <c r="C147" s="38"/>
      <c r="D147" s="198" t="s">
        <v>194</v>
      </c>
      <c r="E147" s="38"/>
      <c r="F147" s="199" t="s">
        <v>2466</v>
      </c>
      <c r="G147" s="38"/>
      <c r="H147" s="38"/>
      <c r="I147" s="182"/>
      <c r="J147" s="38"/>
      <c r="K147" s="38"/>
      <c r="L147" s="41"/>
      <c r="M147" s="183"/>
      <c r="N147" s="184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8" t="s">
        <v>194</v>
      </c>
      <c r="AU147" s="18" t="s">
        <v>88</v>
      </c>
    </row>
    <row r="148" spans="1:65" s="14" customFormat="1" ht="11.25">
      <c r="B148" s="210"/>
      <c r="C148" s="211"/>
      <c r="D148" s="180" t="s">
        <v>252</v>
      </c>
      <c r="E148" s="212" t="s">
        <v>32</v>
      </c>
      <c r="F148" s="213" t="s">
        <v>2622</v>
      </c>
      <c r="G148" s="211"/>
      <c r="H148" s="214">
        <v>3.9380000000000002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252</v>
      </c>
      <c r="AU148" s="220" t="s">
        <v>88</v>
      </c>
      <c r="AV148" s="14" t="s">
        <v>88</v>
      </c>
      <c r="AW148" s="14" t="s">
        <v>39</v>
      </c>
      <c r="AX148" s="14" t="s">
        <v>86</v>
      </c>
      <c r="AY148" s="220" t="s">
        <v>143</v>
      </c>
    </row>
    <row r="149" spans="1:65" s="2" customFormat="1" ht="16.5" customHeight="1">
      <c r="A149" s="36"/>
      <c r="B149" s="37"/>
      <c r="C149" s="232" t="s">
        <v>410</v>
      </c>
      <c r="D149" s="232" t="s">
        <v>519</v>
      </c>
      <c r="E149" s="233" t="s">
        <v>2467</v>
      </c>
      <c r="F149" s="234" t="s">
        <v>2468</v>
      </c>
      <c r="G149" s="235" t="s">
        <v>296</v>
      </c>
      <c r="H149" s="236">
        <v>14.175000000000001</v>
      </c>
      <c r="I149" s="237"/>
      <c r="J149" s="238">
        <f>ROUND(I149*H149,2)</f>
        <v>0</v>
      </c>
      <c r="K149" s="234" t="s">
        <v>248</v>
      </c>
      <c r="L149" s="239"/>
      <c r="M149" s="240" t="s">
        <v>32</v>
      </c>
      <c r="N149" s="241" t="s">
        <v>49</v>
      </c>
      <c r="O149" s="66"/>
      <c r="P149" s="176">
        <f>O149*H149</f>
        <v>0</v>
      </c>
      <c r="Q149" s="176">
        <v>1</v>
      </c>
      <c r="R149" s="176">
        <f>Q149*H149</f>
        <v>14.175000000000001</v>
      </c>
      <c r="S149" s="176">
        <v>0</v>
      </c>
      <c r="T149" s="177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78" t="s">
        <v>176</v>
      </c>
      <c r="AT149" s="178" t="s">
        <v>519</v>
      </c>
      <c r="AU149" s="178" t="s">
        <v>88</v>
      </c>
      <c r="AY149" s="18" t="s">
        <v>143</v>
      </c>
      <c r="BE149" s="179">
        <f>IF(N149="základní",J149,0)</f>
        <v>0</v>
      </c>
      <c r="BF149" s="179">
        <f>IF(N149="snížená",J149,0)</f>
        <v>0</v>
      </c>
      <c r="BG149" s="179">
        <f>IF(N149="zákl. přenesená",J149,0)</f>
        <v>0</v>
      </c>
      <c r="BH149" s="179">
        <f>IF(N149="sníž. přenesená",J149,0)</f>
        <v>0</v>
      </c>
      <c r="BI149" s="179">
        <f>IF(N149="nulová",J149,0)</f>
        <v>0</v>
      </c>
      <c r="BJ149" s="18" t="s">
        <v>86</v>
      </c>
      <c r="BK149" s="179">
        <f>ROUND(I149*H149,2)</f>
        <v>0</v>
      </c>
      <c r="BL149" s="18" t="s">
        <v>142</v>
      </c>
      <c r="BM149" s="178" t="s">
        <v>2624</v>
      </c>
    </row>
    <row r="150" spans="1:65" s="2" customFormat="1" ht="11.25">
      <c r="A150" s="36"/>
      <c r="B150" s="37"/>
      <c r="C150" s="38"/>
      <c r="D150" s="180" t="s">
        <v>149</v>
      </c>
      <c r="E150" s="38"/>
      <c r="F150" s="181" t="s">
        <v>2468</v>
      </c>
      <c r="G150" s="38"/>
      <c r="H150" s="38"/>
      <c r="I150" s="182"/>
      <c r="J150" s="38"/>
      <c r="K150" s="38"/>
      <c r="L150" s="41"/>
      <c r="M150" s="183"/>
      <c r="N150" s="184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8" t="s">
        <v>149</v>
      </c>
      <c r="AU150" s="18" t="s">
        <v>88</v>
      </c>
    </row>
    <row r="151" spans="1:65" s="14" customFormat="1" ht="11.25">
      <c r="B151" s="210"/>
      <c r="C151" s="211"/>
      <c r="D151" s="180" t="s">
        <v>252</v>
      </c>
      <c r="E151" s="212" t="s">
        <v>32</v>
      </c>
      <c r="F151" s="213" t="s">
        <v>2594</v>
      </c>
      <c r="G151" s="211"/>
      <c r="H151" s="214">
        <v>7.875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252</v>
      </c>
      <c r="AU151" s="220" t="s">
        <v>88</v>
      </c>
      <c r="AV151" s="14" t="s">
        <v>88</v>
      </c>
      <c r="AW151" s="14" t="s">
        <v>39</v>
      </c>
      <c r="AX151" s="14" t="s">
        <v>78</v>
      </c>
      <c r="AY151" s="220" t="s">
        <v>143</v>
      </c>
    </row>
    <row r="152" spans="1:65" s="14" customFormat="1" ht="11.25">
      <c r="B152" s="210"/>
      <c r="C152" s="211"/>
      <c r="D152" s="180" t="s">
        <v>252</v>
      </c>
      <c r="E152" s="212" t="s">
        <v>32</v>
      </c>
      <c r="F152" s="213" t="s">
        <v>2617</v>
      </c>
      <c r="G152" s="211"/>
      <c r="H152" s="214">
        <v>14.175000000000001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252</v>
      </c>
      <c r="AU152" s="220" t="s">
        <v>88</v>
      </c>
      <c r="AV152" s="14" t="s">
        <v>88</v>
      </c>
      <c r="AW152" s="14" t="s">
        <v>39</v>
      </c>
      <c r="AX152" s="14" t="s">
        <v>86</v>
      </c>
      <c r="AY152" s="220" t="s">
        <v>143</v>
      </c>
    </row>
    <row r="153" spans="1:65" s="11" customFormat="1" ht="22.9" customHeight="1">
      <c r="B153" s="153"/>
      <c r="C153" s="154"/>
      <c r="D153" s="155" t="s">
        <v>77</v>
      </c>
      <c r="E153" s="196" t="s">
        <v>176</v>
      </c>
      <c r="F153" s="196" t="s">
        <v>2480</v>
      </c>
      <c r="G153" s="154"/>
      <c r="H153" s="154"/>
      <c r="I153" s="157"/>
      <c r="J153" s="197">
        <f>BK153</f>
        <v>0</v>
      </c>
      <c r="K153" s="154"/>
      <c r="L153" s="159"/>
      <c r="M153" s="160"/>
      <c r="N153" s="161"/>
      <c r="O153" s="161"/>
      <c r="P153" s="162">
        <f>SUM(P154:P156)</f>
        <v>0</v>
      </c>
      <c r="Q153" s="161"/>
      <c r="R153" s="162">
        <f>SUM(R154:R156)</f>
        <v>4.1400000000000005E-3</v>
      </c>
      <c r="S153" s="161"/>
      <c r="T153" s="163">
        <f>SUM(T154:T156)</f>
        <v>0</v>
      </c>
      <c r="AR153" s="164" t="s">
        <v>86</v>
      </c>
      <c r="AT153" s="165" t="s">
        <v>77</v>
      </c>
      <c r="AU153" s="165" t="s">
        <v>86</v>
      </c>
      <c r="AY153" s="164" t="s">
        <v>143</v>
      </c>
      <c r="BK153" s="166">
        <f>SUM(BK154:BK156)</f>
        <v>0</v>
      </c>
    </row>
    <row r="154" spans="1:65" s="2" customFormat="1" ht="21.75" customHeight="1">
      <c r="A154" s="36"/>
      <c r="B154" s="37"/>
      <c r="C154" s="167" t="s">
        <v>420</v>
      </c>
      <c r="D154" s="167" t="s">
        <v>144</v>
      </c>
      <c r="E154" s="168" t="s">
        <v>2481</v>
      </c>
      <c r="F154" s="169" t="s">
        <v>2482</v>
      </c>
      <c r="G154" s="170" t="s">
        <v>462</v>
      </c>
      <c r="H154" s="171">
        <v>46</v>
      </c>
      <c r="I154" s="172"/>
      <c r="J154" s="173">
        <f>ROUND(I154*H154,2)</f>
        <v>0</v>
      </c>
      <c r="K154" s="169" t="s">
        <v>248</v>
      </c>
      <c r="L154" s="41"/>
      <c r="M154" s="174" t="s">
        <v>32</v>
      </c>
      <c r="N154" s="175" t="s">
        <v>49</v>
      </c>
      <c r="O154" s="66"/>
      <c r="P154" s="176">
        <f>O154*H154</f>
        <v>0</v>
      </c>
      <c r="Q154" s="176">
        <v>9.0000000000000006E-5</v>
      </c>
      <c r="R154" s="176">
        <f>Q154*H154</f>
        <v>4.1400000000000005E-3</v>
      </c>
      <c r="S154" s="176">
        <v>0</v>
      </c>
      <c r="T154" s="177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78" t="s">
        <v>142</v>
      </c>
      <c r="AT154" s="178" t="s">
        <v>144</v>
      </c>
      <c r="AU154" s="178" t="s">
        <v>88</v>
      </c>
      <c r="AY154" s="18" t="s">
        <v>143</v>
      </c>
      <c r="BE154" s="179">
        <f>IF(N154="základní",J154,0)</f>
        <v>0</v>
      </c>
      <c r="BF154" s="179">
        <f>IF(N154="snížená",J154,0)</f>
        <v>0</v>
      </c>
      <c r="BG154" s="179">
        <f>IF(N154="zákl. přenesená",J154,0)</f>
        <v>0</v>
      </c>
      <c r="BH154" s="179">
        <f>IF(N154="sníž. přenesená",J154,0)</f>
        <v>0</v>
      </c>
      <c r="BI154" s="179">
        <f>IF(N154="nulová",J154,0)</f>
        <v>0</v>
      </c>
      <c r="BJ154" s="18" t="s">
        <v>86</v>
      </c>
      <c r="BK154" s="179">
        <f>ROUND(I154*H154,2)</f>
        <v>0</v>
      </c>
      <c r="BL154" s="18" t="s">
        <v>142</v>
      </c>
      <c r="BM154" s="178" t="s">
        <v>2625</v>
      </c>
    </row>
    <row r="155" spans="1:65" s="2" customFormat="1" ht="11.25">
      <c r="A155" s="36"/>
      <c r="B155" s="37"/>
      <c r="C155" s="38"/>
      <c r="D155" s="180" t="s">
        <v>149</v>
      </c>
      <c r="E155" s="38"/>
      <c r="F155" s="181" t="s">
        <v>2482</v>
      </c>
      <c r="G155" s="38"/>
      <c r="H155" s="38"/>
      <c r="I155" s="182"/>
      <c r="J155" s="38"/>
      <c r="K155" s="38"/>
      <c r="L155" s="41"/>
      <c r="M155" s="183"/>
      <c r="N155" s="184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8" t="s">
        <v>149</v>
      </c>
      <c r="AU155" s="18" t="s">
        <v>88</v>
      </c>
    </row>
    <row r="156" spans="1:65" s="2" customFormat="1" ht="11.25">
      <c r="A156" s="36"/>
      <c r="B156" s="37"/>
      <c r="C156" s="38"/>
      <c r="D156" s="198" t="s">
        <v>194</v>
      </c>
      <c r="E156" s="38"/>
      <c r="F156" s="199" t="s">
        <v>2484</v>
      </c>
      <c r="G156" s="38"/>
      <c r="H156" s="38"/>
      <c r="I156" s="182"/>
      <c r="J156" s="38"/>
      <c r="K156" s="38"/>
      <c r="L156" s="41"/>
      <c r="M156" s="183"/>
      <c r="N156" s="184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8" t="s">
        <v>194</v>
      </c>
      <c r="AU156" s="18" t="s">
        <v>88</v>
      </c>
    </row>
    <row r="157" spans="1:65" s="11" customFormat="1" ht="22.9" customHeight="1">
      <c r="B157" s="153"/>
      <c r="C157" s="154"/>
      <c r="D157" s="155" t="s">
        <v>77</v>
      </c>
      <c r="E157" s="196" t="s">
        <v>361</v>
      </c>
      <c r="F157" s="196" t="s">
        <v>936</v>
      </c>
      <c r="G157" s="154"/>
      <c r="H157" s="154"/>
      <c r="I157" s="157"/>
      <c r="J157" s="197">
        <f>BK157</f>
        <v>0</v>
      </c>
      <c r="K157" s="154"/>
      <c r="L157" s="159"/>
      <c r="M157" s="160"/>
      <c r="N157" s="161"/>
      <c r="O157" s="161"/>
      <c r="P157" s="162">
        <f>SUM(P158:P163)</f>
        <v>0</v>
      </c>
      <c r="Q157" s="161"/>
      <c r="R157" s="162">
        <f>SUM(R158:R163)</f>
        <v>2.9199999999999999E-3</v>
      </c>
      <c r="S157" s="161"/>
      <c r="T157" s="163">
        <f>SUM(T158:T163)</f>
        <v>4.3E-3</v>
      </c>
      <c r="AR157" s="164" t="s">
        <v>86</v>
      </c>
      <c r="AT157" s="165" t="s">
        <v>77</v>
      </c>
      <c r="AU157" s="165" t="s">
        <v>86</v>
      </c>
      <c r="AY157" s="164" t="s">
        <v>143</v>
      </c>
      <c r="BK157" s="166">
        <f>SUM(BK158:BK163)</f>
        <v>0</v>
      </c>
    </row>
    <row r="158" spans="1:65" s="2" customFormat="1" ht="33" customHeight="1">
      <c r="A158" s="36"/>
      <c r="B158" s="37"/>
      <c r="C158" s="167" t="s">
        <v>8</v>
      </c>
      <c r="D158" s="167" t="s">
        <v>144</v>
      </c>
      <c r="E158" s="168" t="s">
        <v>2626</v>
      </c>
      <c r="F158" s="169" t="s">
        <v>2627</v>
      </c>
      <c r="G158" s="170" t="s">
        <v>312</v>
      </c>
      <c r="H158" s="171">
        <v>15</v>
      </c>
      <c r="I158" s="172"/>
      <c r="J158" s="173">
        <f>ROUND(I158*H158,2)</f>
        <v>0</v>
      </c>
      <c r="K158" s="169" t="s">
        <v>248</v>
      </c>
      <c r="L158" s="41"/>
      <c r="M158" s="174" t="s">
        <v>32</v>
      </c>
      <c r="N158" s="175" t="s">
        <v>49</v>
      </c>
      <c r="O158" s="66"/>
      <c r="P158" s="176">
        <f>O158*H158</f>
        <v>0</v>
      </c>
      <c r="Q158" s="176">
        <v>1.2999999999999999E-4</v>
      </c>
      <c r="R158" s="176">
        <f>Q158*H158</f>
        <v>1.9499999999999999E-3</v>
      </c>
      <c r="S158" s="176">
        <v>0</v>
      </c>
      <c r="T158" s="177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78" t="s">
        <v>86</v>
      </c>
      <c r="AT158" s="178" t="s">
        <v>144</v>
      </c>
      <c r="AU158" s="178" t="s">
        <v>88</v>
      </c>
      <c r="AY158" s="18" t="s">
        <v>143</v>
      </c>
      <c r="BE158" s="179">
        <f>IF(N158="základní",J158,0)</f>
        <v>0</v>
      </c>
      <c r="BF158" s="179">
        <f>IF(N158="snížená",J158,0)</f>
        <v>0</v>
      </c>
      <c r="BG158" s="179">
        <f>IF(N158="zákl. přenesená",J158,0)</f>
        <v>0</v>
      </c>
      <c r="BH158" s="179">
        <f>IF(N158="sníž. přenesená",J158,0)</f>
        <v>0</v>
      </c>
      <c r="BI158" s="179">
        <f>IF(N158="nulová",J158,0)</f>
        <v>0</v>
      </c>
      <c r="BJ158" s="18" t="s">
        <v>86</v>
      </c>
      <c r="BK158" s="179">
        <f>ROUND(I158*H158,2)</f>
        <v>0</v>
      </c>
      <c r="BL158" s="18" t="s">
        <v>86</v>
      </c>
      <c r="BM158" s="178" t="s">
        <v>2628</v>
      </c>
    </row>
    <row r="159" spans="1:65" s="2" customFormat="1" ht="19.5">
      <c r="A159" s="36"/>
      <c r="B159" s="37"/>
      <c r="C159" s="38"/>
      <c r="D159" s="180" t="s">
        <v>149</v>
      </c>
      <c r="E159" s="38"/>
      <c r="F159" s="181" t="s">
        <v>2627</v>
      </c>
      <c r="G159" s="38"/>
      <c r="H159" s="38"/>
      <c r="I159" s="182"/>
      <c r="J159" s="38"/>
      <c r="K159" s="38"/>
      <c r="L159" s="41"/>
      <c r="M159" s="183"/>
      <c r="N159" s="184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8" t="s">
        <v>149</v>
      </c>
      <c r="AU159" s="18" t="s">
        <v>88</v>
      </c>
    </row>
    <row r="160" spans="1:65" s="2" customFormat="1" ht="11.25">
      <c r="A160" s="36"/>
      <c r="B160" s="37"/>
      <c r="C160" s="38"/>
      <c r="D160" s="198" t="s">
        <v>194</v>
      </c>
      <c r="E160" s="38"/>
      <c r="F160" s="199" t="s">
        <v>2629</v>
      </c>
      <c r="G160" s="38"/>
      <c r="H160" s="38"/>
      <c r="I160" s="182"/>
      <c r="J160" s="38"/>
      <c r="K160" s="38"/>
      <c r="L160" s="41"/>
      <c r="M160" s="183"/>
      <c r="N160" s="184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8" t="s">
        <v>194</v>
      </c>
      <c r="AU160" s="18" t="s">
        <v>88</v>
      </c>
    </row>
    <row r="161" spans="1:65" s="2" customFormat="1" ht="24.2" customHeight="1">
      <c r="A161" s="36"/>
      <c r="B161" s="37"/>
      <c r="C161" s="167" t="s">
        <v>452</v>
      </c>
      <c r="D161" s="167" t="s">
        <v>144</v>
      </c>
      <c r="E161" s="168" t="s">
        <v>2630</v>
      </c>
      <c r="F161" s="169" t="s">
        <v>2631</v>
      </c>
      <c r="G161" s="170" t="s">
        <v>462</v>
      </c>
      <c r="H161" s="171">
        <v>1</v>
      </c>
      <c r="I161" s="172"/>
      <c r="J161" s="173">
        <f>ROUND(I161*H161,2)</f>
        <v>0</v>
      </c>
      <c r="K161" s="169" t="s">
        <v>248</v>
      </c>
      <c r="L161" s="41"/>
      <c r="M161" s="174" t="s">
        <v>32</v>
      </c>
      <c r="N161" s="175" t="s">
        <v>49</v>
      </c>
      <c r="O161" s="66"/>
      <c r="P161" s="176">
        <f>O161*H161</f>
        <v>0</v>
      </c>
      <c r="Q161" s="176">
        <v>9.7000000000000005E-4</v>
      </c>
      <c r="R161" s="176">
        <f>Q161*H161</f>
        <v>9.7000000000000005E-4</v>
      </c>
      <c r="S161" s="176">
        <v>4.3E-3</v>
      </c>
      <c r="T161" s="177">
        <f>S161*H161</f>
        <v>4.3E-3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78" t="s">
        <v>86</v>
      </c>
      <c r="AT161" s="178" t="s">
        <v>144</v>
      </c>
      <c r="AU161" s="178" t="s">
        <v>88</v>
      </c>
      <c r="AY161" s="18" t="s">
        <v>143</v>
      </c>
      <c r="BE161" s="179">
        <f>IF(N161="základní",J161,0)</f>
        <v>0</v>
      </c>
      <c r="BF161" s="179">
        <f>IF(N161="snížená",J161,0)</f>
        <v>0</v>
      </c>
      <c r="BG161" s="179">
        <f>IF(N161="zákl. přenesená",J161,0)</f>
        <v>0</v>
      </c>
      <c r="BH161" s="179">
        <f>IF(N161="sníž. přenesená",J161,0)</f>
        <v>0</v>
      </c>
      <c r="BI161" s="179">
        <f>IF(N161="nulová",J161,0)</f>
        <v>0</v>
      </c>
      <c r="BJ161" s="18" t="s">
        <v>86</v>
      </c>
      <c r="BK161" s="179">
        <f>ROUND(I161*H161,2)</f>
        <v>0</v>
      </c>
      <c r="BL161" s="18" t="s">
        <v>86</v>
      </c>
      <c r="BM161" s="178" t="s">
        <v>2632</v>
      </c>
    </row>
    <row r="162" spans="1:65" s="2" customFormat="1" ht="19.5">
      <c r="A162" s="36"/>
      <c r="B162" s="37"/>
      <c r="C162" s="38"/>
      <c r="D162" s="180" t="s">
        <v>149</v>
      </c>
      <c r="E162" s="38"/>
      <c r="F162" s="181" t="s">
        <v>2631</v>
      </c>
      <c r="G162" s="38"/>
      <c r="H162" s="38"/>
      <c r="I162" s="182"/>
      <c r="J162" s="38"/>
      <c r="K162" s="38"/>
      <c r="L162" s="41"/>
      <c r="M162" s="183"/>
      <c r="N162" s="184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8" t="s">
        <v>149</v>
      </c>
      <c r="AU162" s="18" t="s">
        <v>88</v>
      </c>
    </row>
    <row r="163" spans="1:65" s="2" customFormat="1" ht="11.25">
      <c r="A163" s="36"/>
      <c r="B163" s="37"/>
      <c r="C163" s="38"/>
      <c r="D163" s="198" t="s">
        <v>194</v>
      </c>
      <c r="E163" s="38"/>
      <c r="F163" s="199" t="s">
        <v>2633</v>
      </c>
      <c r="G163" s="38"/>
      <c r="H163" s="38"/>
      <c r="I163" s="182"/>
      <c r="J163" s="38"/>
      <c r="K163" s="38"/>
      <c r="L163" s="41"/>
      <c r="M163" s="183"/>
      <c r="N163" s="184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8" t="s">
        <v>194</v>
      </c>
      <c r="AU163" s="18" t="s">
        <v>88</v>
      </c>
    </row>
    <row r="164" spans="1:65" s="11" customFormat="1" ht="25.9" customHeight="1">
      <c r="B164" s="153"/>
      <c r="C164" s="154"/>
      <c r="D164" s="155" t="s">
        <v>77</v>
      </c>
      <c r="E164" s="156" t="s">
        <v>1014</v>
      </c>
      <c r="F164" s="156" t="s">
        <v>1015</v>
      </c>
      <c r="G164" s="154"/>
      <c r="H164" s="154"/>
      <c r="I164" s="157"/>
      <c r="J164" s="158">
        <f>BK164</f>
        <v>0</v>
      </c>
      <c r="K164" s="154"/>
      <c r="L164" s="159"/>
      <c r="M164" s="160"/>
      <c r="N164" s="161"/>
      <c r="O164" s="161"/>
      <c r="P164" s="162">
        <f>P165+P239+P245</f>
        <v>0</v>
      </c>
      <c r="Q164" s="161"/>
      <c r="R164" s="162">
        <f>R165+R239+R245</f>
        <v>2.4299999999999999E-2</v>
      </c>
      <c r="S164" s="161"/>
      <c r="T164" s="163">
        <f>T165+T239+T245</f>
        <v>0</v>
      </c>
      <c r="AR164" s="164" t="s">
        <v>88</v>
      </c>
      <c r="AT164" s="165" t="s">
        <v>77</v>
      </c>
      <c r="AU164" s="165" t="s">
        <v>78</v>
      </c>
      <c r="AY164" s="164" t="s">
        <v>143</v>
      </c>
      <c r="BK164" s="166">
        <f>BK165+BK239+BK245</f>
        <v>0</v>
      </c>
    </row>
    <row r="165" spans="1:65" s="11" customFormat="1" ht="22.9" customHeight="1">
      <c r="B165" s="153"/>
      <c r="C165" s="154"/>
      <c r="D165" s="155" t="s">
        <v>77</v>
      </c>
      <c r="E165" s="196" t="s">
        <v>2634</v>
      </c>
      <c r="F165" s="196" t="s">
        <v>2635</v>
      </c>
      <c r="G165" s="154"/>
      <c r="H165" s="154"/>
      <c r="I165" s="157"/>
      <c r="J165" s="197">
        <f>BK165</f>
        <v>0</v>
      </c>
      <c r="K165" s="154"/>
      <c r="L165" s="159"/>
      <c r="M165" s="160"/>
      <c r="N165" s="161"/>
      <c r="O165" s="161"/>
      <c r="P165" s="162">
        <f>SUM(P166:P238)</f>
        <v>0</v>
      </c>
      <c r="Q165" s="161"/>
      <c r="R165" s="162">
        <f>SUM(R166:R238)</f>
        <v>2.1899999999999999E-2</v>
      </c>
      <c r="S165" s="161"/>
      <c r="T165" s="163">
        <f>SUM(T166:T238)</f>
        <v>0</v>
      </c>
      <c r="AR165" s="164" t="s">
        <v>88</v>
      </c>
      <c r="AT165" s="165" t="s">
        <v>77</v>
      </c>
      <c r="AU165" s="165" t="s">
        <v>86</v>
      </c>
      <c r="AY165" s="164" t="s">
        <v>143</v>
      </c>
      <c r="BK165" s="166">
        <f>SUM(BK166:BK238)</f>
        <v>0</v>
      </c>
    </row>
    <row r="166" spans="1:65" s="2" customFormat="1" ht="24.2" customHeight="1">
      <c r="A166" s="36"/>
      <c r="B166" s="37"/>
      <c r="C166" s="167" t="s">
        <v>459</v>
      </c>
      <c r="D166" s="167" t="s">
        <v>144</v>
      </c>
      <c r="E166" s="168" t="s">
        <v>2636</v>
      </c>
      <c r="F166" s="169" t="s">
        <v>2637</v>
      </c>
      <c r="G166" s="170" t="s">
        <v>470</v>
      </c>
      <c r="H166" s="171">
        <v>4</v>
      </c>
      <c r="I166" s="172"/>
      <c r="J166" s="173">
        <f>ROUND(I166*H166,2)</f>
        <v>0</v>
      </c>
      <c r="K166" s="169" t="s">
        <v>248</v>
      </c>
      <c r="L166" s="41"/>
      <c r="M166" s="174" t="s">
        <v>32</v>
      </c>
      <c r="N166" s="175" t="s">
        <v>49</v>
      </c>
      <c r="O166" s="66"/>
      <c r="P166" s="176">
        <f>O166*H166</f>
        <v>0</v>
      </c>
      <c r="Q166" s="176">
        <v>2.0000000000000002E-5</v>
      </c>
      <c r="R166" s="176">
        <f>Q166*H166</f>
        <v>8.0000000000000007E-5</v>
      </c>
      <c r="S166" s="176">
        <v>0</v>
      </c>
      <c r="T166" s="177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78" t="s">
        <v>910</v>
      </c>
      <c r="AT166" s="178" t="s">
        <v>144</v>
      </c>
      <c r="AU166" s="178" t="s">
        <v>88</v>
      </c>
      <c r="AY166" s="18" t="s">
        <v>143</v>
      </c>
      <c r="BE166" s="179">
        <f>IF(N166="základní",J166,0)</f>
        <v>0</v>
      </c>
      <c r="BF166" s="179">
        <f>IF(N166="snížená",J166,0)</f>
        <v>0</v>
      </c>
      <c r="BG166" s="179">
        <f>IF(N166="zákl. přenesená",J166,0)</f>
        <v>0</v>
      </c>
      <c r="BH166" s="179">
        <f>IF(N166="sníž. přenesená",J166,0)</f>
        <v>0</v>
      </c>
      <c r="BI166" s="179">
        <f>IF(N166="nulová",J166,0)</f>
        <v>0</v>
      </c>
      <c r="BJ166" s="18" t="s">
        <v>86</v>
      </c>
      <c r="BK166" s="179">
        <f>ROUND(I166*H166,2)</f>
        <v>0</v>
      </c>
      <c r="BL166" s="18" t="s">
        <v>910</v>
      </c>
      <c r="BM166" s="178" t="s">
        <v>2638</v>
      </c>
    </row>
    <row r="167" spans="1:65" s="2" customFormat="1" ht="11.25">
      <c r="A167" s="36"/>
      <c r="B167" s="37"/>
      <c r="C167" s="38"/>
      <c r="D167" s="180" t="s">
        <v>149</v>
      </c>
      <c r="E167" s="38"/>
      <c r="F167" s="181" t="s">
        <v>2637</v>
      </c>
      <c r="G167" s="38"/>
      <c r="H167" s="38"/>
      <c r="I167" s="182"/>
      <c r="J167" s="38"/>
      <c r="K167" s="38"/>
      <c r="L167" s="41"/>
      <c r="M167" s="183"/>
      <c r="N167" s="184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8" t="s">
        <v>149</v>
      </c>
      <c r="AU167" s="18" t="s">
        <v>88</v>
      </c>
    </row>
    <row r="168" spans="1:65" s="2" customFormat="1" ht="11.25">
      <c r="A168" s="36"/>
      <c r="B168" s="37"/>
      <c r="C168" s="38"/>
      <c r="D168" s="198" t="s">
        <v>194</v>
      </c>
      <c r="E168" s="38"/>
      <c r="F168" s="199" t="s">
        <v>2639</v>
      </c>
      <c r="G168" s="38"/>
      <c r="H168" s="38"/>
      <c r="I168" s="182"/>
      <c r="J168" s="38"/>
      <c r="K168" s="38"/>
      <c r="L168" s="41"/>
      <c r="M168" s="183"/>
      <c r="N168" s="184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8" t="s">
        <v>194</v>
      </c>
      <c r="AU168" s="18" t="s">
        <v>88</v>
      </c>
    </row>
    <row r="169" spans="1:65" s="2" customFormat="1" ht="16.5" customHeight="1">
      <c r="A169" s="36"/>
      <c r="B169" s="37"/>
      <c r="C169" s="232" t="s">
        <v>467</v>
      </c>
      <c r="D169" s="232" t="s">
        <v>519</v>
      </c>
      <c r="E169" s="233" t="s">
        <v>2640</v>
      </c>
      <c r="F169" s="234" t="s">
        <v>2641</v>
      </c>
      <c r="G169" s="235" t="s">
        <v>470</v>
      </c>
      <c r="H169" s="236">
        <v>2</v>
      </c>
      <c r="I169" s="237"/>
      <c r="J169" s="238">
        <f>ROUND(I169*H169,2)</f>
        <v>0</v>
      </c>
      <c r="K169" s="234" t="s">
        <v>32</v>
      </c>
      <c r="L169" s="239"/>
      <c r="M169" s="240" t="s">
        <v>32</v>
      </c>
      <c r="N169" s="241" t="s">
        <v>49</v>
      </c>
      <c r="O169" s="66"/>
      <c r="P169" s="176">
        <f>O169*H169</f>
        <v>0</v>
      </c>
      <c r="Q169" s="176">
        <v>6.9999999999999994E-5</v>
      </c>
      <c r="R169" s="176">
        <f>Q169*H169</f>
        <v>1.3999999999999999E-4</v>
      </c>
      <c r="S169" s="176">
        <v>0</v>
      </c>
      <c r="T169" s="177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78" t="s">
        <v>88</v>
      </c>
      <c r="AT169" s="178" t="s">
        <v>519</v>
      </c>
      <c r="AU169" s="178" t="s">
        <v>88</v>
      </c>
      <c r="AY169" s="18" t="s">
        <v>143</v>
      </c>
      <c r="BE169" s="179">
        <f>IF(N169="základní",J169,0)</f>
        <v>0</v>
      </c>
      <c r="BF169" s="179">
        <f>IF(N169="snížená",J169,0)</f>
        <v>0</v>
      </c>
      <c r="BG169" s="179">
        <f>IF(N169="zákl. přenesená",J169,0)</f>
        <v>0</v>
      </c>
      <c r="BH169" s="179">
        <f>IF(N169="sníž. přenesená",J169,0)</f>
        <v>0</v>
      </c>
      <c r="BI169" s="179">
        <f>IF(N169="nulová",J169,0)</f>
        <v>0</v>
      </c>
      <c r="BJ169" s="18" t="s">
        <v>86</v>
      </c>
      <c r="BK169" s="179">
        <f>ROUND(I169*H169,2)</f>
        <v>0</v>
      </c>
      <c r="BL169" s="18" t="s">
        <v>86</v>
      </c>
      <c r="BM169" s="178" t="s">
        <v>2642</v>
      </c>
    </row>
    <row r="170" spans="1:65" s="2" customFormat="1" ht="11.25">
      <c r="A170" s="36"/>
      <c r="B170" s="37"/>
      <c r="C170" s="38"/>
      <c r="D170" s="180" t="s">
        <v>149</v>
      </c>
      <c r="E170" s="38"/>
      <c r="F170" s="181" t="s">
        <v>2641</v>
      </c>
      <c r="G170" s="38"/>
      <c r="H170" s="38"/>
      <c r="I170" s="182"/>
      <c r="J170" s="38"/>
      <c r="K170" s="38"/>
      <c r="L170" s="41"/>
      <c r="M170" s="183"/>
      <c r="N170" s="184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8" t="s">
        <v>149</v>
      </c>
      <c r="AU170" s="18" t="s">
        <v>88</v>
      </c>
    </row>
    <row r="171" spans="1:65" s="2" customFormat="1" ht="16.5" customHeight="1">
      <c r="A171" s="36"/>
      <c r="B171" s="37"/>
      <c r="C171" s="232" t="s">
        <v>474</v>
      </c>
      <c r="D171" s="232" t="s">
        <v>519</v>
      </c>
      <c r="E171" s="233" t="s">
        <v>2643</v>
      </c>
      <c r="F171" s="234" t="s">
        <v>2644</v>
      </c>
      <c r="G171" s="235" t="s">
        <v>470</v>
      </c>
      <c r="H171" s="236">
        <v>2</v>
      </c>
      <c r="I171" s="237"/>
      <c r="J171" s="238">
        <f>ROUND(I171*H171,2)</f>
        <v>0</v>
      </c>
      <c r="K171" s="234" t="s">
        <v>32</v>
      </c>
      <c r="L171" s="239"/>
      <c r="M171" s="240" t="s">
        <v>32</v>
      </c>
      <c r="N171" s="241" t="s">
        <v>49</v>
      </c>
      <c r="O171" s="66"/>
      <c r="P171" s="176">
        <f>O171*H171</f>
        <v>0</v>
      </c>
      <c r="Q171" s="176">
        <v>4.0000000000000002E-4</v>
      </c>
      <c r="R171" s="176">
        <f>Q171*H171</f>
        <v>8.0000000000000004E-4</v>
      </c>
      <c r="S171" s="176">
        <v>0</v>
      </c>
      <c r="T171" s="177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78" t="s">
        <v>88</v>
      </c>
      <c r="AT171" s="178" t="s">
        <v>519</v>
      </c>
      <c r="AU171" s="178" t="s">
        <v>88</v>
      </c>
      <c r="AY171" s="18" t="s">
        <v>143</v>
      </c>
      <c r="BE171" s="179">
        <f>IF(N171="základní",J171,0)</f>
        <v>0</v>
      </c>
      <c r="BF171" s="179">
        <f>IF(N171="snížená",J171,0)</f>
        <v>0</v>
      </c>
      <c r="BG171" s="179">
        <f>IF(N171="zákl. přenesená",J171,0)</f>
        <v>0</v>
      </c>
      <c r="BH171" s="179">
        <f>IF(N171="sníž. přenesená",J171,0)</f>
        <v>0</v>
      </c>
      <c r="BI171" s="179">
        <f>IF(N171="nulová",J171,0)</f>
        <v>0</v>
      </c>
      <c r="BJ171" s="18" t="s">
        <v>86</v>
      </c>
      <c r="BK171" s="179">
        <f>ROUND(I171*H171,2)</f>
        <v>0</v>
      </c>
      <c r="BL171" s="18" t="s">
        <v>86</v>
      </c>
      <c r="BM171" s="178" t="s">
        <v>2645</v>
      </c>
    </row>
    <row r="172" spans="1:65" s="2" customFormat="1" ht="11.25">
      <c r="A172" s="36"/>
      <c r="B172" s="37"/>
      <c r="C172" s="38"/>
      <c r="D172" s="180" t="s">
        <v>149</v>
      </c>
      <c r="E172" s="38"/>
      <c r="F172" s="181" t="s">
        <v>2644</v>
      </c>
      <c r="G172" s="38"/>
      <c r="H172" s="38"/>
      <c r="I172" s="182"/>
      <c r="J172" s="38"/>
      <c r="K172" s="38"/>
      <c r="L172" s="41"/>
      <c r="M172" s="183"/>
      <c r="N172" s="184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8" t="s">
        <v>149</v>
      </c>
      <c r="AU172" s="18" t="s">
        <v>88</v>
      </c>
    </row>
    <row r="173" spans="1:65" s="2" customFormat="1" ht="24.2" customHeight="1">
      <c r="A173" s="36"/>
      <c r="B173" s="37"/>
      <c r="C173" s="167" t="s">
        <v>480</v>
      </c>
      <c r="D173" s="167" t="s">
        <v>144</v>
      </c>
      <c r="E173" s="168" t="s">
        <v>2646</v>
      </c>
      <c r="F173" s="169" t="s">
        <v>2647</v>
      </c>
      <c r="G173" s="170" t="s">
        <v>470</v>
      </c>
      <c r="H173" s="171">
        <v>2</v>
      </c>
      <c r="I173" s="172"/>
      <c r="J173" s="173">
        <f>ROUND(I173*H173,2)</f>
        <v>0</v>
      </c>
      <c r="K173" s="169" t="s">
        <v>248</v>
      </c>
      <c r="L173" s="41"/>
      <c r="M173" s="174" t="s">
        <v>32</v>
      </c>
      <c r="N173" s="175" t="s">
        <v>49</v>
      </c>
      <c r="O173" s="66"/>
      <c r="P173" s="176">
        <f>O173*H173</f>
        <v>0</v>
      </c>
      <c r="Q173" s="176">
        <v>2.0000000000000002E-5</v>
      </c>
      <c r="R173" s="176">
        <f>Q173*H173</f>
        <v>4.0000000000000003E-5</v>
      </c>
      <c r="S173" s="176">
        <v>0</v>
      </c>
      <c r="T173" s="177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78" t="s">
        <v>86</v>
      </c>
      <c r="AT173" s="178" t="s">
        <v>144</v>
      </c>
      <c r="AU173" s="178" t="s">
        <v>88</v>
      </c>
      <c r="AY173" s="18" t="s">
        <v>143</v>
      </c>
      <c r="BE173" s="179">
        <f>IF(N173="základní",J173,0)</f>
        <v>0</v>
      </c>
      <c r="BF173" s="179">
        <f>IF(N173="snížená",J173,0)</f>
        <v>0</v>
      </c>
      <c r="BG173" s="179">
        <f>IF(N173="zákl. přenesená",J173,0)</f>
        <v>0</v>
      </c>
      <c r="BH173" s="179">
        <f>IF(N173="sníž. přenesená",J173,0)</f>
        <v>0</v>
      </c>
      <c r="BI173" s="179">
        <f>IF(N173="nulová",J173,0)</f>
        <v>0</v>
      </c>
      <c r="BJ173" s="18" t="s">
        <v>86</v>
      </c>
      <c r="BK173" s="179">
        <f>ROUND(I173*H173,2)</f>
        <v>0</v>
      </c>
      <c r="BL173" s="18" t="s">
        <v>86</v>
      </c>
      <c r="BM173" s="178" t="s">
        <v>2648</v>
      </c>
    </row>
    <row r="174" spans="1:65" s="2" customFormat="1" ht="11.25">
      <c r="A174" s="36"/>
      <c r="B174" s="37"/>
      <c r="C174" s="38"/>
      <c r="D174" s="180" t="s">
        <v>149</v>
      </c>
      <c r="E174" s="38"/>
      <c r="F174" s="181" t="s">
        <v>2647</v>
      </c>
      <c r="G174" s="38"/>
      <c r="H174" s="38"/>
      <c r="I174" s="182"/>
      <c r="J174" s="38"/>
      <c r="K174" s="38"/>
      <c r="L174" s="41"/>
      <c r="M174" s="183"/>
      <c r="N174" s="184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8" t="s">
        <v>149</v>
      </c>
      <c r="AU174" s="18" t="s">
        <v>88</v>
      </c>
    </row>
    <row r="175" spans="1:65" s="2" customFormat="1" ht="11.25">
      <c r="A175" s="36"/>
      <c r="B175" s="37"/>
      <c r="C175" s="38"/>
      <c r="D175" s="198" t="s">
        <v>194</v>
      </c>
      <c r="E175" s="38"/>
      <c r="F175" s="199" t="s">
        <v>2649</v>
      </c>
      <c r="G175" s="38"/>
      <c r="H175" s="38"/>
      <c r="I175" s="182"/>
      <c r="J175" s="38"/>
      <c r="K175" s="38"/>
      <c r="L175" s="41"/>
      <c r="M175" s="183"/>
      <c r="N175" s="184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8" t="s">
        <v>194</v>
      </c>
      <c r="AU175" s="18" t="s">
        <v>88</v>
      </c>
    </row>
    <row r="176" spans="1:65" s="2" customFormat="1" ht="16.5" customHeight="1">
      <c r="A176" s="36"/>
      <c r="B176" s="37"/>
      <c r="C176" s="232" t="s">
        <v>7</v>
      </c>
      <c r="D176" s="232" t="s">
        <v>519</v>
      </c>
      <c r="E176" s="233" t="s">
        <v>2650</v>
      </c>
      <c r="F176" s="234" t="s">
        <v>2651</v>
      </c>
      <c r="G176" s="235" t="s">
        <v>470</v>
      </c>
      <c r="H176" s="236">
        <v>1</v>
      </c>
      <c r="I176" s="237"/>
      <c r="J176" s="238">
        <f>ROUND(I176*H176,2)</f>
        <v>0</v>
      </c>
      <c r="K176" s="234" t="s">
        <v>32</v>
      </c>
      <c r="L176" s="239"/>
      <c r="M176" s="240" t="s">
        <v>32</v>
      </c>
      <c r="N176" s="241" t="s">
        <v>49</v>
      </c>
      <c r="O176" s="66"/>
      <c r="P176" s="176">
        <f>O176*H176</f>
        <v>0</v>
      </c>
      <c r="Q176" s="176">
        <v>1.7000000000000001E-4</v>
      </c>
      <c r="R176" s="176">
        <f>Q176*H176</f>
        <v>1.7000000000000001E-4</v>
      </c>
      <c r="S176" s="176">
        <v>0</v>
      </c>
      <c r="T176" s="177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78" t="s">
        <v>88</v>
      </c>
      <c r="AT176" s="178" t="s">
        <v>519</v>
      </c>
      <c r="AU176" s="178" t="s">
        <v>88</v>
      </c>
      <c r="AY176" s="18" t="s">
        <v>143</v>
      </c>
      <c r="BE176" s="179">
        <f>IF(N176="základní",J176,0)</f>
        <v>0</v>
      </c>
      <c r="BF176" s="179">
        <f>IF(N176="snížená",J176,0)</f>
        <v>0</v>
      </c>
      <c r="BG176" s="179">
        <f>IF(N176="zákl. přenesená",J176,0)</f>
        <v>0</v>
      </c>
      <c r="BH176" s="179">
        <f>IF(N176="sníž. přenesená",J176,0)</f>
        <v>0</v>
      </c>
      <c r="BI176" s="179">
        <f>IF(N176="nulová",J176,0)</f>
        <v>0</v>
      </c>
      <c r="BJ176" s="18" t="s">
        <v>86</v>
      </c>
      <c r="BK176" s="179">
        <f>ROUND(I176*H176,2)</f>
        <v>0</v>
      </c>
      <c r="BL176" s="18" t="s">
        <v>86</v>
      </c>
      <c r="BM176" s="178" t="s">
        <v>2652</v>
      </c>
    </row>
    <row r="177" spans="1:65" s="2" customFormat="1" ht="11.25">
      <c r="A177" s="36"/>
      <c r="B177" s="37"/>
      <c r="C177" s="38"/>
      <c r="D177" s="180" t="s">
        <v>149</v>
      </c>
      <c r="E177" s="38"/>
      <c r="F177" s="181" t="s">
        <v>2651</v>
      </c>
      <c r="G177" s="38"/>
      <c r="H177" s="38"/>
      <c r="I177" s="182"/>
      <c r="J177" s="38"/>
      <c r="K177" s="38"/>
      <c r="L177" s="41"/>
      <c r="M177" s="183"/>
      <c r="N177" s="184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8" t="s">
        <v>149</v>
      </c>
      <c r="AU177" s="18" t="s">
        <v>88</v>
      </c>
    </row>
    <row r="178" spans="1:65" s="2" customFormat="1" ht="16.5" customHeight="1">
      <c r="A178" s="36"/>
      <c r="B178" s="37"/>
      <c r="C178" s="232" t="s">
        <v>495</v>
      </c>
      <c r="D178" s="232" t="s">
        <v>519</v>
      </c>
      <c r="E178" s="233" t="s">
        <v>2653</v>
      </c>
      <c r="F178" s="234" t="s">
        <v>2654</v>
      </c>
      <c r="G178" s="235" t="s">
        <v>470</v>
      </c>
      <c r="H178" s="236">
        <v>1</v>
      </c>
      <c r="I178" s="237"/>
      <c r="J178" s="238">
        <f>ROUND(I178*H178,2)</f>
        <v>0</v>
      </c>
      <c r="K178" s="234" t="s">
        <v>32</v>
      </c>
      <c r="L178" s="239"/>
      <c r="M178" s="240" t="s">
        <v>32</v>
      </c>
      <c r="N178" s="241" t="s">
        <v>49</v>
      </c>
      <c r="O178" s="66"/>
      <c r="P178" s="176">
        <f>O178*H178</f>
        <v>0</v>
      </c>
      <c r="Q178" s="176">
        <v>1.7000000000000001E-4</v>
      </c>
      <c r="R178" s="176">
        <f>Q178*H178</f>
        <v>1.7000000000000001E-4</v>
      </c>
      <c r="S178" s="176">
        <v>0</v>
      </c>
      <c r="T178" s="177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78" t="s">
        <v>88</v>
      </c>
      <c r="AT178" s="178" t="s">
        <v>519</v>
      </c>
      <c r="AU178" s="178" t="s">
        <v>88</v>
      </c>
      <c r="AY178" s="18" t="s">
        <v>143</v>
      </c>
      <c r="BE178" s="179">
        <f>IF(N178="základní",J178,0)</f>
        <v>0</v>
      </c>
      <c r="BF178" s="179">
        <f>IF(N178="snížená",J178,0)</f>
        <v>0</v>
      </c>
      <c r="BG178" s="179">
        <f>IF(N178="zákl. přenesená",J178,0)</f>
        <v>0</v>
      </c>
      <c r="BH178" s="179">
        <f>IF(N178="sníž. přenesená",J178,0)</f>
        <v>0</v>
      </c>
      <c r="BI178" s="179">
        <f>IF(N178="nulová",J178,0)</f>
        <v>0</v>
      </c>
      <c r="BJ178" s="18" t="s">
        <v>86</v>
      </c>
      <c r="BK178" s="179">
        <f>ROUND(I178*H178,2)</f>
        <v>0</v>
      </c>
      <c r="BL178" s="18" t="s">
        <v>86</v>
      </c>
      <c r="BM178" s="178" t="s">
        <v>2655</v>
      </c>
    </row>
    <row r="179" spans="1:65" s="2" customFormat="1" ht="11.25">
      <c r="A179" s="36"/>
      <c r="B179" s="37"/>
      <c r="C179" s="38"/>
      <c r="D179" s="180" t="s">
        <v>149</v>
      </c>
      <c r="E179" s="38"/>
      <c r="F179" s="181" t="s">
        <v>2654</v>
      </c>
      <c r="G179" s="38"/>
      <c r="H179" s="38"/>
      <c r="I179" s="182"/>
      <c r="J179" s="38"/>
      <c r="K179" s="38"/>
      <c r="L179" s="41"/>
      <c r="M179" s="183"/>
      <c r="N179" s="184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8" t="s">
        <v>149</v>
      </c>
      <c r="AU179" s="18" t="s">
        <v>88</v>
      </c>
    </row>
    <row r="180" spans="1:65" s="2" customFormat="1" ht="24.2" customHeight="1">
      <c r="A180" s="36"/>
      <c r="B180" s="37"/>
      <c r="C180" s="167" t="s">
        <v>502</v>
      </c>
      <c r="D180" s="167" t="s">
        <v>144</v>
      </c>
      <c r="E180" s="168" t="s">
        <v>2656</v>
      </c>
      <c r="F180" s="169" t="s">
        <v>2657</v>
      </c>
      <c r="G180" s="170" t="s">
        <v>470</v>
      </c>
      <c r="H180" s="171">
        <v>3</v>
      </c>
      <c r="I180" s="172"/>
      <c r="J180" s="173">
        <f>ROUND(I180*H180,2)</f>
        <v>0</v>
      </c>
      <c r="K180" s="169" t="s">
        <v>248</v>
      </c>
      <c r="L180" s="41"/>
      <c r="M180" s="174" t="s">
        <v>32</v>
      </c>
      <c r="N180" s="175" t="s">
        <v>49</v>
      </c>
      <c r="O180" s="66"/>
      <c r="P180" s="176">
        <f>O180*H180</f>
        <v>0</v>
      </c>
      <c r="Q180" s="176">
        <v>3.0000000000000001E-5</v>
      </c>
      <c r="R180" s="176">
        <f>Q180*H180</f>
        <v>9.0000000000000006E-5</v>
      </c>
      <c r="S180" s="176">
        <v>0</v>
      </c>
      <c r="T180" s="177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78" t="s">
        <v>86</v>
      </c>
      <c r="AT180" s="178" t="s">
        <v>144</v>
      </c>
      <c r="AU180" s="178" t="s">
        <v>88</v>
      </c>
      <c r="AY180" s="18" t="s">
        <v>143</v>
      </c>
      <c r="BE180" s="179">
        <f>IF(N180="základní",J180,0)</f>
        <v>0</v>
      </c>
      <c r="BF180" s="179">
        <f>IF(N180="snížená",J180,0)</f>
        <v>0</v>
      </c>
      <c r="BG180" s="179">
        <f>IF(N180="zákl. přenesená",J180,0)</f>
        <v>0</v>
      </c>
      <c r="BH180" s="179">
        <f>IF(N180="sníž. přenesená",J180,0)</f>
        <v>0</v>
      </c>
      <c r="BI180" s="179">
        <f>IF(N180="nulová",J180,0)</f>
        <v>0</v>
      </c>
      <c r="BJ180" s="18" t="s">
        <v>86</v>
      </c>
      <c r="BK180" s="179">
        <f>ROUND(I180*H180,2)</f>
        <v>0</v>
      </c>
      <c r="BL180" s="18" t="s">
        <v>86</v>
      </c>
      <c r="BM180" s="178" t="s">
        <v>2658</v>
      </c>
    </row>
    <row r="181" spans="1:65" s="2" customFormat="1" ht="11.25">
      <c r="A181" s="36"/>
      <c r="B181" s="37"/>
      <c r="C181" s="38"/>
      <c r="D181" s="180" t="s">
        <v>149</v>
      </c>
      <c r="E181" s="38"/>
      <c r="F181" s="181" t="s">
        <v>2657</v>
      </c>
      <c r="G181" s="38"/>
      <c r="H181" s="38"/>
      <c r="I181" s="182"/>
      <c r="J181" s="38"/>
      <c r="K181" s="38"/>
      <c r="L181" s="41"/>
      <c r="M181" s="183"/>
      <c r="N181" s="184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8" t="s">
        <v>149</v>
      </c>
      <c r="AU181" s="18" t="s">
        <v>88</v>
      </c>
    </row>
    <row r="182" spans="1:65" s="2" customFormat="1" ht="11.25">
      <c r="A182" s="36"/>
      <c r="B182" s="37"/>
      <c r="C182" s="38"/>
      <c r="D182" s="198" t="s">
        <v>194</v>
      </c>
      <c r="E182" s="38"/>
      <c r="F182" s="199" t="s">
        <v>2659</v>
      </c>
      <c r="G182" s="38"/>
      <c r="H182" s="38"/>
      <c r="I182" s="182"/>
      <c r="J182" s="38"/>
      <c r="K182" s="38"/>
      <c r="L182" s="41"/>
      <c r="M182" s="183"/>
      <c r="N182" s="184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8" t="s">
        <v>194</v>
      </c>
      <c r="AU182" s="18" t="s">
        <v>88</v>
      </c>
    </row>
    <row r="183" spans="1:65" s="2" customFormat="1" ht="16.5" customHeight="1">
      <c r="A183" s="36"/>
      <c r="B183" s="37"/>
      <c r="C183" s="232" t="s">
        <v>509</v>
      </c>
      <c r="D183" s="232" t="s">
        <v>519</v>
      </c>
      <c r="E183" s="233" t="s">
        <v>2660</v>
      </c>
      <c r="F183" s="234" t="s">
        <v>2661</v>
      </c>
      <c r="G183" s="235" t="s">
        <v>470</v>
      </c>
      <c r="H183" s="236">
        <v>3</v>
      </c>
      <c r="I183" s="237"/>
      <c r="J183" s="238">
        <f>ROUND(I183*H183,2)</f>
        <v>0</v>
      </c>
      <c r="K183" s="234" t="s">
        <v>32</v>
      </c>
      <c r="L183" s="239"/>
      <c r="M183" s="240" t="s">
        <v>32</v>
      </c>
      <c r="N183" s="241" t="s">
        <v>49</v>
      </c>
      <c r="O183" s="66"/>
      <c r="P183" s="176">
        <f>O183*H183</f>
        <v>0</v>
      </c>
      <c r="Q183" s="176">
        <v>1.7000000000000001E-4</v>
      </c>
      <c r="R183" s="176">
        <f>Q183*H183</f>
        <v>5.1000000000000004E-4</v>
      </c>
      <c r="S183" s="176">
        <v>0</v>
      </c>
      <c r="T183" s="177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78" t="s">
        <v>88</v>
      </c>
      <c r="AT183" s="178" t="s">
        <v>519</v>
      </c>
      <c r="AU183" s="178" t="s">
        <v>88</v>
      </c>
      <c r="AY183" s="18" t="s">
        <v>143</v>
      </c>
      <c r="BE183" s="179">
        <f>IF(N183="základní",J183,0)</f>
        <v>0</v>
      </c>
      <c r="BF183" s="179">
        <f>IF(N183="snížená",J183,0)</f>
        <v>0</v>
      </c>
      <c r="BG183" s="179">
        <f>IF(N183="zákl. přenesená",J183,0)</f>
        <v>0</v>
      </c>
      <c r="BH183" s="179">
        <f>IF(N183="sníž. přenesená",J183,0)</f>
        <v>0</v>
      </c>
      <c r="BI183" s="179">
        <f>IF(N183="nulová",J183,0)</f>
        <v>0</v>
      </c>
      <c r="BJ183" s="18" t="s">
        <v>86</v>
      </c>
      <c r="BK183" s="179">
        <f>ROUND(I183*H183,2)</f>
        <v>0</v>
      </c>
      <c r="BL183" s="18" t="s">
        <v>86</v>
      </c>
      <c r="BM183" s="178" t="s">
        <v>2662</v>
      </c>
    </row>
    <row r="184" spans="1:65" s="2" customFormat="1" ht="11.25">
      <c r="A184" s="36"/>
      <c r="B184" s="37"/>
      <c r="C184" s="38"/>
      <c r="D184" s="180" t="s">
        <v>149</v>
      </c>
      <c r="E184" s="38"/>
      <c r="F184" s="181" t="s">
        <v>2661</v>
      </c>
      <c r="G184" s="38"/>
      <c r="H184" s="38"/>
      <c r="I184" s="182"/>
      <c r="J184" s="38"/>
      <c r="K184" s="38"/>
      <c r="L184" s="41"/>
      <c r="M184" s="183"/>
      <c r="N184" s="184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8" t="s">
        <v>149</v>
      </c>
      <c r="AU184" s="18" t="s">
        <v>88</v>
      </c>
    </row>
    <row r="185" spans="1:65" s="2" customFormat="1" ht="24.2" customHeight="1">
      <c r="A185" s="36"/>
      <c r="B185" s="37"/>
      <c r="C185" s="167" t="s">
        <v>518</v>
      </c>
      <c r="D185" s="167" t="s">
        <v>144</v>
      </c>
      <c r="E185" s="168" t="s">
        <v>2663</v>
      </c>
      <c r="F185" s="169" t="s">
        <v>2664</v>
      </c>
      <c r="G185" s="170" t="s">
        <v>470</v>
      </c>
      <c r="H185" s="171">
        <v>13</v>
      </c>
      <c r="I185" s="172"/>
      <c r="J185" s="173">
        <f>ROUND(I185*H185,2)</f>
        <v>0</v>
      </c>
      <c r="K185" s="169" t="s">
        <v>248</v>
      </c>
      <c r="L185" s="41"/>
      <c r="M185" s="174" t="s">
        <v>32</v>
      </c>
      <c r="N185" s="175" t="s">
        <v>49</v>
      </c>
      <c r="O185" s="66"/>
      <c r="P185" s="176">
        <f>O185*H185</f>
        <v>0</v>
      </c>
      <c r="Q185" s="176">
        <v>6.0000000000000002E-5</v>
      </c>
      <c r="R185" s="176">
        <f>Q185*H185</f>
        <v>7.7999999999999999E-4</v>
      </c>
      <c r="S185" s="176">
        <v>0</v>
      </c>
      <c r="T185" s="177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78" t="s">
        <v>86</v>
      </c>
      <c r="AT185" s="178" t="s">
        <v>144</v>
      </c>
      <c r="AU185" s="178" t="s">
        <v>88</v>
      </c>
      <c r="AY185" s="18" t="s">
        <v>143</v>
      </c>
      <c r="BE185" s="179">
        <f>IF(N185="základní",J185,0)</f>
        <v>0</v>
      </c>
      <c r="BF185" s="179">
        <f>IF(N185="snížená",J185,0)</f>
        <v>0</v>
      </c>
      <c r="BG185" s="179">
        <f>IF(N185="zákl. přenesená",J185,0)</f>
        <v>0</v>
      </c>
      <c r="BH185" s="179">
        <f>IF(N185="sníž. přenesená",J185,0)</f>
        <v>0</v>
      </c>
      <c r="BI185" s="179">
        <f>IF(N185="nulová",J185,0)</f>
        <v>0</v>
      </c>
      <c r="BJ185" s="18" t="s">
        <v>86</v>
      </c>
      <c r="BK185" s="179">
        <f>ROUND(I185*H185,2)</f>
        <v>0</v>
      </c>
      <c r="BL185" s="18" t="s">
        <v>86</v>
      </c>
      <c r="BM185" s="178" t="s">
        <v>2665</v>
      </c>
    </row>
    <row r="186" spans="1:65" s="2" customFormat="1" ht="11.25">
      <c r="A186" s="36"/>
      <c r="B186" s="37"/>
      <c r="C186" s="38"/>
      <c r="D186" s="180" t="s">
        <v>149</v>
      </c>
      <c r="E186" s="38"/>
      <c r="F186" s="181" t="s">
        <v>2664</v>
      </c>
      <c r="G186" s="38"/>
      <c r="H186" s="38"/>
      <c r="I186" s="182"/>
      <c r="J186" s="38"/>
      <c r="K186" s="38"/>
      <c r="L186" s="41"/>
      <c r="M186" s="183"/>
      <c r="N186" s="184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8" t="s">
        <v>149</v>
      </c>
      <c r="AU186" s="18" t="s">
        <v>88</v>
      </c>
    </row>
    <row r="187" spans="1:65" s="2" customFormat="1" ht="11.25">
      <c r="A187" s="36"/>
      <c r="B187" s="37"/>
      <c r="C187" s="38"/>
      <c r="D187" s="198" t="s">
        <v>194</v>
      </c>
      <c r="E187" s="38"/>
      <c r="F187" s="199" t="s">
        <v>2666</v>
      </c>
      <c r="G187" s="38"/>
      <c r="H187" s="38"/>
      <c r="I187" s="182"/>
      <c r="J187" s="38"/>
      <c r="K187" s="38"/>
      <c r="L187" s="41"/>
      <c r="M187" s="183"/>
      <c r="N187" s="184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8" t="s">
        <v>194</v>
      </c>
      <c r="AU187" s="18" t="s">
        <v>88</v>
      </c>
    </row>
    <row r="188" spans="1:65" s="2" customFormat="1" ht="16.5" customHeight="1">
      <c r="A188" s="36"/>
      <c r="B188" s="37"/>
      <c r="C188" s="232" t="s">
        <v>524</v>
      </c>
      <c r="D188" s="232" t="s">
        <v>519</v>
      </c>
      <c r="E188" s="233" t="s">
        <v>2667</v>
      </c>
      <c r="F188" s="234" t="s">
        <v>2668</v>
      </c>
      <c r="G188" s="235" t="s">
        <v>470</v>
      </c>
      <c r="H188" s="236">
        <v>1</v>
      </c>
      <c r="I188" s="237"/>
      <c r="J188" s="238">
        <f>ROUND(I188*H188,2)</f>
        <v>0</v>
      </c>
      <c r="K188" s="234" t="s">
        <v>32</v>
      </c>
      <c r="L188" s="239"/>
      <c r="M188" s="240" t="s">
        <v>32</v>
      </c>
      <c r="N188" s="241" t="s">
        <v>49</v>
      </c>
      <c r="O188" s="66"/>
      <c r="P188" s="176">
        <f>O188*H188</f>
        <v>0</v>
      </c>
      <c r="Q188" s="176">
        <v>1.7000000000000001E-4</v>
      </c>
      <c r="R188" s="176">
        <f>Q188*H188</f>
        <v>1.7000000000000001E-4</v>
      </c>
      <c r="S188" s="176">
        <v>0</v>
      </c>
      <c r="T188" s="177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78" t="s">
        <v>88</v>
      </c>
      <c r="AT188" s="178" t="s">
        <v>519</v>
      </c>
      <c r="AU188" s="178" t="s">
        <v>88</v>
      </c>
      <c r="AY188" s="18" t="s">
        <v>143</v>
      </c>
      <c r="BE188" s="179">
        <f>IF(N188="základní",J188,0)</f>
        <v>0</v>
      </c>
      <c r="BF188" s="179">
        <f>IF(N188="snížená",J188,0)</f>
        <v>0</v>
      </c>
      <c r="BG188" s="179">
        <f>IF(N188="zákl. přenesená",J188,0)</f>
        <v>0</v>
      </c>
      <c r="BH188" s="179">
        <f>IF(N188="sníž. přenesená",J188,0)</f>
        <v>0</v>
      </c>
      <c r="BI188" s="179">
        <f>IF(N188="nulová",J188,0)</f>
        <v>0</v>
      </c>
      <c r="BJ188" s="18" t="s">
        <v>86</v>
      </c>
      <c r="BK188" s="179">
        <f>ROUND(I188*H188,2)</f>
        <v>0</v>
      </c>
      <c r="BL188" s="18" t="s">
        <v>86</v>
      </c>
      <c r="BM188" s="178" t="s">
        <v>2669</v>
      </c>
    </row>
    <row r="189" spans="1:65" s="2" customFormat="1" ht="11.25">
      <c r="A189" s="36"/>
      <c r="B189" s="37"/>
      <c r="C189" s="38"/>
      <c r="D189" s="180" t="s">
        <v>149</v>
      </c>
      <c r="E189" s="38"/>
      <c r="F189" s="181" t="s">
        <v>2668</v>
      </c>
      <c r="G189" s="38"/>
      <c r="H189" s="38"/>
      <c r="I189" s="182"/>
      <c r="J189" s="38"/>
      <c r="K189" s="38"/>
      <c r="L189" s="41"/>
      <c r="M189" s="183"/>
      <c r="N189" s="184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8" t="s">
        <v>149</v>
      </c>
      <c r="AU189" s="18" t="s">
        <v>88</v>
      </c>
    </row>
    <row r="190" spans="1:65" s="2" customFormat="1" ht="16.5" customHeight="1">
      <c r="A190" s="36"/>
      <c r="B190" s="37"/>
      <c r="C190" s="232" t="s">
        <v>533</v>
      </c>
      <c r="D190" s="232" t="s">
        <v>519</v>
      </c>
      <c r="E190" s="233" t="s">
        <v>2670</v>
      </c>
      <c r="F190" s="234" t="s">
        <v>2671</v>
      </c>
      <c r="G190" s="235" t="s">
        <v>470</v>
      </c>
      <c r="H190" s="236">
        <v>10</v>
      </c>
      <c r="I190" s="237"/>
      <c r="J190" s="238">
        <f>ROUND(I190*H190,2)</f>
        <v>0</v>
      </c>
      <c r="K190" s="234" t="s">
        <v>248</v>
      </c>
      <c r="L190" s="239"/>
      <c r="M190" s="240" t="s">
        <v>32</v>
      </c>
      <c r="N190" s="241" t="s">
        <v>49</v>
      </c>
      <c r="O190" s="66"/>
      <c r="P190" s="176">
        <f>O190*H190</f>
        <v>0</v>
      </c>
      <c r="Q190" s="176">
        <v>4.0000000000000002E-4</v>
      </c>
      <c r="R190" s="176">
        <f>Q190*H190</f>
        <v>4.0000000000000001E-3</v>
      </c>
      <c r="S190" s="176">
        <v>0</v>
      </c>
      <c r="T190" s="177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78" t="s">
        <v>88</v>
      </c>
      <c r="AT190" s="178" t="s">
        <v>519</v>
      </c>
      <c r="AU190" s="178" t="s">
        <v>88</v>
      </c>
      <c r="AY190" s="18" t="s">
        <v>143</v>
      </c>
      <c r="BE190" s="179">
        <f>IF(N190="základní",J190,0)</f>
        <v>0</v>
      </c>
      <c r="BF190" s="179">
        <f>IF(N190="snížená",J190,0)</f>
        <v>0</v>
      </c>
      <c r="BG190" s="179">
        <f>IF(N190="zákl. přenesená",J190,0)</f>
        <v>0</v>
      </c>
      <c r="BH190" s="179">
        <f>IF(N190="sníž. přenesená",J190,0)</f>
        <v>0</v>
      </c>
      <c r="BI190" s="179">
        <f>IF(N190="nulová",J190,0)</f>
        <v>0</v>
      </c>
      <c r="BJ190" s="18" t="s">
        <v>86</v>
      </c>
      <c r="BK190" s="179">
        <f>ROUND(I190*H190,2)</f>
        <v>0</v>
      </c>
      <c r="BL190" s="18" t="s">
        <v>86</v>
      </c>
      <c r="BM190" s="178" t="s">
        <v>2672</v>
      </c>
    </row>
    <row r="191" spans="1:65" s="2" customFormat="1" ht="11.25">
      <c r="A191" s="36"/>
      <c r="B191" s="37"/>
      <c r="C191" s="38"/>
      <c r="D191" s="180" t="s">
        <v>149</v>
      </c>
      <c r="E191" s="38"/>
      <c r="F191" s="181" t="s">
        <v>2671</v>
      </c>
      <c r="G191" s="38"/>
      <c r="H191" s="38"/>
      <c r="I191" s="182"/>
      <c r="J191" s="38"/>
      <c r="K191" s="38"/>
      <c r="L191" s="41"/>
      <c r="M191" s="183"/>
      <c r="N191" s="184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8" t="s">
        <v>149</v>
      </c>
      <c r="AU191" s="18" t="s">
        <v>88</v>
      </c>
    </row>
    <row r="192" spans="1:65" s="2" customFormat="1" ht="16.5" customHeight="1">
      <c r="A192" s="36"/>
      <c r="B192" s="37"/>
      <c r="C192" s="232" t="s">
        <v>538</v>
      </c>
      <c r="D192" s="232" t="s">
        <v>519</v>
      </c>
      <c r="E192" s="233" t="s">
        <v>2673</v>
      </c>
      <c r="F192" s="234" t="s">
        <v>2674</v>
      </c>
      <c r="G192" s="235" t="s">
        <v>470</v>
      </c>
      <c r="H192" s="236">
        <v>2</v>
      </c>
      <c r="I192" s="237"/>
      <c r="J192" s="238">
        <f>ROUND(I192*H192,2)</f>
        <v>0</v>
      </c>
      <c r="K192" s="234" t="s">
        <v>32</v>
      </c>
      <c r="L192" s="239"/>
      <c r="M192" s="240" t="s">
        <v>32</v>
      </c>
      <c r="N192" s="241" t="s">
        <v>49</v>
      </c>
      <c r="O192" s="66"/>
      <c r="P192" s="176">
        <f>O192*H192</f>
        <v>0</v>
      </c>
      <c r="Q192" s="176">
        <v>1.7000000000000001E-4</v>
      </c>
      <c r="R192" s="176">
        <f>Q192*H192</f>
        <v>3.4000000000000002E-4</v>
      </c>
      <c r="S192" s="176">
        <v>0</v>
      </c>
      <c r="T192" s="177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78" t="s">
        <v>88</v>
      </c>
      <c r="AT192" s="178" t="s">
        <v>519</v>
      </c>
      <c r="AU192" s="178" t="s">
        <v>88</v>
      </c>
      <c r="AY192" s="18" t="s">
        <v>143</v>
      </c>
      <c r="BE192" s="179">
        <f>IF(N192="základní",J192,0)</f>
        <v>0</v>
      </c>
      <c r="BF192" s="179">
        <f>IF(N192="snížená",J192,0)</f>
        <v>0</v>
      </c>
      <c r="BG192" s="179">
        <f>IF(N192="zákl. přenesená",J192,0)</f>
        <v>0</v>
      </c>
      <c r="BH192" s="179">
        <f>IF(N192="sníž. přenesená",J192,0)</f>
        <v>0</v>
      </c>
      <c r="BI192" s="179">
        <f>IF(N192="nulová",J192,0)</f>
        <v>0</v>
      </c>
      <c r="BJ192" s="18" t="s">
        <v>86</v>
      </c>
      <c r="BK192" s="179">
        <f>ROUND(I192*H192,2)</f>
        <v>0</v>
      </c>
      <c r="BL192" s="18" t="s">
        <v>86</v>
      </c>
      <c r="BM192" s="178" t="s">
        <v>2675</v>
      </c>
    </row>
    <row r="193" spans="1:65" s="2" customFormat="1" ht="11.25">
      <c r="A193" s="36"/>
      <c r="B193" s="37"/>
      <c r="C193" s="38"/>
      <c r="D193" s="180" t="s">
        <v>149</v>
      </c>
      <c r="E193" s="38"/>
      <c r="F193" s="181" t="s">
        <v>2674</v>
      </c>
      <c r="G193" s="38"/>
      <c r="H193" s="38"/>
      <c r="I193" s="182"/>
      <c r="J193" s="38"/>
      <c r="K193" s="38"/>
      <c r="L193" s="41"/>
      <c r="M193" s="183"/>
      <c r="N193" s="184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8" t="s">
        <v>149</v>
      </c>
      <c r="AU193" s="18" t="s">
        <v>88</v>
      </c>
    </row>
    <row r="194" spans="1:65" s="2" customFormat="1" ht="16.5" customHeight="1">
      <c r="A194" s="36"/>
      <c r="B194" s="37"/>
      <c r="C194" s="167" t="s">
        <v>561</v>
      </c>
      <c r="D194" s="167" t="s">
        <v>144</v>
      </c>
      <c r="E194" s="168" t="s">
        <v>2676</v>
      </c>
      <c r="F194" s="169" t="s">
        <v>2677</v>
      </c>
      <c r="G194" s="170" t="s">
        <v>462</v>
      </c>
      <c r="H194" s="171">
        <v>1</v>
      </c>
      <c r="I194" s="172"/>
      <c r="J194" s="173">
        <f>ROUND(I194*H194,2)</f>
        <v>0</v>
      </c>
      <c r="K194" s="169" t="s">
        <v>248</v>
      </c>
      <c r="L194" s="41"/>
      <c r="M194" s="174" t="s">
        <v>32</v>
      </c>
      <c r="N194" s="175" t="s">
        <v>49</v>
      </c>
      <c r="O194" s="66"/>
      <c r="P194" s="176">
        <f>O194*H194</f>
        <v>0</v>
      </c>
      <c r="Q194" s="176">
        <v>4.6800000000000001E-3</v>
      </c>
      <c r="R194" s="176">
        <f>Q194*H194</f>
        <v>4.6800000000000001E-3</v>
      </c>
      <c r="S194" s="176">
        <v>0</v>
      </c>
      <c r="T194" s="177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78" t="s">
        <v>86</v>
      </c>
      <c r="AT194" s="178" t="s">
        <v>144</v>
      </c>
      <c r="AU194" s="178" t="s">
        <v>88</v>
      </c>
      <c r="AY194" s="18" t="s">
        <v>143</v>
      </c>
      <c r="BE194" s="179">
        <f>IF(N194="základní",J194,0)</f>
        <v>0</v>
      </c>
      <c r="BF194" s="179">
        <f>IF(N194="snížená",J194,0)</f>
        <v>0</v>
      </c>
      <c r="BG194" s="179">
        <f>IF(N194="zákl. přenesená",J194,0)</f>
        <v>0</v>
      </c>
      <c r="BH194" s="179">
        <f>IF(N194="sníž. přenesená",J194,0)</f>
        <v>0</v>
      </c>
      <c r="BI194" s="179">
        <f>IF(N194="nulová",J194,0)</f>
        <v>0</v>
      </c>
      <c r="BJ194" s="18" t="s">
        <v>86</v>
      </c>
      <c r="BK194" s="179">
        <f>ROUND(I194*H194,2)</f>
        <v>0</v>
      </c>
      <c r="BL194" s="18" t="s">
        <v>86</v>
      </c>
      <c r="BM194" s="178" t="s">
        <v>2678</v>
      </c>
    </row>
    <row r="195" spans="1:65" s="2" customFormat="1" ht="11.25">
      <c r="A195" s="36"/>
      <c r="B195" s="37"/>
      <c r="C195" s="38"/>
      <c r="D195" s="180" t="s">
        <v>149</v>
      </c>
      <c r="E195" s="38"/>
      <c r="F195" s="181" t="s">
        <v>2677</v>
      </c>
      <c r="G195" s="38"/>
      <c r="H195" s="38"/>
      <c r="I195" s="182"/>
      <c r="J195" s="38"/>
      <c r="K195" s="38"/>
      <c r="L195" s="41"/>
      <c r="M195" s="183"/>
      <c r="N195" s="184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8" t="s">
        <v>149</v>
      </c>
      <c r="AU195" s="18" t="s">
        <v>88</v>
      </c>
    </row>
    <row r="196" spans="1:65" s="2" customFormat="1" ht="11.25">
      <c r="A196" s="36"/>
      <c r="B196" s="37"/>
      <c r="C196" s="38"/>
      <c r="D196" s="198" t="s">
        <v>194</v>
      </c>
      <c r="E196" s="38"/>
      <c r="F196" s="199" t="s">
        <v>2679</v>
      </c>
      <c r="G196" s="38"/>
      <c r="H196" s="38"/>
      <c r="I196" s="182"/>
      <c r="J196" s="38"/>
      <c r="K196" s="38"/>
      <c r="L196" s="41"/>
      <c r="M196" s="183"/>
      <c r="N196" s="184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8" t="s">
        <v>194</v>
      </c>
      <c r="AU196" s="18" t="s">
        <v>88</v>
      </c>
    </row>
    <row r="197" spans="1:65" s="2" customFormat="1" ht="16.5" customHeight="1">
      <c r="A197" s="36"/>
      <c r="B197" s="37"/>
      <c r="C197" s="167" t="s">
        <v>566</v>
      </c>
      <c r="D197" s="167" t="s">
        <v>144</v>
      </c>
      <c r="E197" s="168" t="s">
        <v>2680</v>
      </c>
      <c r="F197" s="169" t="s">
        <v>2681</v>
      </c>
      <c r="G197" s="170" t="s">
        <v>455</v>
      </c>
      <c r="H197" s="171">
        <v>1</v>
      </c>
      <c r="I197" s="172"/>
      <c r="J197" s="173">
        <f>ROUND(I197*H197,2)</f>
        <v>0</v>
      </c>
      <c r="K197" s="169" t="s">
        <v>248</v>
      </c>
      <c r="L197" s="41"/>
      <c r="M197" s="174" t="s">
        <v>32</v>
      </c>
      <c r="N197" s="175" t="s">
        <v>49</v>
      </c>
      <c r="O197" s="66"/>
      <c r="P197" s="176">
        <f>O197*H197</f>
        <v>0</v>
      </c>
      <c r="Q197" s="176">
        <v>1.4E-3</v>
      </c>
      <c r="R197" s="176">
        <f>Q197*H197</f>
        <v>1.4E-3</v>
      </c>
      <c r="S197" s="176">
        <v>0</v>
      </c>
      <c r="T197" s="177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78" t="s">
        <v>86</v>
      </c>
      <c r="AT197" s="178" t="s">
        <v>144</v>
      </c>
      <c r="AU197" s="178" t="s">
        <v>88</v>
      </c>
      <c r="AY197" s="18" t="s">
        <v>143</v>
      </c>
      <c r="BE197" s="179">
        <f>IF(N197="základní",J197,0)</f>
        <v>0</v>
      </c>
      <c r="BF197" s="179">
        <f>IF(N197="snížená",J197,0)</f>
        <v>0</v>
      </c>
      <c r="BG197" s="179">
        <f>IF(N197="zákl. přenesená",J197,0)</f>
        <v>0</v>
      </c>
      <c r="BH197" s="179">
        <f>IF(N197="sníž. přenesená",J197,0)</f>
        <v>0</v>
      </c>
      <c r="BI197" s="179">
        <f>IF(N197="nulová",J197,0)</f>
        <v>0</v>
      </c>
      <c r="BJ197" s="18" t="s">
        <v>86</v>
      </c>
      <c r="BK197" s="179">
        <f>ROUND(I197*H197,2)</f>
        <v>0</v>
      </c>
      <c r="BL197" s="18" t="s">
        <v>86</v>
      </c>
      <c r="BM197" s="178" t="s">
        <v>2682</v>
      </c>
    </row>
    <row r="198" spans="1:65" s="2" customFormat="1" ht="11.25">
      <c r="A198" s="36"/>
      <c r="B198" s="37"/>
      <c r="C198" s="38"/>
      <c r="D198" s="180" t="s">
        <v>149</v>
      </c>
      <c r="E198" s="38"/>
      <c r="F198" s="181" t="s">
        <v>2681</v>
      </c>
      <c r="G198" s="38"/>
      <c r="H198" s="38"/>
      <c r="I198" s="182"/>
      <c r="J198" s="38"/>
      <c r="K198" s="38"/>
      <c r="L198" s="41"/>
      <c r="M198" s="183"/>
      <c r="N198" s="184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8" t="s">
        <v>149</v>
      </c>
      <c r="AU198" s="18" t="s">
        <v>88</v>
      </c>
    </row>
    <row r="199" spans="1:65" s="2" customFormat="1" ht="11.25">
      <c r="A199" s="36"/>
      <c r="B199" s="37"/>
      <c r="C199" s="38"/>
      <c r="D199" s="198" t="s">
        <v>194</v>
      </c>
      <c r="E199" s="38"/>
      <c r="F199" s="199" t="s">
        <v>2683</v>
      </c>
      <c r="G199" s="38"/>
      <c r="H199" s="38"/>
      <c r="I199" s="182"/>
      <c r="J199" s="38"/>
      <c r="K199" s="38"/>
      <c r="L199" s="41"/>
      <c r="M199" s="183"/>
      <c r="N199" s="184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8" t="s">
        <v>194</v>
      </c>
      <c r="AU199" s="18" t="s">
        <v>88</v>
      </c>
    </row>
    <row r="200" spans="1:65" s="2" customFormat="1" ht="16.5" customHeight="1">
      <c r="A200" s="36"/>
      <c r="B200" s="37"/>
      <c r="C200" s="167" t="s">
        <v>576</v>
      </c>
      <c r="D200" s="167" t="s">
        <v>144</v>
      </c>
      <c r="E200" s="168" t="s">
        <v>2684</v>
      </c>
      <c r="F200" s="169" t="s">
        <v>2685</v>
      </c>
      <c r="G200" s="170" t="s">
        <v>462</v>
      </c>
      <c r="H200" s="171">
        <v>68</v>
      </c>
      <c r="I200" s="172"/>
      <c r="J200" s="173">
        <f>ROUND(I200*H200,2)</f>
        <v>0</v>
      </c>
      <c r="K200" s="169" t="s">
        <v>248</v>
      </c>
      <c r="L200" s="41"/>
      <c r="M200" s="174" t="s">
        <v>32</v>
      </c>
      <c r="N200" s="175" t="s">
        <v>49</v>
      </c>
      <c r="O200" s="66"/>
      <c r="P200" s="176">
        <f>O200*H200</f>
        <v>0</v>
      </c>
      <c r="Q200" s="176">
        <v>0</v>
      </c>
      <c r="R200" s="176">
        <f>Q200*H200</f>
        <v>0</v>
      </c>
      <c r="S200" s="176">
        <v>0</v>
      </c>
      <c r="T200" s="177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78" t="s">
        <v>86</v>
      </c>
      <c r="AT200" s="178" t="s">
        <v>144</v>
      </c>
      <c r="AU200" s="178" t="s">
        <v>88</v>
      </c>
      <c r="AY200" s="18" t="s">
        <v>143</v>
      </c>
      <c r="BE200" s="179">
        <f>IF(N200="základní",J200,0)</f>
        <v>0</v>
      </c>
      <c r="BF200" s="179">
        <f>IF(N200="snížená",J200,0)</f>
        <v>0</v>
      </c>
      <c r="BG200" s="179">
        <f>IF(N200="zákl. přenesená",J200,0)</f>
        <v>0</v>
      </c>
      <c r="BH200" s="179">
        <f>IF(N200="sníž. přenesená",J200,0)</f>
        <v>0</v>
      </c>
      <c r="BI200" s="179">
        <f>IF(N200="nulová",J200,0)</f>
        <v>0</v>
      </c>
      <c r="BJ200" s="18" t="s">
        <v>86</v>
      </c>
      <c r="BK200" s="179">
        <f>ROUND(I200*H200,2)</f>
        <v>0</v>
      </c>
      <c r="BL200" s="18" t="s">
        <v>86</v>
      </c>
      <c r="BM200" s="178" t="s">
        <v>2686</v>
      </c>
    </row>
    <row r="201" spans="1:65" s="2" customFormat="1" ht="11.25">
      <c r="A201" s="36"/>
      <c r="B201" s="37"/>
      <c r="C201" s="38"/>
      <c r="D201" s="180" t="s">
        <v>149</v>
      </c>
      <c r="E201" s="38"/>
      <c r="F201" s="181" t="s">
        <v>2685</v>
      </c>
      <c r="G201" s="38"/>
      <c r="H201" s="38"/>
      <c r="I201" s="182"/>
      <c r="J201" s="38"/>
      <c r="K201" s="38"/>
      <c r="L201" s="41"/>
      <c r="M201" s="183"/>
      <c r="N201" s="184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8" t="s">
        <v>149</v>
      </c>
      <c r="AU201" s="18" t="s">
        <v>88</v>
      </c>
    </row>
    <row r="202" spans="1:65" s="2" customFormat="1" ht="11.25">
      <c r="A202" s="36"/>
      <c r="B202" s="37"/>
      <c r="C202" s="38"/>
      <c r="D202" s="198" t="s">
        <v>194</v>
      </c>
      <c r="E202" s="38"/>
      <c r="F202" s="199" t="s">
        <v>2687</v>
      </c>
      <c r="G202" s="38"/>
      <c r="H202" s="38"/>
      <c r="I202" s="182"/>
      <c r="J202" s="38"/>
      <c r="K202" s="38"/>
      <c r="L202" s="41"/>
      <c r="M202" s="183"/>
      <c r="N202" s="184"/>
      <c r="O202" s="66"/>
      <c r="P202" s="66"/>
      <c r="Q202" s="66"/>
      <c r="R202" s="66"/>
      <c r="S202" s="66"/>
      <c r="T202" s="67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8" t="s">
        <v>194</v>
      </c>
      <c r="AU202" s="18" t="s">
        <v>88</v>
      </c>
    </row>
    <row r="203" spans="1:65" s="2" customFormat="1" ht="16.5" customHeight="1">
      <c r="A203" s="36"/>
      <c r="B203" s="37"/>
      <c r="C203" s="167" t="s">
        <v>586</v>
      </c>
      <c r="D203" s="167" t="s">
        <v>144</v>
      </c>
      <c r="E203" s="168" t="s">
        <v>2688</v>
      </c>
      <c r="F203" s="169" t="s">
        <v>2689</v>
      </c>
      <c r="G203" s="170" t="s">
        <v>470</v>
      </c>
      <c r="H203" s="171">
        <v>2</v>
      </c>
      <c r="I203" s="172"/>
      <c r="J203" s="173">
        <f>ROUND(I203*H203,2)</f>
        <v>0</v>
      </c>
      <c r="K203" s="169" t="s">
        <v>248</v>
      </c>
      <c r="L203" s="41"/>
      <c r="M203" s="174" t="s">
        <v>32</v>
      </c>
      <c r="N203" s="175" t="s">
        <v>49</v>
      </c>
      <c r="O203" s="66"/>
      <c r="P203" s="176">
        <f>O203*H203</f>
        <v>0</v>
      </c>
      <c r="Q203" s="176">
        <v>1.8000000000000001E-4</v>
      </c>
      <c r="R203" s="176">
        <f>Q203*H203</f>
        <v>3.6000000000000002E-4</v>
      </c>
      <c r="S203" s="176">
        <v>0</v>
      </c>
      <c r="T203" s="177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78" t="s">
        <v>86</v>
      </c>
      <c r="AT203" s="178" t="s">
        <v>144</v>
      </c>
      <c r="AU203" s="178" t="s">
        <v>88</v>
      </c>
      <c r="AY203" s="18" t="s">
        <v>143</v>
      </c>
      <c r="BE203" s="179">
        <f>IF(N203="základní",J203,0)</f>
        <v>0</v>
      </c>
      <c r="BF203" s="179">
        <f>IF(N203="snížená",J203,0)</f>
        <v>0</v>
      </c>
      <c r="BG203" s="179">
        <f>IF(N203="zákl. přenesená",J203,0)</f>
        <v>0</v>
      </c>
      <c r="BH203" s="179">
        <f>IF(N203="sníž. přenesená",J203,0)</f>
        <v>0</v>
      </c>
      <c r="BI203" s="179">
        <f>IF(N203="nulová",J203,0)</f>
        <v>0</v>
      </c>
      <c r="BJ203" s="18" t="s">
        <v>86</v>
      </c>
      <c r="BK203" s="179">
        <f>ROUND(I203*H203,2)</f>
        <v>0</v>
      </c>
      <c r="BL203" s="18" t="s">
        <v>86</v>
      </c>
      <c r="BM203" s="178" t="s">
        <v>2690</v>
      </c>
    </row>
    <row r="204" spans="1:65" s="2" customFormat="1" ht="11.25">
      <c r="A204" s="36"/>
      <c r="B204" s="37"/>
      <c r="C204" s="38"/>
      <c r="D204" s="180" t="s">
        <v>149</v>
      </c>
      <c r="E204" s="38"/>
      <c r="F204" s="181" t="s">
        <v>2689</v>
      </c>
      <c r="G204" s="38"/>
      <c r="H204" s="38"/>
      <c r="I204" s="182"/>
      <c r="J204" s="38"/>
      <c r="K204" s="38"/>
      <c r="L204" s="41"/>
      <c r="M204" s="183"/>
      <c r="N204" s="184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8" t="s">
        <v>149</v>
      </c>
      <c r="AU204" s="18" t="s">
        <v>88</v>
      </c>
    </row>
    <row r="205" spans="1:65" s="2" customFormat="1" ht="11.25">
      <c r="A205" s="36"/>
      <c r="B205" s="37"/>
      <c r="C205" s="38"/>
      <c r="D205" s="198" t="s">
        <v>194</v>
      </c>
      <c r="E205" s="38"/>
      <c r="F205" s="199" t="s">
        <v>2691</v>
      </c>
      <c r="G205" s="38"/>
      <c r="H205" s="38"/>
      <c r="I205" s="182"/>
      <c r="J205" s="38"/>
      <c r="K205" s="38"/>
      <c r="L205" s="41"/>
      <c r="M205" s="183"/>
      <c r="N205" s="184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8" t="s">
        <v>194</v>
      </c>
      <c r="AU205" s="18" t="s">
        <v>88</v>
      </c>
    </row>
    <row r="206" spans="1:65" s="2" customFormat="1" ht="24.2" customHeight="1">
      <c r="A206" s="36"/>
      <c r="B206" s="37"/>
      <c r="C206" s="167" t="s">
        <v>594</v>
      </c>
      <c r="D206" s="167" t="s">
        <v>144</v>
      </c>
      <c r="E206" s="168" t="s">
        <v>2692</v>
      </c>
      <c r="F206" s="169" t="s">
        <v>2693</v>
      </c>
      <c r="G206" s="170" t="s">
        <v>455</v>
      </c>
      <c r="H206" s="171">
        <v>1</v>
      </c>
      <c r="I206" s="172"/>
      <c r="J206" s="173">
        <f>ROUND(I206*H206,2)</f>
        <v>0</v>
      </c>
      <c r="K206" s="169" t="s">
        <v>248</v>
      </c>
      <c r="L206" s="41"/>
      <c r="M206" s="174" t="s">
        <v>32</v>
      </c>
      <c r="N206" s="175" t="s">
        <v>49</v>
      </c>
      <c r="O206" s="66"/>
      <c r="P206" s="176">
        <f>O206*H206</f>
        <v>0</v>
      </c>
      <c r="Q206" s="176">
        <v>3.2799999999999999E-3</v>
      </c>
      <c r="R206" s="176">
        <f>Q206*H206</f>
        <v>3.2799999999999999E-3</v>
      </c>
      <c r="S206" s="176">
        <v>0</v>
      </c>
      <c r="T206" s="177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78" t="s">
        <v>86</v>
      </c>
      <c r="AT206" s="178" t="s">
        <v>144</v>
      </c>
      <c r="AU206" s="178" t="s">
        <v>88</v>
      </c>
      <c r="AY206" s="18" t="s">
        <v>143</v>
      </c>
      <c r="BE206" s="179">
        <f>IF(N206="základní",J206,0)</f>
        <v>0</v>
      </c>
      <c r="BF206" s="179">
        <f>IF(N206="snížená",J206,0)</f>
        <v>0</v>
      </c>
      <c r="BG206" s="179">
        <f>IF(N206="zákl. přenesená",J206,0)</f>
        <v>0</v>
      </c>
      <c r="BH206" s="179">
        <f>IF(N206="sníž. přenesená",J206,0)</f>
        <v>0</v>
      </c>
      <c r="BI206" s="179">
        <f>IF(N206="nulová",J206,0)</f>
        <v>0</v>
      </c>
      <c r="BJ206" s="18" t="s">
        <v>86</v>
      </c>
      <c r="BK206" s="179">
        <f>ROUND(I206*H206,2)</f>
        <v>0</v>
      </c>
      <c r="BL206" s="18" t="s">
        <v>86</v>
      </c>
      <c r="BM206" s="178" t="s">
        <v>2694</v>
      </c>
    </row>
    <row r="207" spans="1:65" s="2" customFormat="1" ht="19.5">
      <c r="A207" s="36"/>
      <c r="B207" s="37"/>
      <c r="C207" s="38"/>
      <c r="D207" s="180" t="s">
        <v>149</v>
      </c>
      <c r="E207" s="38"/>
      <c r="F207" s="181" t="s">
        <v>2693</v>
      </c>
      <c r="G207" s="38"/>
      <c r="H207" s="38"/>
      <c r="I207" s="182"/>
      <c r="J207" s="38"/>
      <c r="K207" s="38"/>
      <c r="L207" s="41"/>
      <c r="M207" s="183"/>
      <c r="N207" s="184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8" t="s">
        <v>149</v>
      </c>
      <c r="AU207" s="18" t="s">
        <v>88</v>
      </c>
    </row>
    <row r="208" spans="1:65" s="2" customFormat="1" ht="11.25">
      <c r="A208" s="36"/>
      <c r="B208" s="37"/>
      <c r="C208" s="38"/>
      <c r="D208" s="198" t="s">
        <v>194</v>
      </c>
      <c r="E208" s="38"/>
      <c r="F208" s="199" t="s">
        <v>2695</v>
      </c>
      <c r="G208" s="38"/>
      <c r="H208" s="38"/>
      <c r="I208" s="182"/>
      <c r="J208" s="38"/>
      <c r="K208" s="38"/>
      <c r="L208" s="41"/>
      <c r="M208" s="183"/>
      <c r="N208" s="184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8" t="s">
        <v>194</v>
      </c>
      <c r="AU208" s="18" t="s">
        <v>88</v>
      </c>
    </row>
    <row r="209" spans="1:65" s="2" customFormat="1" ht="24.2" customHeight="1">
      <c r="A209" s="36"/>
      <c r="B209" s="37"/>
      <c r="C209" s="167" t="s">
        <v>619</v>
      </c>
      <c r="D209" s="167" t="s">
        <v>144</v>
      </c>
      <c r="E209" s="168" t="s">
        <v>2696</v>
      </c>
      <c r="F209" s="169" t="s">
        <v>2697</v>
      </c>
      <c r="G209" s="170" t="s">
        <v>470</v>
      </c>
      <c r="H209" s="171">
        <v>4</v>
      </c>
      <c r="I209" s="172"/>
      <c r="J209" s="173">
        <f>ROUND(I209*H209,2)</f>
        <v>0</v>
      </c>
      <c r="K209" s="169" t="s">
        <v>248</v>
      </c>
      <c r="L209" s="41"/>
      <c r="M209" s="174" t="s">
        <v>32</v>
      </c>
      <c r="N209" s="175" t="s">
        <v>49</v>
      </c>
      <c r="O209" s="66"/>
      <c r="P209" s="176">
        <f>O209*H209</f>
        <v>0</v>
      </c>
      <c r="Q209" s="176">
        <v>0</v>
      </c>
      <c r="R209" s="176">
        <f>Q209*H209</f>
        <v>0</v>
      </c>
      <c r="S209" s="176">
        <v>0</v>
      </c>
      <c r="T209" s="177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78" t="s">
        <v>86</v>
      </c>
      <c r="AT209" s="178" t="s">
        <v>144</v>
      </c>
      <c r="AU209" s="178" t="s">
        <v>88</v>
      </c>
      <c r="AY209" s="18" t="s">
        <v>143</v>
      </c>
      <c r="BE209" s="179">
        <f>IF(N209="základní",J209,0)</f>
        <v>0</v>
      </c>
      <c r="BF209" s="179">
        <f>IF(N209="snížená",J209,0)</f>
        <v>0</v>
      </c>
      <c r="BG209" s="179">
        <f>IF(N209="zákl. přenesená",J209,0)</f>
        <v>0</v>
      </c>
      <c r="BH209" s="179">
        <f>IF(N209="sníž. přenesená",J209,0)</f>
        <v>0</v>
      </c>
      <c r="BI209" s="179">
        <f>IF(N209="nulová",J209,0)</f>
        <v>0</v>
      </c>
      <c r="BJ209" s="18" t="s">
        <v>86</v>
      </c>
      <c r="BK209" s="179">
        <f>ROUND(I209*H209,2)</f>
        <v>0</v>
      </c>
      <c r="BL209" s="18" t="s">
        <v>86</v>
      </c>
      <c r="BM209" s="178" t="s">
        <v>2698</v>
      </c>
    </row>
    <row r="210" spans="1:65" s="2" customFormat="1" ht="11.25">
      <c r="A210" s="36"/>
      <c r="B210" s="37"/>
      <c r="C210" s="38"/>
      <c r="D210" s="180" t="s">
        <v>149</v>
      </c>
      <c r="E210" s="38"/>
      <c r="F210" s="181" t="s">
        <v>2697</v>
      </c>
      <c r="G210" s="38"/>
      <c r="H210" s="38"/>
      <c r="I210" s="182"/>
      <c r="J210" s="38"/>
      <c r="K210" s="38"/>
      <c r="L210" s="41"/>
      <c r="M210" s="183"/>
      <c r="N210" s="184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8" t="s">
        <v>149</v>
      </c>
      <c r="AU210" s="18" t="s">
        <v>88</v>
      </c>
    </row>
    <row r="211" spans="1:65" s="2" customFormat="1" ht="11.25">
      <c r="A211" s="36"/>
      <c r="B211" s="37"/>
      <c r="C211" s="38"/>
      <c r="D211" s="198" t="s">
        <v>194</v>
      </c>
      <c r="E211" s="38"/>
      <c r="F211" s="199" t="s">
        <v>2699</v>
      </c>
      <c r="G211" s="38"/>
      <c r="H211" s="38"/>
      <c r="I211" s="182"/>
      <c r="J211" s="38"/>
      <c r="K211" s="38"/>
      <c r="L211" s="41"/>
      <c r="M211" s="183"/>
      <c r="N211" s="184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8" t="s">
        <v>194</v>
      </c>
      <c r="AU211" s="18" t="s">
        <v>88</v>
      </c>
    </row>
    <row r="212" spans="1:65" s="2" customFormat="1" ht="24.2" customHeight="1">
      <c r="A212" s="36"/>
      <c r="B212" s="37"/>
      <c r="C212" s="232" t="s">
        <v>637</v>
      </c>
      <c r="D212" s="232" t="s">
        <v>519</v>
      </c>
      <c r="E212" s="233" t="s">
        <v>2700</v>
      </c>
      <c r="F212" s="234" t="s">
        <v>2701</v>
      </c>
      <c r="G212" s="235" t="s">
        <v>470</v>
      </c>
      <c r="H212" s="236">
        <v>2</v>
      </c>
      <c r="I212" s="237"/>
      <c r="J212" s="238">
        <f>ROUND(I212*H212,2)</f>
        <v>0</v>
      </c>
      <c r="K212" s="234" t="s">
        <v>248</v>
      </c>
      <c r="L212" s="239"/>
      <c r="M212" s="240" t="s">
        <v>32</v>
      </c>
      <c r="N212" s="241" t="s">
        <v>49</v>
      </c>
      <c r="O212" s="66"/>
      <c r="P212" s="176">
        <f>O212*H212</f>
        <v>0</v>
      </c>
      <c r="Q212" s="176">
        <v>2.4000000000000001E-4</v>
      </c>
      <c r="R212" s="176">
        <f>Q212*H212</f>
        <v>4.8000000000000001E-4</v>
      </c>
      <c r="S212" s="176">
        <v>0</v>
      </c>
      <c r="T212" s="177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78" t="s">
        <v>88</v>
      </c>
      <c r="AT212" s="178" t="s">
        <v>519</v>
      </c>
      <c r="AU212" s="178" t="s">
        <v>88</v>
      </c>
      <c r="AY212" s="18" t="s">
        <v>143</v>
      </c>
      <c r="BE212" s="179">
        <f>IF(N212="základní",J212,0)</f>
        <v>0</v>
      </c>
      <c r="BF212" s="179">
        <f>IF(N212="snížená",J212,0)</f>
        <v>0</v>
      </c>
      <c r="BG212" s="179">
        <f>IF(N212="zákl. přenesená",J212,0)</f>
        <v>0</v>
      </c>
      <c r="BH212" s="179">
        <f>IF(N212="sníž. přenesená",J212,0)</f>
        <v>0</v>
      </c>
      <c r="BI212" s="179">
        <f>IF(N212="nulová",J212,0)</f>
        <v>0</v>
      </c>
      <c r="BJ212" s="18" t="s">
        <v>86</v>
      </c>
      <c r="BK212" s="179">
        <f>ROUND(I212*H212,2)</f>
        <v>0</v>
      </c>
      <c r="BL212" s="18" t="s">
        <v>86</v>
      </c>
      <c r="BM212" s="178" t="s">
        <v>2702</v>
      </c>
    </row>
    <row r="213" spans="1:65" s="2" customFormat="1" ht="19.5">
      <c r="A213" s="36"/>
      <c r="B213" s="37"/>
      <c r="C213" s="38"/>
      <c r="D213" s="180" t="s">
        <v>149</v>
      </c>
      <c r="E213" s="38"/>
      <c r="F213" s="181" t="s">
        <v>2701</v>
      </c>
      <c r="G213" s="38"/>
      <c r="H213" s="38"/>
      <c r="I213" s="182"/>
      <c r="J213" s="38"/>
      <c r="K213" s="38"/>
      <c r="L213" s="41"/>
      <c r="M213" s="183"/>
      <c r="N213" s="184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8" t="s">
        <v>149</v>
      </c>
      <c r="AU213" s="18" t="s">
        <v>88</v>
      </c>
    </row>
    <row r="214" spans="1:65" s="2" customFormat="1" ht="16.5" customHeight="1">
      <c r="A214" s="36"/>
      <c r="B214" s="37"/>
      <c r="C214" s="232" t="s">
        <v>494</v>
      </c>
      <c r="D214" s="232" t="s">
        <v>519</v>
      </c>
      <c r="E214" s="233" t="s">
        <v>2703</v>
      </c>
      <c r="F214" s="234" t="s">
        <v>2704</v>
      </c>
      <c r="G214" s="235" t="s">
        <v>470</v>
      </c>
      <c r="H214" s="236">
        <v>2</v>
      </c>
      <c r="I214" s="237"/>
      <c r="J214" s="238">
        <f>ROUND(I214*H214,2)</f>
        <v>0</v>
      </c>
      <c r="K214" s="234" t="s">
        <v>32</v>
      </c>
      <c r="L214" s="239"/>
      <c r="M214" s="240" t="s">
        <v>32</v>
      </c>
      <c r="N214" s="241" t="s">
        <v>49</v>
      </c>
      <c r="O214" s="66"/>
      <c r="P214" s="176">
        <f>O214*H214</f>
        <v>0</v>
      </c>
      <c r="Q214" s="176">
        <v>2.4000000000000001E-4</v>
      </c>
      <c r="R214" s="176">
        <f>Q214*H214</f>
        <v>4.8000000000000001E-4</v>
      </c>
      <c r="S214" s="176">
        <v>0</v>
      </c>
      <c r="T214" s="177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78" t="s">
        <v>88</v>
      </c>
      <c r="AT214" s="178" t="s">
        <v>519</v>
      </c>
      <c r="AU214" s="178" t="s">
        <v>88</v>
      </c>
      <c r="AY214" s="18" t="s">
        <v>143</v>
      </c>
      <c r="BE214" s="179">
        <f>IF(N214="základní",J214,0)</f>
        <v>0</v>
      </c>
      <c r="BF214" s="179">
        <f>IF(N214="snížená",J214,0)</f>
        <v>0</v>
      </c>
      <c r="BG214" s="179">
        <f>IF(N214="zákl. přenesená",J214,0)</f>
        <v>0</v>
      </c>
      <c r="BH214" s="179">
        <f>IF(N214="sníž. přenesená",J214,0)</f>
        <v>0</v>
      </c>
      <c r="BI214" s="179">
        <f>IF(N214="nulová",J214,0)</f>
        <v>0</v>
      </c>
      <c r="BJ214" s="18" t="s">
        <v>86</v>
      </c>
      <c r="BK214" s="179">
        <f>ROUND(I214*H214,2)</f>
        <v>0</v>
      </c>
      <c r="BL214" s="18" t="s">
        <v>86</v>
      </c>
      <c r="BM214" s="178" t="s">
        <v>2705</v>
      </c>
    </row>
    <row r="215" spans="1:65" s="2" customFormat="1" ht="11.25">
      <c r="A215" s="36"/>
      <c r="B215" s="37"/>
      <c r="C215" s="38"/>
      <c r="D215" s="180" t="s">
        <v>149</v>
      </c>
      <c r="E215" s="38"/>
      <c r="F215" s="181" t="s">
        <v>2704</v>
      </c>
      <c r="G215" s="38"/>
      <c r="H215" s="38"/>
      <c r="I215" s="182"/>
      <c r="J215" s="38"/>
      <c r="K215" s="38"/>
      <c r="L215" s="41"/>
      <c r="M215" s="183"/>
      <c r="N215" s="184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8" t="s">
        <v>149</v>
      </c>
      <c r="AU215" s="18" t="s">
        <v>88</v>
      </c>
    </row>
    <row r="216" spans="1:65" s="2" customFormat="1" ht="24.2" customHeight="1">
      <c r="A216" s="36"/>
      <c r="B216" s="37"/>
      <c r="C216" s="232" t="s">
        <v>653</v>
      </c>
      <c r="D216" s="232" t="s">
        <v>519</v>
      </c>
      <c r="E216" s="233" t="s">
        <v>2706</v>
      </c>
      <c r="F216" s="234" t="s">
        <v>2707</v>
      </c>
      <c r="G216" s="235" t="s">
        <v>1925</v>
      </c>
      <c r="H216" s="236">
        <v>2</v>
      </c>
      <c r="I216" s="237"/>
      <c r="J216" s="238">
        <f>ROUND(I216*H216,2)</f>
        <v>0</v>
      </c>
      <c r="K216" s="234" t="s">
        <v>32</v>
      </c>
      <c r="L216" s="239"/>
      <c r="M216" s="240" t="s">
        <v>32</v>
      </c>
      <c r="N216" s="241" t="s">
        <v>49</v>
      </c>
      <c r="O216" s="66"/>
      <c r="P216" s="176">
        <f>O216*H216</f>
        <v>0</v>
      </c>
      <c r="Q216" s="176">
        <v>5.9999999999999995E-4</v>
      </c>
      <c r="R216" s="176">
        <f>Q216*H216</f>
        <v>1.1999999999999999E-3</v>
      </c>
      <c r="S216" s="176">
        <v>0</v>
      </c>
      <c r="T216" s="177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78" t="s">
        <v>88</v>
      </c>
      <c r="AT216" s="178" t="s">
        <v>519</v>
      </c>
      <c r="AU216" s="178" t="s">
        <v>88</v>
      </c>
      <c r="AY216" s="18" t="s">
        <v>143</v>
      </c>
      <c r="BE216" s="179">
        <f>IF(N216="základní",J216,0)</f>
        <v>0</v>
      </c>
      <c r="BF216" s="179">
        <f>IF(N216="snížená",J216,0)</f>
        <v>0</v>
      </c>
      <c r="BG216" s="179">
        <f>IF(N216="zákl. přenesená",J216,0)</f>
        <v>0</v>
      </c>
      <c r="BH216" s="179">
        <f>IF(N216="sníž. přenesená",J216,0)</f>
        <v>0</v>
      </c>
      <c r="BI216" s="179">
        <f>IF(N216="nulová",J216,0)</f>
        <v>0</v>
      </c>
      <c r="BJ216" s="18" t="s">
        <v>86</v>
      </c>
      <c r="BK216" s="179">
        <f>ROUND(I216*H216,2)</f>
        <v>0</v>
      </c>
      <c r="BL216" s="18" t="s">
        <v>86</v>
      </c>
      <c r="BM216" s="178" t="s">
        <v>2708</v>
      </c>
    </row>
    <row r="217" spans="1:65" s="2" customFormat="1" ht="11.25">
      <c r="A217" s="36"/>
      <c r="B217" s="37"/>
      <c r="C217" s="38"/>
      <c r="D217" s="180" t="s">
        <v>149</v>
      </c>
      <c r="E217" s="38"/>
      <c r="F217" s="181" t="s">
        <v>2707</v>
      </c>
      <c r="G217" s="38"/>
      <c r="H217" s="38"/>
      <c r="I217" s="182"/>
      <c r="J217" s="38"/>
      <c r="K217" s="38"/>
      <c r="L217" s="41"/>
      <c r="M217" s="183"/>
      <c r="N217" s="184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8" t="s">
        <v>149</v>
      </c>
      <c r="AU217" s="18" t="s">
        <v>88</v>
      </c>
    </row>
    <row r="218" spans="1:65" s="2" customFormat="1" ht="24.2" customHeight="1">
      <c r="A218" s="36"/>
      <c r="B218" s="37"/>
      <c r="C218" s="167" t="s">
        <v>669</v>
      </c>
      <c r="D218" s="167" t="s">
        <v>144</v>
      </c>
      <c r="E218" s="168" t="s">
        <v>2500</v>
      </c>
      <c r="F218" s="169" t="s">
        <v>2501</v>
      </c>
      <c r="G218" s="170" t="s">
        <v>470</v>
      </c>
      <c r="H218" s="171">
        <v>6</v>
      </c>
      <c r="I218" s="172"/>
      <c r="J218" s="173">
        <f>ROUND(I218*H218,2)</f>
        <v>0</v>
      </c>
      <c r="K218" s="169" t="s">
        <v>248</v>
      </c>
      <c r="L218" s="41"/>
      <c r="M218" s="174" t="s">
        <v>32</v>
      </c>
      <c r="N218" s="175" t="s">
        <v>49</v>
      </c>
      <c r="O218" s="66"/>
      <c r="P218" s="176">
        <f>O218*H218</f>
        <v>0</v>
      </c>
      <c r="Q218" s="176">
        <v>0</v>
      </c>
      <c r="R218" s="176">
        <f>Q218*H218</f>
        <v>0</v>
      </c>
      <c r="S218" s="176">
        <v>0</v>
      </c>
      <c r="T218" s="177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78" t="s">
        <v>452</v>
      </c>
      <c r="AT218" s="178" t="s">
        <v>144</v>
      </c>
      <c r="AU218" s="178" t="s">
        <v>88</v>
      </c>
      <c r="AY218" s="18" t="s">
        <v>143</v>
      </c>
      <c r="BE218" s="179">
        <f>IF(N218="základní",J218,0)</f>
        <v>0</v>
      </c>
      <c r="BF218" s="179">
        <f>IF(N218="snížená",J218,0)</f>
        <v>0</v>
      </c>
      <c r="BG218" s="179">
        <f>IF(N218="zákl. přenesená",J218,0)</f>
        <v>0</v>
      </c>
      <c r="BH218" s="179">
        <f>IF(N218="sníž. přenesená",J218,0)</f>
        <v>0</v>
      </c>
      <c r="BI218" s="179">
        <f>IF(N218="nulová",J218,0)</f>
        <v>0</v>
      </c>
      <c r="BJ218" s="18" t="s">
        <v>86</v>
      </c>
      <c r="BK218" s="179">
        <f>ROUND(I218*H218,2)</f>
        <v>0</v>
      </c>
      <c r="BL218" s="18" t="s">
        <v>452</v>
      </c>
      <c r="BM218" s="178" t="s">
        <v>2709</v>
      </c>
    </row>
    <row r="219" spans="1:65" s="2" customFormat="1" ht="11.25">
      <c r="A219" s="36"/>
      <c r="B219" s="37"/>
      <c r="C219" s="38"/>
      <c r="D219" s="180" t="s">
        <v>149</v>
      </c>
      <c r="E219" s="38"/>
      <c r="F219" s="181" t="s">
        <v>2501</v>
      </c>
      <c r="G219" s="38"/>
      <c r="H219" s="38"/>
      <c r="I219" s="182"/>
      <c r="J219" s="38"/>
      <c r="K219" s="38"/>
      <c r="L219" s="41"/>
      <c r="M219" s="183"/>
      <c r="N219" s="184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8" t="s">
        <v>149</v>
      </c>
      <c r="AU219" s="18" t="s">
        <v>88</v>
      </c>
    </row>
    <row r="220" spans="1:65" s="2" customFormat="1" ht="11.25">
      <c r="A220" s="36"/>
      <c r="B220" s="37"/>
      <c r="C220" s="38"/>
      <c r="D220" s="198" t="s">
        <v>194</v>
      </c>
      <c r="E220" s="38"/>
      <c r="F220" s="199" t="s">
        <v>2503</v>
      </c>
      <c r="G220" s="38"/>
      <c r="H220" s="38"/>
      <c r="I220" s="182"/>
      <c r="J220" s="38"/>
      <c r="K220" s="38"/>
      <c r="L220" s="41"/>
      <c r="M220" s="183"/>
      <c r="N220" s="184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8" t="s">
        <v>194</v>
      </c>
      <c r="AU220" s="18" t="s">
        <v>88</v>
      </c>
    </row>
    <row r="221" spans="1:65" s="2" customFormat="1" ht="24.2" customHeight="1">
      <c r="A221" s="36"/>
      <c r="B221" s="37"/>
      <c r="C221" s="232" t="s">
        <v>677</v>
      </c>
      <c r="D221" s="232" t="s">
        <v>519</v>
      </c>
      <c r="E221" s="233" t="s">
        <v>2504</v>
      </c>
      <c r="F221" s="234" t="s">
        <v>2505</v>
      </c>
      <c r="G221" s="235" t="s">
        <v>470</v>
      </c>
      <c r="H221" s="236">
        <v>2</v>
      </c>
      <c r="I221" s="237"/>
      <c r="J221" s="238">
        <f>ROUND(I221*H221,2)</f>
        <v>0</v>
      </c>
      <c r="K221" s="234" t="s">
        <v>248</v>
      </c>
      <c r="L221" s="239"/>
      <c r="M221" s="240" t="s">
        <v>32</v>
      </c>
      <c r="N221" s="241" t="s">
        <v>49</v>
      </c>
      <c r="O221" s="66"/>
      <c r="P221" s="176">
        <f>O221*H221</f>
        <v>0</v>
      </c>
      <c r="Q221" s="176">
        <v>6.0999999999999997E-4</v>
      </c>
      <c r="R221" s="176">
        <f>Q221*H221</f>
        <v>1.2199999999999999E-3</v>
      </c>
      <c r="S221" s="176">
        <v>0</v>
      </c>
      <c r="T221" s="177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78" t="s">
        <v>1389</v>
      </c>
      <c r="AT221" s="178" t="s">
        <v>519</v>
      </c>
      <c r="AU221" s="178" t="s">
        <v>88</v>
      </c>
      <c r="AY221" s="18" t="s">
        <v>143</v>
      </c>
      <c r="BE221" s="179">
        <f>IF(N221="základní",J221,0)</f>
        <v>0</v>
      </c>
      <c r="BF221" s="179">
        <f>IF(N221="snížená",J221,0)</f>
        <v>0</v>
      </c>
      <c r="BG221" s="179">
        <f>IF(N221="zákl. přenesená",J221,0)</f>
        <v>0</v>
      </c>
      <c r="BH221" s="179">
        <f>IF(N221="sníž. přenesená",J221,0)</f>
        <v>0</v>
      </c>
      <c r="BI221" s="179">
        <f>IF(N221="nulová",J221,0)</f>
        <v>0</v>
      </c>
      <c r="BJ221" s="18" t="s">
        <v>86</v>
      </c>
      <c r="BK221" s="179">
        <f>ROUND(I221*H221,2)</f>
        <v>0</v>
      </c>
      <c r="BL221" s="18" t="s">
        <v>1389</v>
      </c>
      <c r="BM221" s="178" t="s">
        <v>2710</v>
      </c>
    </row>
    <row r="222" spans="1:65" s="2" customFormat="1" ht="19.5">
      <c r="A222" s="36"/>
      <c r="B222" s="37"/>
      <c r="C222" s="38"/>
      <c r="D222" s="180" t="s">
        <v>149</v>
      </c>
      <c r="E222" s="38"/>
      <c r="F222" s="181" t="s">
        <v>2505</v>
      </c>
      <c r="G222" s="38"/>
      <c r="H222" s="38"/>
      <c r="I222" s="182"/>
      <c r="J222" s="38"/>
      <c r="K222" s="38"/>
      <c r="L222" s="41"/>
      <c r="M222" s="183"/>
      <c r="N222" s="184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8" t="s">
        <v>149</v>
      </c>
      <c r="AU222" s="18" t="s">
        <v>88</v>
      </c>
    </row>
    <row r="223" spans="1:65" s="2" customFormat="1" ht="16.5" customHeight="1">
      <c r="A223" s="36"/>
      <c r="B223" s="37"/>
      <c r="C223" s="232" t="s">
        <v>684</v>
      </c>
      <c r="D223" s="232" t="s">
        <v>519</v>
      </c>
      <c r="E223" s="233" t="s">
        <v>2711</v>
      </c>
      <c r="F223" s="234" t="s">
        <v>2712</v>
      </c>
      <c r="G223" s="235" t="s">
        <v>470</v>
      </c>
      <c r="H223" s="236">
        <v>1</v>
      </c>
      <c r="I223" s="237"/>
      <c r="J223" s="238">
        <f>ROUND(I223*H223,2)</f>
        <v>0</v>
      </c>
      <c r="K223" s="234" t="s">
        <v>32</v>
      </c>
      <c r="L223" s="239"/>
      <c r="M223" s="240" t="s">
        <v>32</v>
      </c>
      <c r="N223" s="241" t="s">
        <v>49</v>
      </c>
      <c r="O223" s="66"/>
      <c r="P223" s="176">
        <f>O223*H223</f>
        <v>0</v>
      </c>
      <c r="Q223" s="176">
        <v>6.0999999999999997E-4</v>
      </c>
      <c r="R223" s="176">
        <f>Q223*H223</f>
        <v>6.0999999999999997E-4</v>
      </c>
      <c r="S223" s="176">
        <v>0</v>
      </c>
      <c r="T223" s="177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78" t="s">
        <v>1389</v>
      </c>
      <c r="AT223" s="178" t="s">
        <v>519</v>
      </c>
      <c r="AU223" s="178" t="s">
        <v>88</v>
      </c>
      <c r="AY223" s="18" t="s">
        <v>143</v>
      </c>
      <c r="BE223" s="179">
        <f>IF(N223="základní",J223,0)</f>
        <v>0</v>
      </c>
      <c r="BF223" s="179">
        <f>IF(N223="snížená",J223,0)</f>
        <v>0</v>
      </c>
      <c r="BG223" s="179">
        <f>IF(N223="zákl. přenesená",J223,0)</f>
        <v>0</v>
      </c>
      <c r="BH223" s="179">
        <f>IF(N223="sníž. přenesená",J223,0)</f>
        <v>0</v>
      </c>
      <c r="BI223" s="179">
        <f>IF(N223="nulová",J223,0)</f>
        <v>0</v>
      </c>
      <c r="BJ223" s="18" t="s">
        <v>86</v>
      </c>
      <c r="BK223" s="179">
        <f>ROUND(I223*H223,2)</f>
        <v>0</v>
      </c>
      <c r="BL223" s="18" t="s">
        <v>1389</v>
      </c>
      <c r="BM223" s="178" t="s">
        <v>2713</v>
      </c>
    </row>
    <row r="224" spans="1:65" s="2" customFormat="1" ht="11.25">
      <c r="A224" s="36"/>
      <c r="B224" s="37"/>
      <c r="C224" s="38"/>
      <c r="D224" s="180" t="s">
        <v>149</v>
      </c>
      <c r="E224" s="38"/>
      <c r="F224" s="181" t="s">
        <v>2712</v>
      </c>
      <c r="G224" s="38"/>
      <c r="H224" s="38"/>
      <c r="I224" s="182"/>
      <c r="J224" s="38"/>
      <c r="K224" s="38"/>
      <c r="L224" s="41"/>
      <c r="M224" s="183"/>
      <c r="N224" s="184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8" t="s">
        <v>149</v>
      </c>
      <c r="AU224" s="18" t="s">
        <v>88</v>
      </c>
    </row>
    <row r="225" spans="1:65" s="2" customFormat="1" ht="16.5" customHeight="1">
      <c r="A225" s="36"/>
      <c r="B225" s="37"/>
      <c r="C225" s="232" t="s">
        <v>690</v>
      </c>
      <c r="D225" s="232" t="s">
        <v>519</v>
      </c>
      <c r="E225" s="233" t="s">
        <v>2714</v>
      </c>
      <c r="F225" s="234" t="s">
        <v>2715</v>
      </c>
      <c r="G225" s="235" t="s">
        <v>470</v>
      </c>
      <c r="H225" s="236">
        <v>3</v>
      </c>
      <c r="I225" s="237"/>
      <c r="J225" s="238">
        <f>ROUND(I225*H225,2)</f>
        <v>0</v>
      </c>
      <c r="K225" s="234" t="s">
        <v>32</v>
      </c>
      <c r="L225" s="239"/>
      <c r="M225" s="240" t="s">
        <v>32</v>
      </c>
      <c r="N225" s="241" t="s">
        <v>49</v>
      </c>
      <c r="O225" s="66"/>
      <c r="P225" s="176">
        <f>O225*H225</f>
        <v>0</v>
      </c>
      <c r="Q225" s="176">
        <v>1E-4</v>
      </c>
      <c r="R225" s="176">
        <f>Q225*H225</f>
        <v>3.0000000000000003E-4</v>
      </c>
      <c r="S225" s="176">
        <v>0</v>
      </c>
      <c r="T225" s="177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78" t="s">
        <v>1389</v>
      </c>
      <c r="AT225" s="178" t="s">
        <v>519</v>
      </c>
      <c r="AU225" s="178" t="s">
        <v>88</v>
      </c>
      <c r="AY225" s="18" t="s">
        <v>143</v>
      </c>
      <c r="BE225" s="179">
        <f>IF(N225="základní",J225,0)</f>
        <v>0</v>
      </c>
      <c r="BF225" s="179">
        <f>IF(N225="snížená",J225,0)</f>
        <v>0</v>
      </c>
      <c r="BG225" s="179">
        <f>IF(N225="zákl. přenesená",J225,0)</f>
        <v>0</v>
      </c>
      <c r="BH225" s="179">
        <f>IF(N225="sníž. přenesená",J225,0)</f>
        <v>0</v>
      </c>
      <c r="BI225" s="179">
        <f>IF(N225="nulová",J225,0)</f>
        <v>0</v>
      </c>
      <c r="BJ225" s="18" t="s">
        <v>86</v>
      </c>
      <c r="BK225" s="179">
        <f>ROUND(I225*H225,2)</f>
        <v>0</v>
      </c>
      <c r="BL225" s="18" t="s">
        <v>1389</v>
      </c>
      <c r="BM225" s="178" t="s">
        <v>2716</v>
      </c>
    </row>
    <row r="226" spans="1:65" s="2" customFormat="1" ht="11.25">
      <c r="A226" s="36"/>
      <c r="B226" s="37"/>
      <c r="C226" s="38"/>
      <c r="D226" s="180" t="s">
        <v>149</v>
      </c>
      <c r="E226" s="38"/>
      <c r="F226" s="181" t="s">
        <v>2715</v>
      </c>
      <c r="G226" s="38"/>
      <c r="H226" s="38"/>
      <c r="I226" s="182"/>
      <c r="J226" s="38"/>
      <c r="K226" s="38"/>
      <c r="L226" s="41"/>
      <c r="M226" s="183"/>
      <c r="N226" s="184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8" t="s">
        <v>149</v>
      </c>
      <c r="AU226" s="18" t="s">
        <v>88</v>
      </c>
    </row>
    <row r="227" spans="1:65" s="2" customFormat="1" ht="24.2" customHeight="1">
      <c r="A227" s="36"/>
      <c r="B227" s="37"/>
      <c r="C227" s="232" t="s">
        <v>699</v>
      </c>
      <c r="D227" s="232" t="s">
        <v>519</v>
      </c>
      <c r="E227" s="233" t="s">
        <v>2717</v>
      </c>
      <c r="F227" s="234" t="s">
        <v>2718</v>
      </c>
      <c r="G227" s="235" t="s">
        <v>1925</v>
      </c>
      <c r="H227" s="236">
        <v>1</v>
      </c>
      <c r="I227" s="237"/>
      <c r="J227" s="238">
        <f>ROUND(I227*H227,2)</f>
        <v>0</v>
      </c>
      <c r="K227" s="234" t="s">
        <v>32</v>
      </c>
      <c r="L227" s="239"/>
      <c r="M227" s="240" t="s">
        <v>32</v>
      </c>
      <c r="N227" s="241" t="s">
        <v>49</v>
      </c>
      <c r="O227" s="66"/>
      <c r="P227" s="176">
        <f>O227*H227</f>
        <v>0</v>
      </c>
      <c r="Q227" s="176">
        <v>5.9999999999999995E-4</v>
      </c>
      <c r="R227" s="176">
        <f>Q227*H227</f>
        <v>5.9999999999999995E-4</v>
      </c>
      <c r="S227" s="176">
        <v>0</v>
      </c>
      <c r="T227" s="177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78" t="s">
        <v>88</v>
      </c>
      <c r="AT227" s="178" t="s">
        <v>519</v>
      </c>
      <c r="AU227" s="178" t="s">
        <v>88</v>
      </c>
      <c r="AY227" s="18" t="s">
        <v>143</v>
      </c>
      <c r="BE227" s="179">
        <f>IF(N227="základní",J227,0)</f>
        <v>0</v>
      </c>
      <c r="BF227" s="179">
        <f>IF(N227="snížená",J227,0)</f>
        <v>0</v>
      </c>
      <c r="BG227" s="179">
        <f>IF(N227="zákl. přenesená",J227,0)</f>
        <v>0</v>
      </c>
      <c r="BH227" s="179">
        <f>IF(N227="sníž. přenesená",J227,0)</f>
        <v>0</v>
      </c>
      <c r="BI227" s="179">
        <f>IF(N227="nulová",J227,0)</f>
        <v>0</v>
      </c>
      <c r="BJ227" s="18" t="s">
        <v>86</v>
      </c>
      <c r="BK227" s="179">
        <f>ROUND(I227*H227,2)</f>
        <v>0</v>
      </c>
      <c r="BL227" s="18" t="s">
        <v>86</v>
      </c>
      <c r="BM227" s="178" t="s">
        <v>2719</v>
      </c>
    </row>
    <row r="228" spans="1:65" s="2" customFormat="1" ht="11.25">
      <c r="A228" s="36"/>
      <c r="B228" s="37"/>
      <c r="C228" s="38"/>
      <c r="D228" s="180" t="s">
        <v>149</v>
      </c>
      <c r="E228" s="38"/>
      <c r="F228" s="181" t="s">
        <v>2718</v>
      </c>
      <c r="G228" s="38"/>
      <c r="H228" s="38"/>
      <c r="I228" s="182"/>
      <c r="J228" s="38"/>
      <c r="K228" s="38"/>
      <c r="L228" s="41"/>
      <c r="M228" s="183"/>
      <c r="N228" s="184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8" t="s">
        <v>149</v>
      </c>
      <c r="AU228" s="18" t="s">
        <v>88</v>
      </c>
    </row>
    <row r="229" spans="1:65" s="2" customFormat="1" ht="24.2" customHeight="1">
      <c r="A229" s="36"/>
      <c r="B229" s="37"/>
      <c r="C229" s="167" t="s">
        <v>706</v>
      </c>
      <c r="D229" s="167" t="s">
        <v>144</v>
      </c>
      <c r="E229" s="168" t="s">
        <v>2720</v>
      </c>
      <c r="F229" s="169" t="s">
        <v>2721</v>
      </c>
      <c r="G229" s="170" t="s">
        <v>470</v>
      </c>
      <c r="H229" s="171">
        <v>0</v>
      </c>
      <c r="I229" s="172"/>
      <c r="J229" s="173">
        <f>ROUND(I229*H229,2)</f>
        <v>0</v>
      </c>
      <c r="K229" s="169" t="s">
        <v>248</v>
      </c>
      <c r="L229" s="41"/>
      <c r="M229" s="174" t="s">
        <v>32</v>
      </c>
      <c r="N229" s="175" t="s">
        <v>49</v>
      </c>
      <c r="O229" s="66"/>
      <c r="P229" s="176">
        <f>O229*H229</f>
        <v>0</v>
      </c>
      <c r="Q229" s="176">
        <v>1.6000000000000001E-4</v>
      </c>
      <c r="R229" s="176">
        <f>Q229*H229</f>
        <v>0</v>
      </c>
      <c r="S229" s="176">
        <v>0</v>
      </c>
      <c r="T229" s="177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78" t="s">
        <v>86</v>
      </c>
      <c r="AT229" s="178" t="s">
        <v>144</v>
      </c>
      <c r="AU229" s="178" t="s">
        <v>88</v>
      </c>
      <c r="AY229" s="18" t="s">
        <v>143</v>
      </c>
      <c r="BE229" s="179">
        <f>IF(N229="základní",J229,0)</f>
        <v>0</v>
      </c>
      <c r="BF229" s="179">
        <f>IF(N229="snížená",J229,0)</f>
        <v>0</v>
      </c>
      <c r="BG229" s="179">
        <f>IF(N229="zákl. přenesená",J229,0)</f>
        <v>0</v>
      </c>
      <c r="BH229" s="179">
        <f>IF(N229="sníž. přenesená",J229,0)</f>
        <v>0</v>
      </c>
      <c r="BI229" s="179">
        <f>IF(N229="nulová",J229,0)</f>
        <v>0</v>
      </c>
      <c r="BJ229" s="18" t="s">
        <v>86</v>
      </c>
      <c r="BK229" s="179">
        <f>ROUND(I229*H229,2)</f>
        <v>0</v>
      </c>
      <c r="BL229" s="18" t="s">
        <v>86</v>
      </c>
      <c r="BM229" s="178" t="s">
        <v>2722</v>
      </c>
    </row>
    <row r="230" spans="1:65" s="2" customFormat="1" ht="11.25">
      <c r="A230" s="36"/>
      <c r="B230" s="37"/>
      <c r="C230" s="38"/>
      <c r="D230" s="180" t="s">
        <v>149</v>
      </c>
      <c r="E230" s="38"/>
      <c r="F230" s="181" t="s">
        <v>2721</v>
      </c>
      <c r="G230" s="38"/>
      <c r="H230" s="38"/>
      <c r="I230" s="182"/>
      <c r="J230" s="38"/>
      <c r="K230" s="38"/>
      <c r="L230" s="41"/>
      <c r="M230" s="183"/>
      <c r="N230" s="184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8" t="s">
        <v>149</v>
      </c>
      <c r="AU230" s="18" t="s">
        <v>88</v>
      </c>
    </row>
    <row r="231" spans="1:65" s="2" customFormat="1" ht="11.25">
      <c r="A231" s="36"/>
      <c r="B231" s="37"/>
      <c r="C231" s="38"/>
      <c r="D231" s="198" t="s">
        <v>194</v>
      </c>
      <c r="E231" s="38"/>
      <c r="F231" s="199" t="s">
        <v>2723</v>
      </c>
      <c r="G231" s="38"/>
      <c r="H231" s="38"/>
      <c r="I231" s="182"/>
      <c r="J231" s="38"/>
      <c r="K231" s="38"/>
      <c r="L231" s="41"/>
      <c r="M231" s="183"/>
      <c r="N231" s="184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8" t="s">
        <v>194</v>
      </c>
      <c r="AU231" s="18" t="s">
        <v>88</v>
      </c>
    </row>
    <row r="232" spans="1:65" s="2" customFormat="1" ht="33" customHeight="1">
      <c r="A232" s="36"/>
      <c r="B232" s="37"/>
      <c r="C232" s="232" t="s">
        <v>712</v>
      </c>
      <c r="D232" s="232" t="s">
        <v>519</v>
      </c>
      <c r="E232" s="233" t="s">
        <v>2724</v>
      </c>
      <c r="F232" s="234" t="s">
        <v>2725</v>
      </c>
      <c r="G232" s="235" t="s">
        <v>470</v>
      </c>
      <c r="H232" s="236">
        <v>0</v>
      </c>
      <c r="I232" s="237"/>
      <c r="J232" s="238">
        <f>ROUND(I232*H232,2)</f>
        <v>0</v>
      </c>
      <c r="K232" s="234" t="s">
        <v>32</v>
      </c>
      <c r="L232" s="239"/>
      <c r="M232" s="240" t="s">
        <v>32</v>
      </c>
      <c r="N232" s="241" t="s">
        <v>49</v>
      </c>
      <c r="O232" s="66"/>
      <c r="P232" s="176">
        <f>O232*H232</f>
        <v>0</v>
      </c>
      <c r="Q232" s="176">
        <v>3.5000000000000001E-3</v>
      </c>
      <c r="R232" s="176">
        <f>Q232*H232</f>
        <v>0</v>
      </c>
      <c r="S232" s="176">
        <v>0</v>
      </c>
      <c r="T232" s="177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78" t="s">
        <v>88</v>
      </c>
      <c r="AT232" s="178" t="s">
        <v>519</v>
      </c>
      <c r="AU232" s="178" t="s">
        <v>88</v>
      </c>
      <c r="AY232" s="18" t="s">
        <v>143</v>
      </c>
      <c r="BE232" s="179">
        <f>IF(N232="základní",J232,0)</f>
        <v>0</v>
      </c>
      <c r="BF232" s="179">
        <f>IF(N232="snížená",J232,0)</f>
        <v>0</v>
      </c>
      <c r="BG232" s="179">
        <f>IF(N232="zákl. přenesená",J232,0)</f>
        <v>0</v>
      </c>
      <c r="BH232" s="179">
        <f>IF(N232="sníž. přenesená",J232,0)</f>
        <v>0</v>
      </c>
      <c r="BI232" s="179">
        <f>IF(N232="nulová",J232,0)</f>
        <v>0</v>
      </c>
      <c r="BJ232" s="18" t="s">
        <v>86</v>
      </c>
      <c r="BK232" s="179">
        <f>ROUND(I232*H232,2)</f>
        <v>0</v>
      </c>
      <c r="BL232" s="18" t="s">
        <v>86</v>
      </c>
      <c r="BM232" s="178" t="s">
        <v>2726</v>
      </c>
    </row>
    <row r="233" spans="1:65" s="2" customFormat="1" ht="19.5">
      <c r="A233" s="36"/>
      <c r="B233" s="37"/>
      <c r="C233" s="38"/>
      <c r="D233" s="180" t="s">
        <v>149</v>
      </c>
      <c r="E233" s="38"/>
      <c r="F233" s="181" t="s">
        <v>2725</v>
      </c>
      <c r="G233" s="38"/>
      <c r="H233" s="38"/>
      <c r="I233" s="182"/>
      <c r="J233" s="38"/>
      <c r="K233" s="38"/>
      <c r="L233" s="41"/>
      <c r="M233" s="183"/>
      <c r="N233" s="184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8" t="s">
        <v>149</v>
      </c>
      <c r="AU233" s="18" t="s">
        <v>88</v>
      </c>
    </row>
    <row r="234" spans="1:65" s="2" customFormat="1" ht="24.2" customHeight="1">
      <c r="A234" s="36"/>
      <c r="B234" s="37"/>
      <c r="C234" s="232" t="s">
        <v>725</v>
      </c>
      <c r="D234" s="232" t="s">
        <v>519</v>
      </c>
      <c r="E234" s="233" t="s">
        <v>2727</v>
      </c>
      <c r="F234" s="234" t="s">
        <v>2728</v>
      </c>
      <c r="G234" s="235" t="s">
        <v>470</v>
      </c>
      <c r="H234" s="236">
        <v>0</v>
      </c>
      <c r="I234" s="237"/>
      <c r="J234" s="238">
        <f>ROUND(I234*H234,2)</f>
        <v>0</v>
      </c>
      <c r="K234" s="234" t="s">
        <v>32</v>
      </c>
      <c r="L234" s="239"/>
      <c r="M234" s="240" t="s">
        <v>32</v>
      </c>
      <c r="N234" s="241" t="s">
        <v>49</v>
      </c>
      <c r="O234" s="66"/>
      <c r="P234" s="176">
        <f>O234*H234</f>
        <v>0</v>
      </c>
      <c r="Q234" s="176">
        <v>1.7000000000000001E-4</v>
      </c>
      <c r="R234" s="176">
        <f>Q234*H234</f>
        <v>0</v>
      </c>
      <c r="S234" s="176">
        <v>0</v>
      </c>
      <c r="T234" s="177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78" t="s">
        <v>88</v>
      </c>
      <c r="AT234" s="178" t="s">
        <v>519</v>
      </c>
      <c r="AU234" s="178" t="s">
        <v>88</v>
      </c>
      <c r="AY234" s="18" t="s">
        <v>143</v>
      </c>
      <c r="BE234" s="179">
        <f>IF(N234="základní",J234,0)</f>
        <v>0</v>
      </c>
      <c r="BF234" s="179">
        <f>IF(N234="snížená",J234,0)</f>
        <v>0</v>
      </c>
      <c r="BG234" s="179">
        <f>IF(N234="zákl. přenesená",J234,0)</f>
        <v>0</v>
      </c>
      <c r="BH234" s="179">
        <f>IF(N234="sníž. přenesená",J234,0)</f>
        <v>0</v>
      </c>
      <c r="BI234" s="179">
        <f>IF(N234="nulová",J234,0)</f>
        <v>0</v>
      </c>
      <c r="BJ234" s="18" t="s">
        <v>86</v>
      </c>
      <c r="BK234" s="179">
        <f>ROUND(I234*H234,2)</f>
        <v>0</v>
      </c>
      <c r="BL234" s="18" t="s">
        <v>86</v>
      </c>
      <c r="BM234" s="178" t="s">
        <v>2729</v>
      </c>
    </row>
    <row r="235" spans="1:65" s="2" customFormat="1" ht="19.5">
      <c r="A235" s="36"/>
      <c r="B235" s="37"/>
      <c r="C235" s="38"/>
      <c r="D235" s="180" t="s">
        <v>149</v>
      </c>
      <c r="E235" s="38"/>
      <c r="F235" s="181" t="s">
        <v>2728</v>
      </c>
      <c r="G235" s="38"/>
      <c r="H235" s="38"/>
      <c r="I235" s="182"/>
      <c r="J235" s="38"/>
      <c r="K235" s="38"/>
      <c r="L235" s="41"/>
      <c r="M235" s="183"/>
      <c r="N235" s="184"/>
      <c r="O235" s="66"/>
      <c r="P235" s="66"/>
      <c r="Q235" s="66"/>
      <c r="R235" s="66"/>
      <c r="S235" s="66"/>
      <c r="T235" s="67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8" t="s">
        <v>149</v>
      </c>
      <c r="AU235" s="18" t="s">
        <v>88</v>
      </c>
    </row>
    <row r="236" spans="1:65" s="2" customFormat="1" ht="24.2" customHeight="1">
      <c r="A236" s="36"/>
      <c r="B236" s="37"/>
      <c r="C236" s="167" t="s">
        <v>762</v>
      </c>
      <c r="D236" s="167" t="s">
        <v>144</v>
      </c>
      <c r="E236" s="168" t="s">
        <v>2730</v>
      </c>
      <c r="F236" s="169" t="s">
        <v>2731</v>
      </c>
      <c r="G236" s="170" t="s">
        <v>999</v>
      </c>
      <c r="H236" s="171">
        <v>1</v>
      </c>
      <c r="I236" s="172"/>
      <c r="J236" s="173">
        <f>ROUND(I236*H236,2)</f>
        <v>0</v>
      </c>
      <c r="K236" s="169" t="s">
        <v>248</v>
      </c>
      <c r="L236" s="41"/>
      <c r="M236" s="174" t="s">
        <v>32</v>
      </c>
      <c r="N236" s="175" t="s">
        <v>49</v>
      </c>
      <c r="O236" s="66"/>
      <c r="P236" s="176">
        <f>O236*H236</f>
        <v>0</v>
      </c>
      <c r="Q236" s="176">
        <v>0</v>
      </c>
      <c r="R236" s="176">
        <f>Q236*H236</f>
        <v>0</v>
      </c>
      <c r="S236" s="176">
        <v>0</v>
      </c>
      <c r="T236" s="177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78" t="s">
        <v>86</v>
      </c>
      <c r="AT236" s="178" t="s">
        <v>144</v>
      </c>
      <c r="AU236" s="178" t="s">
        <v>88</v>
      </c>
      <c r="AY236" s="18" t="s">
        <v>143</v>
      </c>
      <c r="BE236" s="179">
        <f>IF(N236="základní",J236,0)</f>
        <v>0</v>
      </c>
      <c r="BF236" s="179">
        <f>IF(N236="snížená",J236,0)</f>
        <v>0</v>
      </c>
      <c r="BG236" s="179">
        <f>IF(N236="zákl. přenesená",J236,0)</f>
        <v>0</v>
      </c>
      <c r="BH236" s="179">
        <f>IF(N236="sníž. přenesená",J236,0)</f>
        <v>0</v>
      </c>
      <c r="BI236" s="179">
        <f>IF(N236="nulová",J236,0)</f>
        <v>0</v>
      </c>
      <c r="BJ236" s="18" t="s">
        <v>86</v>
      </c>
      <c r="BK236" s="179">
        <f>ROUND(I236*H236,2)</f>
        <v>0</v>
      </c>
      <c r="BL236" s="18" t="s">
        <v>86</v>
      </c>
      <c r="BM236" s="178" t="s">
        <v>2732</v>
      </c>
    </row>
    <row r="237" spans="1:65" s="2" customFormat="1" ht="11.25">
      <c r="A237" s="36"/>
      <c r="B237" s="37"/>
      <c r="C237" s="38"/>
      <c r="D237" s="180" t="s">
        <v>149</v>
      </c>
      <c r="E237" s="38"/>
      <c r="F237" s="181" t="s">
        <v>2731</v>
      </c>
      <c r="G237" s="38"/>
      <c r="H237" s="38"/>
      <c r="I237" s="182"/>
      <c r="J237" s="38"/>
      <c r="K237" s="38"/>
      <c r="L237" s="41"/>
      <c r="M237" s="183"/>
      <c r="N237" s="184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8" t="s">
        <v>149</v>
      </c>
      <c r="AU237" s="18" t="s">
        <v>88</v>
      </c>
    </row>
    <row r="238" spans="1:65" s="2" customFormat="1" ht="11.25">
      <c r="A238" s="36"/>
      <c r="B238" s="37"/>
      <c r="C238" s="38"/>
      <c r="D238" s="198" t="s">
        <v>194</v>
      </c>
      <c r="E238" s="38"/>
      <c r="F238" s="199" t="s">
        <v>2733</v>
      </c>
      <c r="G238" s="38"/>
      <c r="H238" s="38"/>
      <c r="I238" s="182"/>
      <c r="J238" s="38"/>
      <c r="K238" s="38"/>
      <c r="L238" s="41"/>
      <c r="M238" s="183"/>
      <c r="N238" s="184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8" t="s">
        <v>194</v>
      </c>
      <c r="AU238" s="18" t="s">
        <v>88</v>
      </c>
    </row>
    <row r="239" spans="1:65" s="11" customFormat="1" ht="22.9" customHeight="1">
      <c r="B239" s="153"/>
      <c r="C239" s="154"/>
      <c r="D239" s="155" t="s">
        <v>77</v>
      </c>
      <c r="E239" s="196" t="s">
        <v>1495</v>
      </c>
      <c r="F239" s="196" t="s">
        <v>1496</v>
      </c>
      <c r="G239" s="154"/>
      <c r="H239" s="154"/>
      <c r="I239" s="157"/>
      <c r="J239" s="197">
        <f>BK239</f>
        <v>0</v>
      </c>
      <c r="K239" s="154"/>
      <c r="L239" s="159"/>
      <c r="M239" s="160"/>
      <c r="N239" s="161"/>
      <c r="O239" s="161"/>
      <c r="P239" s="162">
        <f>SUM(P240:P244)</f>
        <v>0</v>
      </c>
      <c r="Q239" s="161"/>
      <c r="R239" s="162">
        <f>SUM(R240:R244)</f>
        <v>1.3500000000000001E-3</v>
      </c>
      <c r="S239" s="161"/>
      <c r="T239" s="163">
        <f>SUM(T240:T244)</f>
        <v>0</v>
      </c>
      <c r="AR239" s="164" t="s">
        <v>88</v>
      </c>
      <c r="AT239" s="165" t="s">
        <v>77</v>
      </c>
      <c r="AU239" s="165" t="s">
        <v>86</v>
      </c>
      <c r="AY239" s="164" t="s">
        <v>143</v>
      </c>
      <c r="BK239" s="166">
        <f>SUM(BK240:BK244)</f>
        <v>0</v>
      </c>
    </row>
    <row r="240" spans="1:65" s="2" customFormat="1" ht="21.75" customHeight="1">
      <c r="A240" s="36"/>
      <c r="B240" s="37"/>
      <c r="C240" s="167" t="s">
        <v>773</v>
      </c>
      <c r="D240" s="167" t="s">
        <v>144</v>
      </c>
      <c r="E240" s="168" t="s">
        <v>2517</v>
      </c>
      <c r="F240" s="169" t="s">
        <v>2734</v>
      </c>
      <c r="G240" s="170" t="s">
        <v>1133</v>
      </c>
      <c r="H240" s="171">
        <v>5</v>
      </c>
      <c r="I240" s="172"/>
      <c r="J240" s="173">
        <f>ROUND(I240*H240,2)</f>
        <v>0</v>
      </c>
      <c r="K240" s="169" t="s">
        <v>248</v>
      </c>
      <c r="L240" s="41"/>
      <c r="M240" s="174" t="s">
        <v>32</v>
      </c>
      <c r="N240" s="175" t="s">
        <v>49</v>
      </c>
      <c r="O240" s="66"/>
      <c r="P240" s="176">
        <f>O240*H240</f>
        <v>0</v>
      </c>
      <c r="Q240" s="176">
        <v>6.9999999999999994E-5</v>
      </c>
      <c r="R240" s="176">
        <f>Q240*H240</f>
        <v>3.4999999999999994E-4</v>
      </c>
      <c r="S240" s="176">
        <v>0</v>
      </c>
      <c r="T240" s="177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78" t="s">
        <v>86</v>
      </c>
      <c r="AT240" s="178" t="s">
        <v>144</v>
      </c>
      <c r="AU240" s="178" t="s">
        <v>88</v>
      </c>
      <c r="AY240" s="18" t="s">
        <v>143</v>
      </c>
      <c r="BE240" s="179">
        <f>IF(N240="základní",J240,0)</f>
        <v>0</v>
      </c>
      <c r="BF240" s="179">
        <f>IF(N240="snížená",J240,0)</f>
        <v>0</v>
      </c>
      <c r="BG240" s="179">
        <f>IF(N240="zákl. přenesená",J240,0)</f>
        <v>0</v>
      </c>
      <c r="BH240" s="179">
        <f>IF(N240="sníž. přenesená",J240,0)</f>
        <v>0</v>
      </c>
      <c r="BI240" s="179">
        <f>IF(N240="nulová",J240,0)</f>
        <v>0</v>
      </c>
      <c r="BJ240" s="18" t="s">
        <v>86</v>
      </c>
      <c r="BK240" s="179">
        <f>ROUND(I240*H240,2)</f>
        <v>0</v>
      </c>
      <c r="BL240" s="18" t="s">
        <v>86</v>
      </c>
      <c r="BM240" s="178" t="s">
        <v>2735</v>
      </c>
    </row>
    <row r="241" spans="1:65" s="2" customFormat="1" ht="11.25">
      <c r="A241" s="36"/>
      <c r="B241" s="37"/>
      <c r="C241" s="38"/>
      <c r="D241" s="180" t="s">
        <v>149</v>
      </c>
      <c r="E241" s="38"/>
      <c r="F241" s="181" t="s">
        <v>2734</v>
      </c>
      <c r="G241" s="38"/>
      <c r="H241" s="38"/>
      <c r="I241" s="182"/>
      <c r="J241" s="38"/>
      <c r="K241" s="38"/>
      <c r="L241" s="41"/>
      <c r="M241" s="183"/>
      <c r="N241" s="184"/>
      <c r="O241" s="66"/>
      <c r="P241" s="66"/>
      <c r="Q241" s="66"/>
      <c r="R241" s="66"/>
      <c r="S241" s="66"/>
      <c r="T241" s="67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8" t="s">
        <v>149</v>
      </c>
      <c r="AU241" s="18" t="s">
        <v>88</v>
      </c>
    </row>
    <row r="242" spans="1:65" s="2" customFormat="1" ht="11.25">
      <c r="A242" s="36"/>
      <c r="B242" s="37"/>
      <c r="C242" s="38"/>
      <c r="D242" s="198" t="s">
        <v>194</v>
      </c>
      <c r="E242" s="38"/>
      <c r="F242" s="199" t="s">
        <v>2520</v>
      </c>
      <c r="G242" s="38"/>
      <c r="H242" s="38"/>
      <c r="I242" s="182"/>
      <c r="J242" s="38"/>
      <c r="K242" s="38"/>
      <c r="L242" s="41"/>
      <c r="M242" s="183"/>
      <c r="N242" s="184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8" t="s">
        <v>194</v>
      </c>
      <c r="AU242" s="18" t="s">
        <v>88</v>
      </c>
    </row>
    <row r="243" spans="1:65" s="2" customFormat="1" ht="16.5" customHeight="1">
      <c r="A243" s="36"/>
      <c r="B243" s="37"/>
      <c r="C243" s="232" t="s">
        <v>781</v>
      </c>
      <c r="D243" s="232" t="s">
        <v>519</v>
      </c>
      <c r="E243" s="233" t="s">
        <v>2736</v>
      </c>
      <c r="F243" s="234" t="s">
        <v>2737</v>
      </c>
      <c r="G243" s="235" t="s">
        <v>1133</v>
      </c>
      <c r="H243" s="236">
        <v>5</v>
      </c>
      <c r="I243" s="237"/>
      <c r="J243" s="238">
        <f>ROUND(I243*H243,2)</f>
        <v>0</v>
      </c>
      <c r="K243" s="234" t="s">
        <v>32</v>
      </c>
      <c r="L243" s="239"/>
      <c r="M243" s="240" t="s">
        <v>32</v>
      </c>
      <c r="N243" s="241" t="s">
        <v>49</v>
      </c>
      <c r="O243" s="66"/>
      <c r="P243" s="176">
        <f>O243*H243</f>
        <v>0</v>
      </c>
      <c r="Q243" s="176">
        <v>2.0000000000000001E-4</v>
      </c>
      <c r="R243" s="176">
        <f>Q243*H243</f>
        <v>1E-3</v>
      </c>
      <c r="S243" s="176">
        <v>0</v>
      </c>
      <c r="T243" s="177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78" t="s">
        <v>88</v>
      </c>
      <c r="AT243" s="178" t="s">
        <v>519</v>
      </c>
      <c r="AU243" s="178" t="s">
        <v>88</v>
      </c>
      <c r="AY243" s="18" t="s">
        <v>143</v>
      </c>
      <c r="BE243" s="179">
        <f>IF(N243="základní",J243,0)</f>
        <v>0</v>
      </c>
      <c r="BF243" s="179">
        <f>IF(N243="snížená",J243,0)</f>
        <v>0</v>
      </c>
      <c r="BG243" s="179">
        <f>IF(N243="zákl. přenesená",J243,0)</f>
        <v>0</v>
      </c>
      <c r="BH243" s="179">
        <f>IF(N243="sníž. přenesená",J243,0)</f>
        <v>0</v>
      </c>
      <c r="BI243" s="179">
        <f>IF(N243="nulová",J243,0)</f>
        <v>0</v>
      </c>
      <c r="BJ243" s="18" t="s">
        <v>86</v>
      </c>
      <c r="BK243" s="179">
        <f>ROUND(I243*H243,2)</f>
        <v>0</v>
      </c>
      <c r="BL243" s="18" t="s">
        <v>86</v>
      </c>
      <c r="BM243" s="178" t="s">
        <v>2738</v>
      </c>
    </row>
    <row r="244" spans="1:65" s="2" customFormat="1" ht="11.25">
      <c r="A244" s="36"/>
      <c r="B244" s="37"/>
      <c r="C244" s="38"/>
      <c r="D244" s="180" t="s">
        <v>149</v>
      </c>
      <c r="E244" s="38"/>
      <c r="F244" s="181" t="s">
        <v>2737</v>
      </c>
      <c r="G244" s="38"/>
      <c r="H244" s="38"/>
      <c r="I244" s="182"/>
      <c r="J244" s="38"/>
      <c r="K244" s="38"/>
      <c r="L244" s="41"/>
      <c r="M244" s="183"/>
      <c r="N244" s="184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8" t="s">
        <v>149</v>
      </c>
      <c r="AU244" s="18" t="s">
        <v>88</v>
      </c>
    </row>
    <row r="245" spans="1:65" s="11" customFormat="1" ht="22.9" customHeight="1">
      <c r="B245" s="153"/>
      <c r="C245" s="154"/>
      <c r="D245" s="155" t="s">
        <v>77</v>
      </c>
      <c r="E245" s="196" t="s">
        <v>1735</v>
      </c>
      <c r="F245" s="196" t="s">
        <v>1736</v>
      </c>
      <c r="G245" s="154"/>
      <c r="H245" s="154"/>
      <c r="I245" s="157"/>
      <c r="J245" s="197">
        <f>BK245</f>
        <v>0</v>
      </c>
      <c r="K245" s="154"/>
      <c r="L245" s="159"/>
      <c r="M245" s="160"/>
      <c r="N245" s="161"/>
      <c r="O245" s="161"/>
      <c r="P245" s="162">
        <f>SUM(P246:P251)</f>
        <v>0</v>
      </c>
      <c r="Q245" s="161"/>
      <c r="R245" s="162">
        <f>SUM(R246:R251)</f>
        <v>1.0500000000000002E-3</v>
      </c>
      <c r="S245" s="161"/>
      <c r="T245" s="163">
        <f>SUM(T246:T251)</f>
        <v>0</v>
      </c>
      <c r="AR245" s="164" t="s">
        <v>88</v>
      </c>
      <c r="AT245" s="165" t="s">
        <v>77</v>
      </c>
      <c r="AU245" s="165" t="s">
        <v>86</v>
      </c>
      <c r="AY245" s="164" t="s">
        <v>143</v>
      </c>
      <c r="BK245" s="166">
        <f>SUM(BK246:BK251)</f>
        <v>0</v>
      </c>
    </row>
    <row r="246" spans="1:65" s="2" customFormat="1" ht="24.2" customHeight="1">
      <c r="A246" s="36"/>
      <c r="B246" s="37"/>
      <c r="C246" s="167" t="s">
        <v>786</v>
      </c>
      <c r="D246" s="167" t="s">
        <v>144</v>
      </c>
      <c r="E246" s="168" t="s">
        <v>2739</v>
      </c>
      <c r="F246" s="169" t="s">
        <v>2740</v>
      </c>
      <c r="G246" s="170" t="s">
        <v>462</v>
      </c>
      <c r="H246" s="171">
        <v>21</v>
      </c>
      <c r="I246" s="172"/>
      <c r="J246" s="173">
        <f>ROUND(I246*H246,2)</f>
        <v>0</v>
      </c>
      <c r="K246" s="169" t="s">
        <v>248</v>
      </c>
      <c r="L246" s="41"/>
      <c r="M246" s="174" t="s">
        <v>32</v>
      </c>
      <c r="N246" s="175" t="s">
        <v>49</v>
      </c>
      <c r="O246" s="66"/>
      <c r="P246" s="176">
        <f>O246*H246</f>
        <v>0</v>
      </c>
      <c r="Q246" s="176">
        <v>2.0000000000000002E-5</v>
      </c>
      <c r="R246" s="176">
        <f>Q246*H246</f>
        <v>4.2000000000000002E-4</v>
      </c>
      <c r="S246" s="176">
        <v>0</v>
      </c>
      <c r="T246" s="177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78" t="s">
        <v>86</v>
      </c>
      <c r="AT246" s="178" t="s">
        <v>144</v>
      </c>
      <c r="AU246" s="178" t="s">
        <v>88</v>
      </c>
      <c r="AY246" s="18" t="s">
        <v>143</v>
      </c>
      <c r="BE246" s="179">
        <f>IF(N246="základní",J246,0)</f>
        <v>0</v>
      </c>
      <c r="BF246" s="179">
        <f>IF(N246="snížená",J246,0)</f>
        <v>0</v>
      </c>
      <c r="BG246" s="179">
        <f>IF(N246="zákl. přenesená",J246,0)</f>
        <v>0</v>
      </c>
      <c r="BH246" s="179">
        <f>IF(N246="sníž. přenesená",J246,0)</f>
        <v>0</v>
      </c>
      <c r="BI246" s="179">
        <f>IF(N246="nulová",J246,0)</f>
        <v>0</v>
      </c>
      <c r="BJ246" s="18" t="s">
        <v>86</v>
      </c>
      <c r="BK246" s="179">
        <f>ROUND(I246*H246,2)</f>
        <v>0</v>
      </c>
      <c r="BL246" s="18" t="s">
        <v>86</v>
      </c>
      <c r="BM246" s="178" t="s">
        <v>2741</v>
      </c>
    </row>
    <row r="247" spans="1:65" s="2" customFormat="1" ht="11.25">
      <c r="A247" s="36"/>
      <c r="B247" s="37"/>
      <c r="C247" s="38"/>
      <c r="D247" s="180" t="s">
        <v>149</v>
      </c>
      <c r="E247" s="38"/>
      <c r="F247" s="181" t="s">
        <v>2740</v>
      </c>
      <c r="G247" s="38"/>
      <c r="H247" s="38"/>
      <c r="I247" s="182"/>
      <c r="J247" s="38"/>
      <c r="K247" s="38"/>
      <c r="L247" s="41"/>
      <c r="M247" s="183"/>
      <c r="N247" s="184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8" t="s">
        <v>149</v>
      </c>
      <c r="AU247" s="18" t="s">
        <v>88</v>
      </c>
    </row>
    <row r="248" spans="1:65" s="2" customFormat="1" ht="11.25">
      <c r="A248" s="36"/>
      <c r="B248" s="37"/>
      <c r="C248" s="38"/>
      <c r="D248" s="198" t="s">
        <v>194</v>
      </c>
      <c r="E248" s="38"/>
      <c r="F248" s="199" t="s">
        <v>2742</v>
      </c>
      <c r="G248" s="38"/>
      <c r="H248" s="38"/>
      <c r="I248" s="182"/>
      <c r="J248" s="38"/>
      <c r="K248" s="38"/>
      <c r="L248" s="41"/>
      <c r="M248" s="183"/>
      <c r="N248" s="184"/>
      <c r="O248" s="66"/>
      <c r="P248" s="66"/>
      <c r="Q248" s="66"/>
      <c r="R248" s="66"/>
      <c r="S248" s="66"/>
      <c r="T248" s="67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8" t="s">
        <v>194</v>
      </c>
      <c r="AU248" s="18" t="s">
        <v>88</v>
      </c>
    </row>
    <row r="249" spans="1:65" s="2" customFormat="1" ht="24.2" customHeight="1">
      <c r="A249" s="36"/>
      <c r="B249" s="37"/>
      <c r="C249" s="167" t="s">
        <v>793</v>
      </c>
      <c r="D249" s="167" t="s">
        <v>144</v>
      </c>
      <c r="E249" s="168" t="s">
        <v>2743</v>
      </c>
      <c r="F249" s="169" t="s">
        <v>2744</v>
      </c>
      <c r="G249" s="170" t="s">
        <v>462</v>
      </c>
      <c r="H249" s="171">
        <v>21</v>
      </c>
      <c r="I249" s="172"/>
      <c r="J249" s="173">
        <f>ROUND(I249*H249,2)</f>
        <v>0</v>
      </c>
      <c r="K249" s="169" t="s">
        <v>248</v>
      </c>
      <c r="L249" s="41"/>
      <c r="M249" s="174" t="s">
        <v>32</v>
      </c>
      <c r="N249" s="175" t="s">
        <v>49</v>
      </c>
      <c r="O249" s="66"/>
      <c r="P249" s="176">
        <f>O249*H249</f>
        <v>0</v>
      </c>
      <c r="Q249" s="176">
        <v>3.0000000000000001E-5</v>
      </c>
      <c r="R249" s="176">
        <f>Q249*H249</f>
        <v>6.3000000000000003E-4</v>
      </c>
      <c r="S249" s="176">
        <v>0</v>
      </c>
      <c r="T249" s="177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78" t="s">
        <v>86</v>
      </c>
      <c r="AT249" s="178" t="s">
        <v>144</v>
      </c>
      <c r="AU249" s="178" t="s">
        <v>88</v>
      </c>
      <c r="AY249" s="18" t="s">
        <v>143</v>
      </c>
      <c r="BE249" s="179">
        <f>IF(N249="základní",J249,0)</f>
        <v>0</v>
      </c>
      <c r="BF249" s="179">
        <f>IF(N249="snížená",J249,0)</f>
        <v>0</v>
      </c>
      <c r="BG249" s="179">
        <f>IF(N249="zákl. přenesená",J249,0)</f>
        <v>0</v>
      </c>
      <c r="BH249" s="179">
        <f>IF(N249="sníž. přenesená",J249,0)</f>
        <v>0</v>
      </c>
      <c r="BI249" s="179">
        <f>IF(N249="nulová",J249,0)</f>
        <v>0</v>
      </c>
      <c r="BJ249" s="18" t="s">
        <v>86</v>
      </c>
      <c r="BK249" s="179">
        <f>ROUND(I249*H249,2)</f>
        <v>0</v>
      </c>
      <c r="BL249" s="18" t="s">
        <v>86</v>
      </c>
      <c r="BM249" s="178" t="s">
        <v>2745</v>
      </c>
    </row>
    <row r="250" spans="1:65" s="2" customFormat="1" ht="11.25">
      <c r="A250" s="36"/>
      <c r="B250" s="37"/>
      <c r="C250" s="38"/>
      <c r="D250" s="180" t="s">
        <v>149</v>
      </c>
      <c r="E250" s="38"/>
      <c r="F250" s="181" t="s">
        <v>2744</v>
      </c>
      <c r="G250" s="38"/>
      <c r="H250" s="38"/>
      <c r="I250" s="182"/>
      <c r="J250" s="38"/>
      <c r="K250" s="38"/>
      <c r="L250" s="41"/>
      <c r="M250" s="183"/>
      <c r="N250" s="184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8" t="s">
        <v>149</v>
      </c>
      <c r="AU250" s="18" t="s">
        <v>88</v>
      </c>
    </row>
    <row r="251" spans="1:65" s="2" customFormat="1" ht="11.25">
      <c r="A251" s="36"/>
      <c r="B251" s="37"/>
      <c r="C251" s="38"/>
      <c r="D251" s="198" t="s">
        <v>194</v>
      </c>
      <c r="E251" s="38"/>
      <c r="F251" s="199" t="s">
        <v>2746</v>
      </c>
      <c r="G251" s="38"/>
      <c r="H251" s="38"/>
      <c r="I251" s="182"/>
      <c r="J251" s="38"/>
      <c r="K251" s="38"/>
      <c r="L251" s="41"/>
      <c r="M251" s="183"/>
      <c r="N251" s="184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8" t="s">
        <v>194</v>
      </c>
      <c r="AU251" s="18" t="s">
        <v>88</v>
      </c>
    </row>
    <row r="252" spans="1:65" s="11" customFormat="1" ht="25.9" customHeight="1">
      <c r="B252" s="153"/>
      <c r="C252" s="154"/>
      <c r="D252" s="155" t="s">
        <v>77</v>
      </c>
      <c r="E252" s="156" t="s">
        <v>519</v>
      </c>
      <c r="F252" s="156" t="s">
        <v>2524</v>
      </c>
      <c r="G252" s="154"/>
      <c r="H252" s="154"/>
      <c r="I252" s="157"/>
      <c r="J252" s="158">
        <f>BK252</f>
        <v>0</v>
      </c>
      <c r="K252" s="154"/>
      <c r="L252" s="159"/>
      <c r="M252" s="160"/>
      <c r="N252" s="161"/>
      <c r="O252" s="161"/>
      <c r="P252" s="162">
        <f>P253+P257</f>
        <v>0</v>
      </c>
      <c r="Q252" s="161"/>
      <c r="R252" s="162">
        <f>R253+R257</f>
        <v>7.7860000000000013E-2</v>
      </c>
      <c r="S252" s="161"/>
      <c r="T252" s="163">
        <f>T253+T257</f>
        <v>0</v>
      </c>
      <c r="AR252" s="164" t="s">
        <v>153</v>
      </c>
      <c r="AT252" s="165" t="s">
        <v>77</v>
      </c>
      <c r="AU252" s="165" t="s">
        <v>78</v>
      </c>
      <c r="AY252" s="164" t="s">
        <v>143</v>
      </c>
      <c r="BK252" s="166">
        <f>BK253+BK257</f>
        <v>0</v>
      </c>
    </row>
    <row r="253" spans="1:65" s="11" customFormat="1" ht="22.9" customHeight="1">
      <c r="B253" s="153"/>
      <c r="C253" s="154"/>
      <c r="D253" s="155" t="s">
        <v>77</v>
      </c>
      <c r="E253" s="196" t="s">
        <v>2525</v>
      </c>
      <c r="F253" s="196" t="s">
        <v>1836</v>
      </c>
      <c r="G253" s="154"/>
      <c r="H253" s="154"/>
      <c r="I253" s="157"/>
      <c r="J253" s="197">
        <f>BK253</f>
        <v>0</v>
      </c>
      <c r="K253" s="154"/>
      <c r="L253" s="159"/>
      <c r="M253" s="160"/>
      <c r="N253" s="161"/>
      <c r="O253" s="161"/>
      <c r="P253" s="162">
        <f>SUM(P254:P256)</f>
        <v>0</v>
      </c>
      <c r="Q253" s="161"/>
      <c r="R253" s="162">
        <f>SUM(R254:R256)</f>
        <v>8.7400000000000012E-3</v>
      </c>
      <c r="S253" s="161"/>
      <c r="T253" s="163">
        <f>SUM(T254:T256)</f>
        <v>0</v>
      </c>
      <c r="AR253" s="164" t="s">
        <v>153</v>
      </c>
      <c r="AT253" s="165" t="s">
        <v>77</v>
      </c>
      <c r="AU253" s="165" t="s">
        <v>86</v>
      </c>
      <c r="AY253" s="164" t="s">
        <v>143</v>
      </c>
      <c r="BK253" s="166">
        <f>SUM(BK254:BK256)</f>
        <v>0</v>
      </c>
    </row>
    <row r="254" spans="1:65" s="2" customFormat="1" ht="16.5" customHeight="1">
      <c r="A254" s="36"/>
      <c r="B254" s="37"/>
      <c r="C254" s="167" t="s">
        <v>798</v>
      </c>
      <c r="D254" s="167" t="s">
        <v>144</v>
      </c>
      <c r="E254" s="168" t="s">
        <v>2526</v>
      </c>
      <c r="F254" s="169" t="s">
        <v>2527</v>
      </c>
      <c r="G254" s="170" t="s">
        <v>462</v>
      </c>
      <c r="H254" s="171">
        <v>46</v>
      </c>
      <c r="I254" s="172"/>
      <c r="J254" s="173">
        <f>ROUND(I254*H254,2)</f>
        <v>0</v>
      </c>
      <c r="K254" s="169" t="s">
        <v>248</v>
      </c>
      <c r="L254" s="41"/>
      <c r="M254" s="174" t="s">
        <v>32</v>
      </c>
      <c r="N254" s="175" t="s">
        <v>49</v>
      </c>
      <c r="O254" s="66"/>
      <c r="P254" s="176">
        <f>O254*H254</f>
        <v>0</v>
      </c>
      <c r="Q254" s="176">
        <v>1.9000000000000001E-4</v>
      </c>
      <c r="R254" s="176">
        <f>Q254*H254</f>
        <v>8.7400000000000012E-3</v>
      </c>
      <c r="S254" s="176">
        <v>0</v>
      </c>
      <c r="T254" s="177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78" t="s">
        <v>86</v>
      </c>
      <c r="AT254" s="178" t="s">
        <v>144</v>
      </c>
      <c r="AU254" s="178" t="s">
        <v>88</v>
      </c>
      <c r="AY254" s="18" t="s">
        <v>143</v>
      </c>
      <c r="BE254" s="179">
        <f>IF(N254="základní",J254,0)</f>
        <v>0</v>
      </c>
      <c r="BF254" s="179">
        <f>IF(N254="snížená",J254,0)</f>
        <v>0</v>
      </c>
      <c r="BG254" s="179">
        <f>IF(N254="zákl. přenesená",J254,0)</f>
        <v>0</v>
      </c>
      <c r="BH254" s="179">
        <f>IF(N254="sníž. přenesená",J254,0)</f>
        <v>0</v>
      </c>
      <c r="BI254" s="179">
        <f>IF(N254="nulová",J254,0)</f>
        <v>0</v>
      </c>
      <c r="BJ254" s="18" t="s">
        <v>86</v>
      </c>
      <c r="BK254" s="179">
        <f>ROUND(I254*H254,2)</f>
        <v>0</v>
      </c>
      <c r="BL254" s="18" t="s">
        <v>86</v>
      </c>
      <c r="BM254" s="178" t="s">
        <v>2747</v>
      </c>
    </row>
    <row r="255" spans="1:65" s="2" customFormat="1" ht="11.25">
      <c r="A255" s="36"/>
      <c r="B255" s="37"/>
      <c r="C255" s="38"/>
      <c r="D255" s="180" t="s">
        <v>149</v>
      </c>
      <c r="E255" s="38"/>
      <c r="F255" s="181" t="s">
        <v>2527</v>
      </c>
      <c r="G255" s="38"/>
      <c r="H255" s="38"/>
      <c r="I255" s="182"/>
      <c r="J255" s="38"/>
      <c r="K255" s="38"/>
      <c r="L255" s="41"/>
      <c r="M255" s="183"/>
      <c r="N255" s="184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8" t="s">
        <v>149</v>
      </c>
      <c r="AU255" s="18" t="s">
        <v>88</v>
      </c>
    </row>
    <row r="256" spans="1:65" s="2" customFormat="1" ht="11.25">
      <c r="A256" s="36"/>
      <c r="B256" s="37"/>
      <c r="C256" s="38"/>
      <c r="D256" s="198" t="s">
        <v>194</v>
      </c>
      <c r="E256" s="38"/>
      <c r="F256" s="199" t="s">
        <v>2529</v>
      </c>
      <c r="G256" s="38"/>
      <c r="H256" s="38"/>
      <c r="I256" s="182"/>
      <c r="J256" s="38"/>
      <c r="K256" s="38"/>
      <c r="L256" s="41"/>
      <c r="M256" s="183"/>
      <c r="N256" s="184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8" t="s">
        <v>194</v>
      </c>
      <c r="AU256" s="18" t="s">
        <v>88</v>
      </c>
    </row>
    <row r="257" spans="1:65" s="11" customFormat="1" ht="22.9" customHeight="1">
      <c r="B257" s="153"/>
      <c r="C257" s="154"/>
      <c r="D257" s="155" t="s">
        <v>77</v>
      </c>
      <c r="E257" s="196" t="s">
        <v>2530</v>
      </c>
      <c r="F257" s="196" t="s">
        <v>2531</v>
      </c>
      <c r="G257" s="154"/>
      <c r="H257" s="154"/>
      <c r="I257" s="157"/>
      <c r="J257" s="197">
        <f>BK257</f>
        <v>0</v>
      </c>
      <c r="K257" s="154"/>
      <c r="L257" s="159"/>
      <c r="M257" s="160"/>
      <c r="N257" s="161"/>
      <c r="O257" s="161"/>
      <c r="P257" s="162">
        <f>SUM(P258:P301)</f>
        <v>0</v>
      </c>
      <c r="Q257" s="161"/>
      <c r="R257" s="162">
        <f>SUM(R258:R301)</f>
        <v>6.9120000000000015E-2</v>
      </c>
      <c r="S257" s="161"/>
      <c r="T257" s="163">
        <f>SUM(T258:T301)</f>
        <v>0</v>
      </c>
      <c r="AR257" s="164" t="s">
        <v>153</v>
      </c>
      <c r="AT257" s="165" t="s">
        <v>77</v>
      </c>
      <c r="AU257" s="165" t="s">
        <v>86</v>
      </c>
      <c r="AY257" s="164" t="s">
        <v>143</v>
      </c>
      <c r="BK257" s="166">
        <f>SUM(BK258:BK301)</f>
        <v>0</v>
      </c>
    </row>
    <row r="258" spans="1:65" s="2" customFormat="1" ht="24.2" customHeight="1">
      <c r="A258" s="36"/>
      <c r="B258" s="37"/>
      <c r="C258" s="167" t="s">
        <v>803</v>
      </c>
      <c r="D258" s="167" t="s">
        <v>144</v>
      </c>
      <c r="E258" s="168" t="s">
        <v>2748</v>
      </c>
      <c r="F258" s="169" t="s">
        <v>2749</v>
      </c>
      <c r="G258" s="170" t="s">
        <v>462</v>
      </c>
      <c r="H258" s="171">
        <v>2</v>
      </c>
      <c r="I258" s="172"/>
      <c r="J258" s="173">
        <f>ROUND(I258*H258,2)</f>
        <v>0</v>
      </c>
      <c r="K258" s="169" t="s">
        <v>248</v>
      </c>
      <c r="L258" s="41"/>
      <c r="M258" s="174" t="s">
        <v>32</v>
      </c>
      <c r="N258" s="175" t="s">
        <v>49</v>
      </c>
      <c r="O258" s="66"/>
      <c r="P258" s="176">
        <f>O258*H258</f>
        <v>0</v>
      </c>
      <c r="Q258" s="176">
        <v>0</v>
      </c>
      <c r="R258" s="176">
        <f>Q258*H258</f>
        <v>0</v>
      </c>
      <c r="S258" s="176">
        <v>0</v>
      </c>
      <c r="T258" s="177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78" t="s">
        <v>86</v>
      </c>
      <c r="AT258" s="178" t="s">
        <v>144</v>
      </c>
      <c r="AU258" s="178" t="s">
        <v>88</v>
      </c>
      <c r="AY258" s="18" t="s">
        <v>143</v>
      </c>
      <c r="BE258" s="179">
        <f>IF(N258="základní",J258,0)</f>
        <v>0</v>
      </c>
      <c r="BF258" s="179">
        <f>IF(N258="snížená",J258,0)</f>
        <v>0</v>
      </c>
      <c r="BG258" s="179">
        <f>IF(N258="zákl. přenesená",J258,0)</f>
        <v>0</v>
      </c>
      <c r="BH258" s="179">
        <f>IF(N258="sníž. přenesená",J258,0)</f>
        <v>0</v>
      </c>
      <c r="BI258" s="179">
        <f>IF(N258="nulová",J258,0)</f>
        <v>0</v>
      </c>
      <c r="BJ258" s="18" t="s">
        <v>86</v>
      </c>
      <c r="BK258" s="179">
        <f>ROUND(I258*H258,2)</f>
        <v>0</v>
      </c>
      <c r="BL258" s="18" t="s">
        <v>86</v>
      </c>
      <c r="BM258" s="178" t="s">
        <v>2750</v>
      </c>
    </row>
    <row r="259" spans="1:65" s="2" customFormat="1" ht="11.25">
      <c r="A259" s="36"/>
      <c r="B259" s="37"/>
      <c r="C259" s="38"/>
      <c r="D259" s="180" t="s">
        <v>149</v>
      </c>
      <c r="E259" s="38"/>
      <c r="F259" s="181" t="s">
        <v>2749</v>
      </c>
      <c r="G259" s="38"/>
      <c r="H259" s="38"/>
      <c r="I259" s="182"/>
      <c r="J259" s="38"/>
      <c r="K259" s="38"/>
      <c r="L259" s="41"/>
      <c r="M259" s="183"/>
      <c r="N259" s="184"/>
      <c r="O259" s="66"/>
      <c r="P259" s="66"/>
      <c r="Q259" s="66"/>
      <c r="R259" s="66"/>
      <c r="S259" s="66"/>
      <c r="T259" s="67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8" t="s">
        <v>149</v>
      </c>
      <c r="AU259" s="18" t="s">
        <v>88</v>
      </c>
    </row>
    <row r="260" spans="1:65" s="2" customFormat="1" ht="11.25">
      <c r="A260" s="36"/>
      <c r="B260" s="37"/>
      <c r="C260" s="38"/>
      <c r="D260" s="198" t="s">
        <v>194</v>
      </c>
      <c r="E260" s="38"/>
      <c r="F260" s="199" t="s">
        <v>2751</v>
      </c>
      <c r="G260" s="38"/>
      <c r="H260" s="38"/>
      <c r="I260" s="182"/>
      <c r="J260" s="38"/>
      <c r="K260" s="38"/>
      <c r="L260" s="41"/>
      <c r="M260" s="183"/>
      <c r="N260" s="184"/>
      <c r="O260" s="66"/>
      <c r="P260" s="66"/>
      <c r="Q260" s="66"/>
      <c r="R260" s="66"/>
      <c r="S260" s="66"/>
      <c r="T260" s="67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8" t="s">
        <v>194</v>
      </c>
      <c r="AU260" s="18" t="s">
        <v>88</v>
      </c>
    </row>
    <row r="261" spans="1:65" s="2" customFormat="1" ht="24.2" customHeight="1">
      <c r="A261" s="36"/>
      <c r="B261" s="37"/>
      <c r="C261" s="232" t="s">
        <v>808</v>
      </c>
      <c r="D261" s="232" t="s">
        <v>519</v>
      </c>
      <c r="E261" s="233" t="s">
        <v>2752</v>
      </c>
      <c r="F261" s="234" t="s">
        <v>2753</v>
      </c>
      <c r="G261" s="235" t="s">
        <v>462</v>
      </c>
      <c r="H261" s="236">
        <v>2</v>
      </c>
      <c r="I261" s="237"/>
      <c r="J261" s="238">
        <f>ROUND(I261*H261,2)</f>
        <v>0</v>
      </c>
      <c r="K261" s="234" t="s">
        <v>248</v>
      </c>
      <c r="L261" s="239"/>
      <c r="M261" s="240" t="s">
        <v>32</v>
      </c>
      <c r="N261" s="241" t="s">
        <v>49</v>
      </c>
      <c r="O261" s="66"/>
      <c r="P261" s="176">
        <f>O261*H261</f>
        <v>0</v>
      </c>
      <c r="Q261" s="176">
        <v>1.24E-3</v>
      </c>
      <c r="R261" s="176">
        <f>Q261*H261</f>
        <v>2.48E-3</v>
      </c>
      <c r="S261" s="176">
        <v>0</v>
      </c>
      <c r="T261" s="177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78" t="s">
        <v>1389</v>
      </c>
      <c r="AT261" s="178" t="s">
        <v>519</v>
      </c>
      <c r="AU261" s="178" t="s">
        <v>88</v>
      </c>
      <c r="AY261" s="18" t="s">
        <v>143</v>
      </c>
      <c r="BE261" s="179">
        <f>IF(N261="základní",J261,0)</f>
        <v>0</v>
      </c>
      <c r="BF261" s="179">
        <f>IF(N261="snížená",J261,0)</f>
        <v>0</v>
      </c>
      <c r="BG261" s="179">
        <f>IF(N261="zákl. přenesená",J261,0)</f>
        <v>0</v>
      </c>
      <c r="BH261" s="179">
        <f>IF(N261="sníž. přenesená",J261,0)</f>
        <v>0</v>
      </c>
      <c r="BI261" s="179">
        <f>IF(N261="nulová",J261,0)</f>
        <v>0</v>
      </c>
      <c r="BJ261" s="18" t="s">
        <v>86</v>
      </c>
      <c r="BK261" s="179">
        <f>ROUND(I261*H261,2)</f>
        <v>0</v>
      </c>
      <c r="BL261" s="18" t="s">
        <v>1389</v>
      </c>
      <c r="BM261" s="178" t="s">
        <v>2754</v>
      </c>
    </row>
    <row r="262" spans="1:65" s="2" customFormat="1" ht="11.25">
      <c r="A262" s="36"/>
      <c r="B262" s="37"/>
      <c r="C262" s="38"/>
      <c r="D262" s="180" t="s">
        <v>149</v>
      </c>
      <c r="E262" s="38"/>
      <c r="F262" s="181" t="s">
        <v>2753</v>
      </c>
      <c r="G262" s="38"/>
      <c r="H262" s="38"/>
      <c r="I262" s="182"/>
      <c r="J262" s="38"/>
      <c r="K262" s="38"/>
      <c r="L262" s="41"/>
      <c r="M262" s="183"/>
      <c r="N262" s="184"/>
      <c r="O262" s="66"/>
      <c r="P262" s="66"/>
      <c r="Q262" s="66"/>
      <c r="R262" s="66"/>
      <c r="S262" s="66"/>
      <c r="T262" s="67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T262" s="18" t="s">
        <v>149</v>
      </c>
      <c r="AU262" s="18" t="s">
        <v>88</v>
      </c>
    </row>
    <row r="263" spans="1:65" s="2" customFormat="1" ht="24.2" customHeight="1">
      <c r="A263" s="36"/>
      <c r="B263" s="37"/>
      <c r="C263" s="167" t="s">
        <v>814</v>
      </c>
      <c r="D263" s="167" t="s">
        <v>144</v>
      </c>
      <c r="E263" s="168" t="s">
        <v>2755</v>
      </c>
      <c r="F263" s="169" t="s">
        <v>2756</v>
      </c>
      <c r="G263" s="170" t="s">
        <v>462</v>
      </c>
      <c r="H263" s="171">
        <v>1</v>
      </c>
      <c r="I263" s="172"/>
      <c r="J263" s="173">
        <f>ROUND(I263*H263,2)</f>
        <v>0</v>
      </c>
      <c r="K263" s="169" t="s">
        <v>248</v>
      </c>
      <c r="L263" s="41"/>
      <c r="M263" s="174" t="s">
        <v>32</v>
      </c>
      <c r="N263" s="175" t="s">
        <v>49</v>
      </c>
      <c r="O263" s="66"/>
      <c r="P263" s="176">
        <f>O263*H263</f>
        <v>0</v>
      </c>
      <c r="Q263" s="176">
        <v>0</v>
      </c>
      <c r="R263" s="176">
        <f>Q263*H263</f>
        <v>0</v>
      </c>
      <c r="S263" s="176">
        <v>0</v>
      </c>
      <c r="T263" s="177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78" t="s">
        <v>86</v>
      </c>
      <c r="AT263" s="178" t="s">
        <v>144</v>
      </c>
      <c r="AU263" s="178" t="s">
        <v>88</v>
      </c>
      <c r="AY263" s="18" t="s">
        <v>143</v>
      </c>
      <c r="BE263" s="179">
        <f>IF(N263="základní",J263,0)</f>
        <v>0</v>
      </c>
      <c r="BF263" s="179">
        <f>IF(N263="snížená",J263,0)</f>
        <v>0</v>
      </c>
      <c r="BG263" s="179">
        <f>IF(N263="zákl. přenesená",J263,0)</f>
        <v>0</v>
      </c>
      <c r="BH263" s="179">
        <f>IF(N263="sníž. přenesená",J263,0)</f>
        <v>0</v>
      </c>
      <c r="BI263" s="179">
        <f>IF(N263="nulová",J263,0)</f>
        <v>0</v>
      </c>
      <c r="BJ263" s="18" t="s">
        <v>86</v>
      </c>
      <c r="BK263" s="179">
        <f>ROUND(I263*H263,2)</f>
        <v>0</v>
      </c>
      <c r="BL263" s="18" t="s">
        <v>86</v>
      </c>
      <c r="BM263" s="178" t="s">
        <v>2757</v>
      </c>
    </row>
    <row r="264" spans="1:65" s="2" customFormat="1" ht="11.25">
      <c r="A264" s="36"/>
      <c r="B264" s="37"/>
      <c r="C264" s="38"/>
      <c r="D264" s="180" t="s">
        <v>149</v>
      </c>
      <c r="E264" s="38"/>
      <c r="F264" s="181" t="s">
        <v>2756</v>
      </c>
      <c r="G264" s="38"/>
      <c r="H264" s="38"/>
      <c r="I264" s="182"/>
      <c r="J264" s="38"/>
      <c r="K264" s="38"/>
      <c r="L264" s="41"/>
      <c r="M264" s="183"/>
      <c r="N264" s="184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8" t="s">
        <v>149</v>
      </c>
      <c r="AU264" s="18" t="s">
        <v>88</v>
      </c>
    </row>
    <row r="265" spans="1:65" s="2" customFormat="1" ht="11.25">
      <c r="A265" s="36"/>
      <c r="B265" s="37"/>
      <c r="C265" s="38"/>
      <c r="D265" s="198" t="s">
        <v>194</v>
      </c>
      <c r="E265" s="38"/>
      <c r="F265" s="199" t="s">
        <v>2758</v>
      </c>
      <c r="G265" s="38"/>
      <c r="H265" s="38"/>
      <c r="I265" s="182"/>
      <c r="J265" s="38"/>
      <c r="K265" s="38"/>
      <c r="L265" s="41"/>
      <c r="M265" s="183"/>
      <c r="N265" s="184"/>
      <c r="O265" s="66"/>
      <c r="P265" s="66"/>
      <c r="Q265" s="66"/>
      <c r="R265" s="66"/>
      <c r="S265" s="66"/>
      <c r="T265" s="67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8" t="s">
        <v>194</v>
      </c>
      <c r="AU265" s="18" t="s">
        <v>88</v>
      </c>
    </row>
    <row r="266" spans="1:65" s="2" customFormat="1" ht="24.2" customHeight="1">
      <c r="A266" s="36"/>
      <c r="B266" s="37"/>
      <c r="C266" s="232" t="s">
        <v>821</v>
      </c>
      <c r="D266" s="232" t="s">
        <v>519</v>
      </c>
      <c r="E266" s="233" t="s">
        <v>2759</v>
      </c>
      <c r="F266" s="234" t="s">
        <v>2760</v>
      </c>
      <c r="G266" s="235" t="s">
        <v>462</v>
      </c>
      <c r="H266" s="236">
        <v>1</v>
      </c>
      <c r="I266" s="237"/>
      <c r="J266" s="238">
        <f>ROUND(I266*H266,2)</f>
        <v>0</v>
      </c>
      <c r="K266" s="234" t="s">
        <v>248</v>
      </c>
      <c r="L266" s="239"/>
      <c r="M266" s="240" t="s">
        <v>32</v>
      </c>
      <c r="N266" s="241" t="s">
        <v>49</v>
      </c>
      <c r="O266" s="66"/>
      <c r="P266" s="176">
        <f>O266*H266</f>
        <v>0</v>
      </c>
      <c r="Q266" s="176">
        <v>1.73E-3</v>
      </c>
      <c r="R266" s="176">
        <f>Q266*H266</f>
        <v>1.73E-3</v>
      </c>
      <c r="S266" s="176">
        <v>0</v>
      </c>
      <c r="T266" s="177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78" t="s">
        <v>1389</v>
      </c>
      <c r="AT266" s="178" t="s">
        <v>519</v>
      </c>
      <c r="AU266" s="178" t="s">
        <v>88</v>
      </c>
      <c r="AY266" s="18" t="s">
        <v>143</v>
      </c>
      <c r="BE266" s="179">
        <f>IF(N266="základní",J266,0)</f>
        <v>0</v>
      </c>
      <c r="BF266" s="179">
        <f>IF(N266="snížená",J266,0)</f>
        <v>0</v>
      </c>
      <c r="BG266" s="179">
        <f>IF(N266="zákl. přenesená",J266,0)</f>
        <v>0</v>
      </c>
      <c r="BH266" s="179">
        <f>IF(N266="sníž. přenesená",J266,0)</f>
        <v>0</v>
      </c>
      <c r="BI266" s="179">
        <f>IF(N266="nulová",J266,0)</f>
        <v>0</v>
      </c>
      <c r="BJ266" s="18" t="s">
        <v>86</v>
      </c>
      <c r="BK266" s="179">
        <f>ROUND(I266*H266,2)</f>
        <v>0</v>
      </c>
      <c r="BL266" s="18" t="s">
        <v>1389</v>
      </c>
      <c r="BM266" s="178" t="s">
        <v>2761</v>
      </c>
    </row>
    <row r="267" spans="1:65" s="2" customFormat="1" ht="11.25">
      <c r="A267" s="36"/>
      <c r="B267" s="37"/>
      <c r="C267" s="38"/>
      <c r="D267" s="180" t="s">
        <v>149</v>
      </c>
      <c r="E267" s="38"/>
      <c r="F267" s="181" t="s">
        <v>2760</v>
      </c>
      <c r="G267" s="38"/>
      <c r="H267" s="38"/>
      <c r="I267" s="182"/>
      <c r="J267" s="38"/>
      <c r="K267" s="38"/>
      <c r="L267" s="41"/>
      <c r="M267" s="183"/>
      <c r="N267" s="184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8" t="s">
        <v>149</v>
      </c>
      <c r="AU267" s="18" t="s">
        <v>88</v>
      </c>
    </row>
    <row r="268" spans="1:65" s="2" customFormat="1" ht="24.2" customHeight="1">
      <c r="A268" s="36"/>
      <c r="B268" s="37"/>
      <c r="C268" s="167" t="s">
        <v>827</v>
      </c>
      <c r="D268" s="167" t="s">
        <v>144</v>
      </c>
      <c r="E268" s="168" t="s">
        <v>2762</v>
      </c>
      <c r="F268" s="169" t="s">
        <v>2763</v>
      </c>
      <c r="G268" s="170" t="s">
        <v>462</v>
      </c>
      <c r="H268" s="171">
        <v>20</v>
      </c>
      <c r="I268" s="172"/>
      <c r="J268" s="173">
        <f>ROUND(I268*H268,2)</f>
        <v>0</v>
      </c>
      <c r="K268" s="169" t="s">
        <v>248</v>
      </c>
      <c r="L268" s="41"/>
      <c r="M268" s="174" t="s">
        <v>32</v>
      </c>
      <c r="N268" s="175" t="s">
        <v>49</v>
      </c>
      <c r="O268" s="66"/>
      <c r="P268" s="176">
        <f>O268*H268</f>
        <v>0</v>
      </c>
      <c r="Q268" s="176">
        <v>1.0000000000000001E-5</v>
      </c>
      <c r="R268" s="176">
        <f>Q268*H268</f>
        <v>2.0000000000000001E-4</v>
      </c>
      <c r="S268" s="176">
        <v>0</v>
      </c>
      <c r="T268" s="177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78" t="s">
        <v>910</v>
      </c>
      <c r="AT268" s="178" t="s">
        <v>144</v>
      </c>
      <c r="AU268" s="178" t="s">
        <v>88</v>
      </c>
      <c r="AY268" s="18" t="s">
        <v>143</v>
      </c>
      <c r="BE268" s="179">
        <f>IF(N268="základní",J268,0)</f>
        <v>0</v>
      </c>
      <c r="BF268" s="179">
        <f>IF(N268="snížená",J268,0)</f>
        <v>0</v>
      </c>
      <c r="BG268" s="179">
        <f>IF(N268="zákl. přenesená",J268,0)</f>
        <v>0</v>
      </c>
      <c r="BH268" s="179">
        <f>IF(N268="sníž. přenesená",J268,0)</f>
        <v>0</v>
      </c>
      <c r="BI268" s="179">
        <f>IF(N268="nulová",J268,0)</f>
        <v>0</v>
      </c>
      <c r="BJ268" s="18" t="s">
        <v>86</v>
      </c>
      <c r="BK268" s="179">
        <f>ROUND(I268*H268,2)</f>
        <v>0</v>
      </c>
      <c r="BL268" s="18" t="s">
        <v>910</v>
      </c>
      <c r="BM268" s="178" t="s">
        <v>2764</v>
      </c>
    </row>
    <row r="269" spans="1:65" s="2" customFormat="1" ht="11.25">
      <c r="A269" s="36"/>
      <c r="B269" s="37"/>
      <c r="C269" s="38"/>
      <c r="D269" s="180" t="s">
        <v>149</v>
      </c>
      <c r="E269" s="38"/>
      <c r="F269" s="181" t="s">
        <v>2763</v>
      </c>
      <c r="G269" s="38"/>
      <c r="H269" s="38"/>
      <c r="I269" s="182"/>
      <c r="J269" s="38"/>
      <c r="K269" s="38"/>
      <c r="L269" s="41"/>
      <c r="M269" s="183"/>
      <c r="N269" s="184"/>
      <c r="O269" s="66"/>
      <c r="P269" s="66"/>
      <c r="Q269" s="66"/>
      <c r="R269" s="66"/>
      <c r="S269" s="66"/>
      <c r="T269" s="67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8" t="s">
        <v>149</v>
      </c>
      <c r="AU269" s="18" t="s">
        <v>88</v>
      </c>
    </row>
    <row r="270" spans="1:65" s="2" customFormat="1" ht="11.25">
      <c r="A270" s="36"/>
      <c r="B270" s="37"/>
      <c r="C270" s="38"/>
      <c r="D270" s="198" t="s">
        <v>194</v>
      </c>
      <c r="E270" s="38"/>
      <c r="F270" s="199" t="s">
        <v>2765</v>
      </c>
      <c r="G270" s="38"/>
      <c r="H270" s="38"/>
      <c r="I270" s="182"/>
      <c r="J270" s="38"/>
      <c r="K270" s="38"/>
      <c r="L270" s="41"/>
      <c r="M270" s="183"/>
      <c r="N270" s="184"/>
      <c r="O270" s="66"/>
      <c r="P270" s="66"/>
      <c r="Q270" s="66"/>
      <c r="R270" s="66"/>
      <c r="S270" s="66"/>
      <c r="T270" s="67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8" t="s">
        <v>194</v>
      </c>
      <c r="AU270" s="18" t="s">
        <v>88</v>
      </c>
    </row>
    <row r="271" spans="1:65" s="2" customFormat="1" ht="24.2" customHeight="1">
      <c r="A271" s="36"/>
      <c r="B271" s="37"/>
      <c r="C271" s="232" t="s">
        <v>841</v>
      </c>
      <c r="D271" s="232" t="s">
        <v>519</v>
      </c>
      <c r="E271" s="233" t="s">
        <v>2766</v>
      </c>
      <c r="F271" s="234" t="s">
        <v>2767</v>
      </c>
      <c r="G271" s="235" t="s">
        <v>462</v>
      </c>
      <c r="H271" s="236">
        <v>18</v>
      </c>
      <c r="I271" s="237"/>
      <c r="J271" s="238">
        <f>ROUND(I271*H271,2)</f>
        <v>0</v>
      </c>
      <c r="K271" s="234" t="s">
        <v>248</v>
      </c>
      <c r="L271" s="239"/>
      <c r="M271" s="240" t="s">
        <v>32</v>
      </c>
      <c r="N271" s="241" t="s">
        <v>49</v>
      </c>
      <c r="O271" s="66"/>
      <c r="P271" s="176">
        <f>O271*H271</f>
        <v>0</v>
      </c>
      <c r="Q271" s="176">
        <v>2.2699999999999999E-3</v>
      </c>
      <c r="R271" s="176">
        <f>Q271*H271</f>
        <v>4.086E-2</v>
      </c>
      <c r="S271" s="176">
        <v>0</v>
      </c>
      <c r="T271" s="177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78" t="s">
        <v>1389</v>
      </c>
      <c r="AT271" s="178" t="s">
        <v>519</v>
      </c>
      <c r="AU271" s="178" t="s">
        <v>88</v>
      </c>
      <c r="AY271" s="18" t="s">
        <v>143</v>
      </c>
      <c r="BE271" s="179">
        <f>IF(N271="základní",J271,0)</f>
        <v>0</v>
      </c>
      <c r="BF271" s="179">
        <f>IF(N271="snížená",J271,0)</f>
        <v>0</v>
      </c>
      <c r="BG271" s="179">
        <f>IF(N271="zákl. přenesená",J271,0)</f>
        <v>0</v>
      </c>
      <c r="BH271" s="179">
        <f>IF(N271="sníž. přenesená",J271,0)</f>
        <v>0</v>
      </c>
      <c r="BI271" s="179">
        <f>IF(N271="nulová",J271,0)</f>
        <v>0</v>
      </c>
      <c r="BJ271" s="18" t="s">
        <v>86</v>
      </c>
      <c r="BK271" s="179">
        <f>ROUND(I271*H271,2)</f>
        <v>0</v>
      </c>
      <c r="BL271" s="18" t="s">
        <v>1389</v>
      </c>
      <c r="BM271" s="178" t="s">
        <v>2768</v>
      </c>
    </row>
    <row r="272" spans="1:65" s="2" customFormat="1" ht="11.25">
      <c r="A272" s="36"/>
      <c r="B272" s="37"/>
      <c r="C272" s="38"/>
      <c r="D272" s="180" t="s">
        <v>149</v>
      </c>
      <c r="E272" s="38"/>
      <c r="F272" s="181" t="s">
        <v>2767</v>
      </c>
      <c r="G272" s="38"/>
      <c r="H272" s="38"/>
      <c r="I272" s="182"/>
      <c r="J272" s="38"/>
      <c r="K272" s="38"/>
      <c r="L272" s="41"/>
      <c r="M272" s="183"/>
      <c r="N272" s="184"/>
      <c r="O272" s="66"/>
      <c r="P272" s="66"/>
      <c r="Q272" s="66"/>
      <c r="R272" s="66"/>
      <c r="S272" s="66"/>
      <c r="T272" s="67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8" t="s">
        <v>149</v>
      </c>
      <c r="AU272" s="18" t="s">
        <v>88</v>
      </c>
    </row>
    <row r="273" spans="1:65" s="2" customFormat="1" ht="24.2" customHeight="1">
      <c r="A273" s="36"/>
      <c r="B273" s="37"/>
      <c r="C273" s="232" t="s">
        <v>847</v>
      </c>
      <c r="D273" s="232" t="s">
        <v>519</v>
      </c>
      <c r="E273" s="233" t="s">
        <v>2769</v>
      </c>
      <c r="F273" s="234" t="s">
        <v>2770</v>
      </c>
      <c r="G273" s="235" t="s">
        <v>462</v>
      </c>
      <c r="H273" s="236">
        <v>2</v>
      </c>
      <c r="I273" s="237"/>
      <c r="J273" s="238">
        <f>ROUND(I273*H273,2)</f>
        <v>0</v>
      </c>
      <c r="K273" s="234" t="s">
        <v>32</v>
      </c>
      <c r="L273" s="239"/>
      <c r="M273" s="240" t="s">
        <v>32</v>
      </c>
      <c r="N273" s="241" t="s">
        <v>49</v>
      </c>
      <c r="O273" s="66"/>
      <c r="P273" s="176">
        <f>O273*H273</f>
        <v>0</v>
      </c>
      <c r="Q273" s="176">
        <v>1.9400000000000001E-3</v>
      </c>
      <c r="R273" s="176">
        <f>Q273*H273</f>
        <v>3.8800000000000002E-3</v>
      </c>
      <c r="S273" s="176">
        <v>0</v>
      </c>
      <c r="T273" s="177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78" t="s">
        <v>1389</v>
      </c>
      <c r="AT273" s="178" t="s">
        <v>519</v>
      </c>
      <c r="AU273" s="178" t="s">
        <v>88</v>
      </c>
      <c r="AY273" s="18" t="s">
        <v>143</v>
      </c>
      <c r="BE273" s="179">
        <f>IF(N273="základní",J273,0)</f>
        <v>0</v>
      </c>
      <c r="BF273" s="179">
        <f>IF(N273="snížená",J273,0)</f>
        <v>0</v>
      </c>
      <c r="BG273" s="179">
        <f>IF(N273="zákl. přenesená",J273,0)</f>
        <v>0</v>
      </c>
      <c r="BH273" s="179">
        <f>IF(N273="sníž. přenesená",J273,0)</f>
        <v>0</v>
      </c>
      <c r="BI273" s="179">
        <f>IF(N273="nulová",J273,0)</f>
        <v>0</v>
      </c>
      <c r="BJ273" s="18" t="s">
        <v>86</v>
      </c>
      <c r="BK273" s="179">
        <f>ROUND(I273*H273,2)</f>
        <v>0</v>
      </c>
      <c r="BL273" s="18" t="s">
        <v>1389</v>
      </c>
      <c r="BM273" s="178" t="s">
        <v>2771</v>
      </c>
    </row>
    <row r="274" spans="1:65" s="2" customFormat="1" ht="11.25">
      <c r="A274" s="36"/>
      <c r="B274" s="37"/>
      <c r="C274" s="38"/>
      <c r="D274" s="180" t="s">
        <v>149</v>
      </c>
      <c r="E274" s="38"/>
      <c r="F274" s="181" t="s">
        <v>2770</v>
      </c>
      <c r="G274" s="38"/>
      <c r="H274" s="38"/>
      <c r="I274" s="182"/>
      <c r="J274" s="38"/>
      <c r="K274" s="38"/>
      <c r="L274" s="41"/>
      <c r="M274" s="183"/>
      <c r="N274" s="184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8" t="s">
        <v>149</v>
      </c>
      <c r="AU274" s="18" t="s">
        <v>88</v>
      </c>
    </row>
    <row r="275" spans="1:65" s="2" customFormat="1" ht="21.75" customHeight="1">
      <c r="A275" s="36"/>
      <c r="B275" s="37"/>
      <c r="C275" s="167" t="s">
        <v>853</v>
      </c>
      <c r="D275" s="167" t="s">
        <v>144</v>
      </c>
      <c r="E275" s="168" t="s">
        <v>2532</v>
      </c>
      <c r="F275" s="169" t="s">
        <v>2533</v>
      </c>
      <c r="G275" s="170" t="s">
        <v>1487</v>
      </c>
      <c r="H275" s="171">
        <v>1</v>
      </c>
      <c r="I275" s="172"/>
      <c r="J275" s="173">
        <f>ROUND(I275*H275,2)</f>
        <v>0</v>
      </c>
      <c r="K275" s="169" t="s">
        <v>248</v>
      </c>
      <c r="L275" s="41"/>
      <c r="M275" s="174" t="s">
        <v>32</v>
      </c>
      <c r="N275" s="175" t="s">
        <v>49</v>
      </c>
      <c r="O275" s="66"/>
      <c r="P275" s="176">
        <f>O275*H275</f>
        <v>0</v>
      </c>
      <c r="Q275" s="176">
        <v>0</v>
      </c>
      <c r="R275" s="176">
        <f>Q275*H275</f>
        <v>0</v>
      </c>
      <c r="S275" s="176">
        <v>0</v>
      </c>
      <c r="T275" s="177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78" t="s">
        <v>86</v>
      </c>
      <c r="AT275" s="178" t="s">
        <v>144</v>
      </c>
      <c r="AU275" s="178" t="s">
        <v>88</v>
      </c>
      <c r="AY275" s="18" t="s">
        <v>143</v>
      </c>
      <c r="BE275" s="179">
        <f>IF(N275="základní",J275,0)</f>
        <v>0</v>
      </c>
      <c r="BF275" s="179">
        <f>IF(N275="snížená",J275,0)</f>
        <v>0</v>
      </c>
      <c r="BG275" s="179">
        <f>IF(N275="zákl. přenesená",J275,0)</f>
        <v>0</v>
      </c>
      <c r="BH275" s="179">
        <f>IF(N275="sníž. přenesená",J275,0)</f>
        <v>0</v>
      </c>
      <c r="BI275" s="179">
        <f>IF(N275="nulová",J275,0)</f>
        <v>0</v>
      </c>
      <c r="BJ275" s="18" t="s">
        <v>86</v>
      </c>
      <c r="BK275" s="179">
        <f>ROUND(I275*H275,2)</f>
        <v>0</v>
      </c>
      <c r="BL275" s="18" t="s">
        <v>86</v>
      </c>
      <c r="BM275" s="178" t="s">
        <v>2772</v>
      </c>
    </row>
    <row r="276" spans="1:65" s="2" customFormat="1" ht="11.25">
      <c r="A276" s="36"/>
      <c r="B276" s="37"/>
      <c r="C276" s="38"/>
      <c r="D276" s="180" t="s">
        <v>149</v>
      </c>
      <c r="E276" s="38"/>
      <c r="F276" s="181" t="s">
        <v>2533</v>
      </c>
      <c r="G276" s="38"/>
      <c r="H276" s="38"/>
      <c r="I276" s="182"/>
      <c r="J276" s="38"/>
      <c r="K276" s="38"/>
      <c r="L276" s="41"/>
      <c r="M276" s="183"/>
      <c r="N276" s="184"/>
      <c r="O276" s="66"/>
      <c r="P276" s="66"/>
      <c r="Q276" s="66"/>
      <c r="R276" s="66"/>
      <c r="S276" s="66"/>
      <c r="T276" s="67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8" t="s">
        <v>149</v>
      </c>
      <c r="AU276" s="18" t="s">
        <v>88</v>
      </c>
    </row>
    <row r="277" spans="1:65" s="2" customFormat="1" ht="11.25">
      <c r="A277" s="36"/>
      <c r="B277" s="37"/>
      <c r="C277" s="38"/>
      <c r="D277" s="198" t="s">
        <v>194</v>
      </c>
      <c r="E277" s="38"/>
      <c r="F277" s="199" t="s">
        <v>2535</v>
      </c>
      <c r="G277" s="38"/>
      <c r="H277" s="38"/>
      <c r="I277" s="182"/>
      <c r="J277" s="38"/>
      <c r="K277" s="38"/>
      <c r="L277" s="41"/>
      <c r="M277" s="183"/>
      <c r="N277" s="184"/>
      <c r="O277" s="66"/>
      <c r="P277" s="66"/>
      <c r="Q277" s="66"/>
      <c r="R277" s="66"/>
      <c r="S277" s="66"/>
      <c r="T277" s="67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8" t="s">
        <v>194</v>
      </c>
      <c r="AU277" s="18" t="s">
        <v>88</v>
      </c>
    </row>
    <row r="278" spans="1:65" s="2" customFormat="1" ht="21.75" customHeight="1">
      <c r="A278" s="36"/>
      <c r="B278" s="37"/>
      <c r="C278" s="167" t="s">
        <v>861</v>
      </c>
      <c r="D278" s="167" t="s">
        <v>144</v>
      </c>
      <c r="E278" s="168" t="s">
        <v>2536</v>
      </c>
      <c r="F278" s="169" t="s">
        <v>2537</v>
      </c>
      <c r="G278" s="170" t="s">
        <v>462</v>
      </c>
      <c r="H278" s="171">
        <v>68</v>
      </c>
      <c r="I278" s="172"/>
      <c r="J278" s="173">
        <f>ROUND(I278*H278,2)</f>
        <v>0</v>
      </c>
      <c r="K278" s="169" t="s">
        <v>248</v>
      </c>
      <c r="L278" s="41"/>
      <c r="M278" s="174" t="s">
        <v>32</v>
      </c>
      <c r="N278" s="175" t="s">
        <v>49</v>
      </c>
      <c r="O278" s="66"/>
      <c r="P278" s="176">
        <f>O278*H278</f>
        <v>0</v>
      </c>
      <c r="Q278" s="176">
        <v>0</v>
      </c>
      <c r="R278" s="176">
        <f>Q278*H278</f>
        <v>0</v>
      </c>
      <c r="S278" s="176">
        <v>0</v>
      </c>
      <c r="T278" s="177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78" t="s">
        <v>86</v>
      </c>
      <c r="AT278" s="178" t="s">
        <v>144</v>
      </c>
      <c r="AU278" s="178" t="s">
        <v>88</v>
      </c>
      <c r="AY278" s="18" t="s">
        <v>143</v>
      </c>
      <c r="BE278" s="179">
        <f>IF(N278="základní",J278,0)</f>
        <v>0</v>
      </c>
      <c r="BF278" s="179">
        <f>IF(N278="snížená",J278,0)</f>
        <v>0</v>
      </c>
      <c r="BG278" s="179">
        <f>IF(N278="zákl. přenesená",J278,0)</f>
        <v>0</v>
      </c>
      <c r="BH278" s="179">
        <f>IF(N278="sníž. přenesená",J278,0)</f>
        <v>0</v>
      </c>
      <c r="BI278" s="179">
        <f>IF(N278="nulová",J278,0)</f>
        <v>0</v>
      </c>
      <c r="BJ278" s="18" t="s">
        <v>86</v>
      </c>
      <c r="BK278" s="179">
        <f>ROUND(I278*H278,2)</f>
        <v>0</v>
      </c>
      <c r="BL278" s="18" t="s">
        <v>86</v>
      </c>
      <c r="BM278" s="178" t="s">
        <v>2773</v>
      </c>
    </row>
    <row r="279" spans="1:65" s="2" customFormat="1" ht="11.25">
      <c r="A279" s="36"/>
      <c r="B279" s="37"/>
      <c r="C279" s="38"/>
      <c r="D279" s="180" t="s">
        <v>149</v>
      </c>
      <c r="E279" s="38"/>
      <c r="F279" s="181" t="s">
        <v>2537</v>
      </c>
      <c r="G279" s="38"/>
      <c r="H279" s="38"/>
      <c r="I279" s="182"/>
      <c r="J279" s="38"/>
      <c r="K279" s="38"/>
      <c r="L279" s="41"/>
      <c r="M279" s="183"/>
      <c r="N279" s="184"/>
      <c r="O279" s="66"/>
      <c r="P279" s="66"/>
      <c r="Q279" s="66"/>
      <c r="R279" s="66"/>
      <c r="S279" s="66"/>
      <c r="T279" s="67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T279" s="18" t="s">
        <v>149</v>
      </c>
      <c r="AU279" s="18" t="s">
        <v>88</v>
      </c>
    </row>
    <row r="280" spans="1:65" s="2" customFormat="1" ht="11.25">
      <c r="A280" s="36"/>
      <c r="B280" s="37"/>
      <c r="C280" s="38"/>
      <c r="D280" s="198" t="s">
        <v>194</v>
      </c>
      <c r="E280" s="38"/>
      <c r="F280" s="199" t="s">
        <v>2539</v>
      </c>
      <c r="G280" s="38"/>
      <c r="H280" s="38"/>
      <c r="I280" s="182"/>
      <c r="J280" s="38"/>
      <c r="K280" s="38"/>
      <c r="L280" s="41"/>
      <c r="M280" s="183"/>
      <c r="N280" s="184"/>
      <c r="O280" s="66"/>
      <c r="P280" s="66"/>
      <c r="Q280" s="66"/>
      <c r="R280" s="66"/>
      <c r="S280" s="66"/>
      <c r="T280" s="67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8" t="s">
        <v>194</v>
      </c>
      <c r="AU280" s="18" t="s">
        <v>88</v>
      </c>
    </row>
    <row r="281" spans="1:65" s="2" customFormat="1" ht="24.2" customHeight="1">
      <c r="A281" s="36"/>
      <c r="B281" s="37"/>
      <c r="C281" s="167" t="s">
        <v>867</v>
      </c>
      <c r="D281" s="167" t="s">
        <v>144</v>
      </c>
      <c r="E281" s="168" t="s">
        <v>2774</v>
      </c>
      <c r="F281" s="169" t="s">
        <v>2775</v>
      </c>
      <c r="G281" s="170" t="s">
        <v>462</v>
      </c>
      <c r="H281" s="171">
        <v>45</v>
      </c>
      <c r="I281" s="172"/>
      <c r="J281" s="173">
        <f>ROUND(I281*H281,2)</f>
        <v>0</v>
      </c>
      <c r="K281" s="169" t="s">
        <v>248</v>
      </c>
      <c r="L281" s="41"/>
      <c r="M281" s="174" t="s">
        <v>32</v>
      </c>
      <c r="N281" s="175" t="s">
        <v>49</v>
      </c>
      <c r="O281" s="66"/>
      <c r="P281" s="176">
        <f>O281*H281</f>
        <v>0</v>
      </c>
      <c r="Q281" s="176">
        <v>0</v>
      </c>
      <c r="R281" s="176">
        <f>Q281*H281</f>
        <v>0</v>
      </c>
      <c r="S281" s="176">
        <v>0</v>
      </c>
      <c r="T281" s="177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78" t="s">
        <v>86</v>
      </c>
      <c r="AT281" s="178" t="s">
        <v>144</v>
      </c>
      <c r="AU281" s="178" t="s">
        <v>88</v>
      </c>
      <c r="AY281" s="18" t="s">
        <v>143</v>
      </c>
      <c r="BE281" s="179">
        <f>IF(N281="základní",J281,0)</f>
        <v>0</v>
      </c>
      <c r="BF281" s="179">
        <f>IF(N281="snížená",J281,0)</f>
        <v>0</v>
      </c>
      <c r="BG281" s="179">
        <f>IF(N281="zákl. přenesená",J281,0)</f>
        <v>0</v>
      </c>
      <c r="BH281" s="179">
        <f>IF(N281="sníž. přenesená",J281,0)</f>
        <v>0</v>
      </c>
      <c r="BI281" s="179">
        <f>IF(N281="nulová",J281,0)</f>
        <v>0</v>
      </c>
      <c r="BJ281" s="18" t="s">
        <v>86</v>
      </c>
      <c r="BK281" s="179">
        <f>ROUND(I281*H281,2)</f>
        <v>0</v>
      </c>
      <c r="BL281" s="18" t="s">
        <v>86</v>
      </c>
      <c r="BM281" s="178" t="s">
        <v>2776</v>
      </c>
    </row>
    <row r="282" spans="1:65" s="2" customFormat="1" ht="19.5">
      <c r="A282" s="36"/>
      <c r="B282" s="37"/>
      <c r="C282" s="38"/>
      <c r="D282" s="180" t="s">
        <v>149</v>
      </c>
      <c r="E282" s="38"/>
      <c r="F282" s="181" t="s">
        <v>2775</v>
      </c>
      <c r="G282" s="38"/>
      <c r="H282" s="38"/>
      <c r="I282" s="182"/>
      <c r="J282" s="38"/>
      <c r="K282" s="38"/>
      <c r="L282" s="41"/>
      <c r="M282" s="183"/>
      <c r="N282" s="184"/>
      <c r="O282" s="66"/>
      <c r="P282" s="66"/>
      <c r="Q282" s="66"/>
      <c r="R282" s="66"/>
      <c r="S282" s="66"/>
      <c r="T282" s="67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8" t="s">
        <v>149</v>
      </c>
      <c r="AU282" s="18" t="s">
        <v>88</v>
      </c>
    </row>
    <row r="283" spans="1:65" s="2" customFormat="1" ht="11.25">
      <c r="A283" s="36"/>
      <c r="B283" s="37"/>
      <c r="C283" s="38"/>
      <c r="D283" s="198" t="s">
        <v>194</v>
      </c>
      <c r="E283" s="38"/>
      <c r="F283" s="199" t="s">
        <v>2777</v>
      </c>
      <c r="G283" s="38"/>
      <c r="H283" s="38"/>
      <c r="I283" s="182"/>
      <c r="J283" s="38"/>
      <c r="K283" s="38"/>
      <c r="L283" s="41"/>
      <c r="M283" s="183"/>
      <c r="N283" s="184"/>
      <c r="O283" s="66"/>
      <c r="P283" s="66"/>
      <c r="Q283" s="66"/>
      <c r="R283" s="66"/>
      <c r="S283" s="66"/>
      <c r="T283" s="67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T283" s="18" t="s">
        <v>194</v>
      </c>
      <c r="AU283" s="18" t="s">
        <v>88</v>
      </c>
    </row>
    <row r="284" spans="1:65" s="2" customFormat="1" ht="24.2" customHeight="1">
      <c r="A284" s="36"/>
      <c r="B284" s="37"/>
      <c r="C284" s="232" t="s">
        <v>873</v>
      </c>
      <c r="D284" s="232" t="s">
        <v>519</v>
      </c>
      <c r="E284" s="233" t="s">
        <v>2778</v>
      </c>
      <c r="F284" s="234" t="s">
        <v>2779</v>
      </c>
      <c r="G284" s="235" t="s">
        <v>462</v>
      </c>
      <c r="H284" s="236">
        <v>45</v>
      </c>
      <c r="I284" s="237"/>
      <c r="J284" s="238">
        <f>ROUND(I284*H284,2)</f>
        <v>0</v>
      </c>
      <c r="K284" s="234" t="s">
        <v>248</v>
      </c>
      <c r="L284" s="239"/>
      <c r="M284" s="240" t="s">
        <v>32</v>
      </c>
      <c r="N284" s="241" t="s">
        <v>49</v>
      </c>
      <c r="O284" s="66"/>
      <c r="P284" s="176">
        <f>O284*H284</f>
        <v>0</v>
      </c>
      <c r="Q284" s="176">
        <v>4.2999999999999999E-4</v>
      </c>
      <c r="R284" s="176">
        <f>Q284*H284</f>
        <v>1.9349999999999999E-2</v>
      </c>
      <c r="S284" s="176">
        <v>0</v>
      </c>
      <c r="T284" s="177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78" t="s">
        <v>1389</v>
      </c>
      <c r="AT284" s="178" t="s">
        <v>519</v>
      </c>
      <c r="AU284" s="178" t="s">
        <v>88</v>
      </c>
      <c r="AY284" s="18" t="s">
        <v>143</v>
      </c>
      <c r="BE284" s="179">
        <f>IF(N284="základní",J284,0)</f>
        <v>0</v>
      </c>
      <c r="BF284" s="179">
        <f>IF(N284="snížená",J284,0)</f>
        <v>0</v>
      </c>
      <c r="BG284" s="179">
        <f>IF(N284="zákl. přenesená",J284,0)</f>
        <v>0</v>
      </c>
      <c r="BH284" s="179">
        <f>IF(N284="sníž. přenesená",J284,0)</f>
        <v>0</v>
      </c>
      <c r="BI284" s="179">
        <f>IF(N284="nulová",J284,0)</f>
        <v>0</v>
      </c>
      <c r="BJ284" s="18" t="s">
        <v>86</v>
      </c>
      <c r="BK284" s="179">
        <f>ROUND(I284*H284,2)</f>
        <v>0</v>
      </c>
      <c r="BL284" s="18" t="s">
        <v>1389</v>
      </c>
      <c r="BM284" s="178" t="s">
        <v>2780</v>
      </c>
    </row>
    <row r="285" spans="1:65" s="2" customFormat="1" ht="11.25">
      <c r="A285" s="36"/>
      <c r="B285" s="37"/>
      <c r="C285" s="38"/>
      <c r="D285" s="180" t="s">
        <v>149</v>
      </c>
      <c r="E285" s="38"/>
      <c r="F285" s="181" t="s">
        <v>2779</v>
      </c>
      <c r="G285" s="38"/>
      <c r="H285" s="38"/>
      <c r="I285" s="182"/>
      <c r="J285" s="38"/>
      <c r="K285" s="38"/>
      <c r="L285" s="41"/>
      <c r="M285" s="183"/>
      <c r="N285" s="184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8" t="s">
        <v>149</v>
      </c>
      <c r="AU285" s="18" t="s">
        <v>88</v>
      </c>
    </row>
    <row r="286" spans="1:65" s="2" customFormat="1" ht="24.2" customHeight="1">
      <c r="A286" s="36"/>
      <c r="B286" s="37"/>
      <c r="C286" s="167" t="s">
        <v>881</v>
      </c>
      <c r="D286" s="167" t="s">
        <v>144</v>
      </c>
      <c r="E286" s="168" t="s">
        <v>2781</v>
      </c>
      <c r="F286" s="169" t="s">
        <v>2782</v>
      </c>
      <c r="G286" s="170" t="s">
        <v>470</v>
      </c>
      <c r="H286" s="171">
        <v>5</v>
      </c>
      <c r="I286" s="172"/>
      <c r="J286" s="173">
        <f>ROUND(I286*H286,2)</f>
        <v>0</v>
      </c>
      <c r="K286" s="169" t="s">
        <v>248</v>
      </c>
      <c r="L286" s="41"/>
      <c r="M286" s="174" t="s">
        <v>32</v>
      </c>
      <c r="N286" s="175" t="s">
        <v>49</v>
      </c>
      <c r="O286" s="66"/>
      <c r="P286" s="176">
        <f>O286*H286</f>
        <v>0</v>
      </c>
      <c r="Q286" s="176">
        <v>0</v>
      </c>
      <c r="R286" s="176">
        <f>Q286*H286</f>
        <v>0</v>
      </c>
      <c r="S286" s="176">
        <v>0</v>
      </c>
      <c r="T286" s="177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78" t="s">
        <v>910</v>
      </c>
      <c r="AT286" s="178" t="s">
        <v>144</v>
      </c>
      <c r="AU286" s="178" t="s">
        <v>88</v>
      </c>
      <c r="AY286" s="18" t="s">
        <v>143</v>
      </c>
      <c r="BE286" s="179">
        <f>IF(N286="základní",J286,0)</f>
        <v>0</v>
      </c>
      <c r="BF286" s="179">
        <f>IF(N286="snížená",J286,0)</f>
        <v>0</v>
      </c>
      <c r="BG286" s="179">
        <f>IF(N286="zákl. přenesená",J286,0)</f>
        <v>0</v>
      </c>
      <c r="BH286" s="179">
        <f>IF(N286="sníž. přenesená",J286,0)</f>
        <v>0</v>
      </c>
      <c r="BI286" s="179">
        <f>IF(N286="nulová",J286,0)</f>
        <v>0</v>
      </c>
      <c r="BJ286" s="18" t="s">
        <v>86</v>
      </c>
      <c r="BK286" s="179">
        <f>ROUND(I286*H286,2)</f>
        <v>0</v>
      </c>
      <c r="BL286" s="18" t="s">
        <v>910</v>
      </c>
      <c r="BM286" s="178" t="s">
        <v>2783</v>
      </c>
    </row>
    <row r="287" spans="1:65" s="2" customFormat="1" ht="19.5">
      <c r="A287" s="36"/>
      <c r="B287" s="37"/>
      <c r="C287" s="38"/>
      <c r="D287" s="180" t="s">
        <v>149</v>
      </c>
      <c r="E287" s="38"/>
      <c r="F287" s="181" t="s">
        <v>2782</v>
      </c>
      <c r="G287" s="38"/>
      <c r="H287" s="38"/>
      <c r="I287" s="182"/>
      <c r="J287" s="38"/>
      <c r="K287" s="38"/>
      <c r="L287" s="41"/>
      <c r="M287" s="183"/>
      <c r="N287" s="184"/>
      <c r="O287" s="66"/>
      <c r="P287" s="66"/>
      <c r="Q287" s="66"/>
      <c r="R287" s="66"/>
      <c r="S287" s="66"/>
      <c r="T287" s="67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T287" s="18" t="s">
        <v>149</v>
      </c>
      <c r="AU287" s="18" t="s">
        <v>88</v>
      </c>
    </row>
    <row r="288" spans="1:65" s="2" customFormat="1" ht="11.25">
      <c r="A288" s="36"/>
      <c r="B288" s="37"/>
      <c r="C288" s="38"/>
      <c r="D288" s="198" t="s">
        <v>194</v>
      </c>
      <c r="E288" s="38"/>
      <c r="F288" s="199" t="s">
        <v>2784</v>
      </c>
      <c r="G288" s="38"/>
      <c r="H288" s="38"/>
      <c r="I288" s="182"/>
      <c r="J288" s="38"/>
      <c r="K288" s="38"/>
      <c r="L288" s="41"/>
      <c r="M288" s="183"/>
      <c r="N288" s="184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8" t="s">
        <v>194</v>
      </c>
      <c r="AU288" s="18" t="s">
        <v>88</v>
      </c>
    </row>
    <row r="289" spans="1:65" s="2" customFormat="1" ht="16.5" customHeight="1">
      <c r="A289" s="36"/>
      <c r="B289" s="37"/>
      <c r="C289" s="232" t="s">
        <v>910</v>
      </c>
      <c r="D289" s="232" t="s">
        <v>519</v>
      </c>
      <c r="E289" s="233" t="s">
        <v>2785</v>
      </c>
      <c r="F289" s="234" t="s">
        <v>2786</v>
      </c>
      <c r="G289" s="235" t="s">
        <v>470</v>
      </c>
      <c r="H289" s="236">
        <v>1</v>
      </c>
      <c r="I289" s="237"/>
      <c r="J289" s="238">
        <f>ROUND(I289*H289,2)</f>
        <v>0</v>
      </c>
      <c r="K289" s="234" t="s">
        <v>248</v>
      </c>
      <c r="L289" s="239"/>
      <c r="M289" s="240" t="s">
        <v>32</v>
      </c>
      <c r="N289" s="241" t="s">
        <v>49</v>
      </c>
      <c r="O289" s="66"/>
      <c r="P289" s="176">
        <f>O289*H289</f>
        <v>0</v>
      </c>
      <c r="Q289" s="176">
        <v>1E-4</v>
      </c>
      <c r="R289" s="176">
        <f>Q289*H289</f>
        <v>1E-4</v>
      </c>
      <c r="S289" s="176">
        <v>0</v>
      </c>
      <c r="T289" s="177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78" t="s">
        <v>2235</v>
      </c>
      <c r="AT289" s="178" t="s">
        <v>519</v>
      </c>
      <c r="AU289" s="178" t="s">
        <v>88</v>
      </c>
      <c r="AY289" s="18" t="s">
        <v>143</v>
      </c>
      <c r="BE289" s="179">
        <f>IF(N289="základní",J289,0)</f>
        <v>0</v>
      </c>
      <c r="BF289" s="179">
        <f>IF(N289="snížená",J289,0)</f>
        <v>0</v>
      </c>
      <c r="BG289" s="179">
        <f>IF(N289="zákl. přenesená",J289,0)</f>
        <v>0</v>
      </c>
      <c r="BH289" s="179">
        <f>IF(N289="sníž. přenesená",J289,0)</f>
        <v>0</v>
      </c>
      <c r="BI289" s="179">
        <f>IF(N289="nulová",J289,0)</f>
        <v>0</v>
      </c>
      <c r="BJ289" s="18" t="s">
        <v>86</v>
      </c>
      <c r="BK289" s="179">
        <f>ROUND(I289*H289,2)</f>
        <v>0</v>
      </c>
      <c r="BL289" s="18" t="s">
        <v>910</v>
      </c>
      <c r="BM289" s="178" t="s">
        <v>2787</v>
      </c>
    </row>
    <row r="290" spans="1:65" s="2" customFormat="1" ht="11.25">
      <c r="A290" s="36"/>
      <c r="B290" s="37"/>
      <c r="C290" s="38"/>
      <c r="D290" s="180" t="s">
        <v>149</v>
      </c>
      <c r="E290" s="38"/>
      <c r="F290" s="181" t="s">
        <v>2786</v>
      </c>
      <c r="G290" s="38"/>
      <c r="H290" s="38"/>
      <c r="I290" s="182"/>
      <c r="J290" s="38"/>
      <c r="K290" s="38"/>
      <c r="L290" s="41"/>
      <c r="M290" s="183"/>
      <c r="N290" s="184"/>
      <c r="O290" s="66"/>
      <c r="P290" s="66"/>
      <c r="Q290" s="66"/>
      <c r="R290" s="66"/>
      <c r="S290" s="66"/>
      <c r="T290" s="67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T290" s="18" t="s">
        <v>149</v>
      </c>
      <c r="AU290" s="18" t="s">
        <v>88</v>
      </c>
    </row>
    <row r="291" spans="1:65" s="2" customFormat="1" ht="16.5" customHeight="1">
      <c r="A291" s="36"/>
      <c r="B291" s="37"/>
      <c r="C291" s="232" t="s">
        <v>918</v>
      </c>
      <c r="D291" s="232" t="s">
        <v>519</v>
      </c>
      <c r="E291" s="233" t="s">
        <v>2788</v>
      </c>
      <c r="F291" s="234" t="s">
        <v>2789</v>
      </c>
      <c r="G291" s="235" t="s">
        <v>470</v>
      </c>
      <c r="H291" s="236">
        <v>2</v>
      </c>
      <c r="I291" s="237"/>
      <c r="J291" s="238">
        <f>ROUND(I291*H291,2)</f>
        <v>0</v>
      </c>
      <c r="K291" s="234" t="s">
        <v>248</v>
      </c>
      <c r="L291" s="239"/>
      <c r="M291" s="240" t="s">
        <v>32</v>
      </c>
      <c r="N291" s="241" t="s">
        <v>49</v>
      </c>
      <c r="O291" s="66"/>
      <c r="P291" s="176">
        <f>O291*H291</f>
        <v>0</v>
      </c>
      <c r="Q291" s="176">
        <v>1E-4</v>
      </c>
      <c r="R291" s="176">
        <f>Q291*H291</f>
        <v>2.0000000000000001E-4</v>
      </c>
      <c r="S291" s="176">
        <v>0</v>
      </c>
      <c r="T291" s="177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78" t="s">
        <v>1389</v>
      </c>
      <c r="AT291" s="178" t="s">
        <v>519</v>
      </c>
      <c r="AU291" s="178" t="s">
        <v>88</v>
      </c>
      <c r="AY291" s="18" t="s">
        <v>143</v>
      </c>
      <c r="BE291" s="179">
        <f>IF(N291="základní",J291,0)</f>
        <v>0</v>
      </c>
      <c r="BF291" s="179">
        <f>IF(N291="snížená",J291,0)</f>
        <v>0</v>
      </c>
      <c r="BG291" s="179">
        <f>IF(N291="zákl. přenesená",J291,0)</f>
        <v>0</v>
      </c>
      <c r="BH291" s="179">
        <f>IF(N291="sníž. přenesená",J291,0)</f>
        <v>0</v>
      </c>
      <c r="BI291" s="179">
        <f>IF(N291="nulová",J291,0)</f>
        <v>0</v>
      </c>
      <c r="BJ291" s="18" t="s">
        <v>86</v>
      </c>
      <c r="BK291" s="179">
        <f>ROUND(I291*H291,2)</f>
        <v>0</v>
      </c>
      <c r="BL291" s="18" t="s">
        <v>1389</v>
      </c>
      <c r="BM291" s="178" t="s">
        <v>2790</v>
      </c>
    </row>
    <row r="292" spans="1:65" s="2" customFormat="1" ht="11.25">
      <c r="A292" s="36"/>
      <c r="B292" s="37"/>
      <c r="C292" s="38"/>
      <c r="D292" s="180" t="s">
        <v>149</v>
      </c>
      <c r="E292" s="38"/>
      <c r="F292" s="181" t="s">
        <v>2789</v>
      </c>
      <c r="G292" s="38"/>
      <c r="H292" s="38"/>
      <c r="I292" s="182"/>
      <c r="J292" s="38"/>
      <c r="K292" s="38"/>
      <c r="L292" s="41"/>
      <c r="M292" s="183"/>
      <c r="N292" s="184"/>
      <c r="O292" s="66"/>
      <c r="P292" s="66"/>
      <c r="Q292" s="66"/>
      <c r="R292" s="66"/>
      <c r="S292" s="66"/>
      <c r="T292" s="67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8" t="s">
        <v>149</v>
      </c>
      <c r="AU292" s="18" t="s">
        <v>88</v>
      </c>
    </row>
    <row r="293" spans="1:65" s="2" customFormat="1" ht="16.5" customHeight="1">
      <c r="A293" s="36"/>
      <c r="B293" s="37"/>
      <c r="C293" s="232" t="s">
        <v>922</v>
      </c>
      <c r="D293" s="232" t="s">
        <v>519</v>
      </c>
      <c r="E293" s="233" t="s">
        <v>2791</v>
      </c>
      <c r="F293" s="234" t="s">
        <v>2792</v>
      </c>
      <c r="G293" s="235" t="s">
        <v>470</v>
      </c>
      <c r="H293" s="236">
        <v>4</v>
      </c>
      <c r="I293" s="237"/>
      <c r="J293" s="238">
        <f>ROUND(I293*H293,2)</f>
        <v>0</v>
      </c>
      <c r="K293" s="234" t="s">
        <v>248</v>
      </c>
      <c r="L293" s="239"/>
      <c r="M293" s="240" t="s">
        <v>32</v>
      </c>
      <c r="N293" s="241" t="s">
        <v>49</v>
      </c>
      <c r="O293" s="66"/>
      <c r="P293" s="176">
        <f>O293*H293</f>
        <v>0</v>
      </c>
      <c r="Q293" s="176">
        <v>8.0000000000000007E-5</v>
      </c>
      <c r="R293" s="176">
        <f>Q293*H293</f>
        <v>3.2000000000000003E-4</v>
      </c>
      <c r="S293" s="176">
        <v>0</v>
      </c>
      <c r="T293" s="177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78" t="s">
        <v>1389</v>
      </c>
      <c r="AT293" s="178" t="s">
        <v>519</v>
      </c>
      <c r="AU293" s="178" t="s">
        <v>88</v>
      </c>
      <c r="AY293" s="18" t="s">
        <v>143</v>
      </c>
      <c r="BE293" s="179">
        <f>IF(N293="základní",J293,0)</f>
        <v>0</v>
      </c>
      <c r="BF293" s="179">
        <f>IF(N293="snížená",J293,0)</f>
        <v>0</v>
      </c>
      <c r="BG293" s="179">
        <f>IF(N293="zákl. přenesená",J293,0)</f>
        <v>0</v>
      </c>
      <c r="BH293" s="179">
        <f>IF(N293="sníž. přenesená",J293,0)</f>
        <v>0</v>
      </c>
      <c r="BI293" s="179">
        <f>IF(N293="nulová",J293,0)</f>
        <v>0</v>
      </c>
      <c r="BJ293" s="18" t="s">
        <v>86</v>
      </c>
      <c r="BK293" s="179">
        <f>ROUND(I293*H293,2)</f>
        <v>0</v>
      </c>
      <c r="BL293" s="18" t="s">
        <v>1389</v>
      </c>
      <c r="BM293" s="178" t="s">
        <v>2793</v>
      </c>
    </row>
    <row r="294" spans="1:65" s="2" customFormat="1" ht="11.25">
      <c r="A294" s="36"/>
      <c r="B294" s="37"/>
      <c r="C294" s="38"/>
      <c r="D294" s="180" t="s">
        <v>149</v>
      </c>
      <c r="E294" s="38"/>
      <c r="F294" s="181" t="s">
        <v>2792</v>
      </c>
      <c r="G294" s="38"/>
      <c r="H294" s="38"/>
      <c r="I294" s="182"/>
      <c r="J294" s="38"/>
      <c r="K294" s="38"/>
      <c r="L294" s="41"/>
      <c r="M294" s="183"/>
      <c r="N294" s="184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8" t="s">
        <v>149</v>
      </c>
      <c r="AU294" s="18" t="s">
        <v>88</v>
      </c>
    </row>
    <row r="295" spans="1:65" s="2" customFormat="1" ht="21.75" customHeight="1">
      <c r="A295" s="36"/>
      <c r="B295" s="37"/>
      <c r="C295" s="232" t="s">
        <v>926</v>
      </c>
      <c r="D295" s="232" t="s">
        <v>519</v>
      </c>
      <c r="E295" s="233" t="s">
        <v>2794</v>
      </c>
      <c r="F295" s="234" t="s">
        <v>2795</v>
      </c>
      <c r="G295" s="235" t="s">
        <v>470</v>
      </c>
      <c r="H295" s="236">
        <v>1</v>
      </c>
      <c r="I295" s="237"/>
      <c r="J295" s="238">
        <f>ROUND(I295*H295,2)</f>
        <v>0</v>
      </c>
      <c r="K295" s="234" t="s">
        <v>32</v>
      </c>
      <c r="L295" s="239"/>
      <c r="M295" s="240" t="s">
        <v>32</v>
      </c>
      <c r="N295" s="241" t="s">
        <v>49</v>
      </c>
      <c r="O295" s="66"/>
      <c r="P295" s="176">
        <f>O295*H295</f>
        <v>0</v>
      </c>
      <c r="Q295" s="176">
        <v>0</v>
      </c>
      <c r="R295" s="176">
        <f>Q295*H295</f>
        <v>0</v>
      </c>
      <c r="S295" s="176">
        <v>0</v>
      </c>
      <c r="T295" s="177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178" t="s">
        <v>176</v>
      </c>
      <c r="AT295" s="178" t="s">
        <v>519</v>
      </c>
      <c r="AU295" s="178" t="s">
        <v>88</v>
      </c>
      <c r="AY295" s="18" t="s">
        <v>143</v>
      </c>
      <c r="BE295" s="179">
        <f>IF(N295="základní",J295,0)</f>
        <v>0</v>
      </c>
      <c r="BF295" s="179">
        <f>IF(N295="snížená",J295,0)</f>
        <v>0</v>
      </c>
      <c r="BG295" s="179">
        <f>IF(N295="zákl. přenesená",J295,0)</f>
        <v>0</v>
      </c>
      <c r="BH295" s="179">
        <f>IF(N295="sníž. přenesená",J295,0)</f>
        <v>0</v>
      </c>
      <c r="BI295" s="179">
        <f>IF(N295="nulová",J295,0)</f>
        <v>0</v>
      </c>
      <c r="BJ295" s="18" t="s">
        <v>86</v>
      </c>
      <c r="BK295" s="179">
        <f>ROUND(I295*H295,2)</f>
        <v>0</v>
      </c>
      <c r="BL295" s="18" t="s">
        <v>142</v>
      </c>
      <c r="BM295" s="178" t="s">
        <v>2796</v>
      </c>
    </row>
    <row r="296" spans="1:65" s="2" customFormat="1" ht="11.25">
      <c r="A296" s="36"/>
      <c r="B296" s="37"/>
      <c r="C296" s="38"/>
      <c r="D296" s="180" t="s">
        <v>149</v>
      </c>
      <c r="E296" s="38"/>
      <c r="F296" s="181" t="s">
        <v>2795</v>
      </c>
      <c r="G296" s="38"/>
      <c r="H296" s="38"/>
      <c r="I296" s="182"/>
      <c r="J296" s="38"/>
      <c r="K296" s="38"/>
      <c r="L296" s="41"/>
      <c r="M296" s="183"/>
      <c r="N296" s="184"/>
      <c r="O296" s="66"/>
      <c r="P296" s="66"/>
      <c r="Q296" s="66"/>
      <c r="R296" s="66"/>
      <c r="S296" s="66"/>
      <c r="T296" s="67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T296" s="18" t="s">
        <v>149</v>
      </c>
      <c r="AU296" s="18" t="s">
        <v>88</v>
      </c>
    </row>
    <row r="297" spans="1:65" s="2" customFormat="1" ht="16.5" customHeight="1">
      <c r="A297" s="36"/>
      <c r="B297" s="37"/>
      <c r="C297" s="232" t="s">
        <v>932</v>
      </c>
      <c r="D297" s="232" t="s">
        <v>519</v>
      </c>
      <c r="E297" s="233" t="s">
        <v>2797</v>
      </c>
      <c r="F297" s="234" t="s">
        <v>2798</v>
      </c>
      <c r="G297" s="235" t="s">
        <v>470</v>
      </c>
      <c r="H297" s="236">
        <v>1</v>
      </c>
      <c r="I297" s="237"/>
      <c r="J297" s="238">
        <f>ROUND(I297*H297,2)</f>
        <v>0</v>
      </c>
      <c r="K297" s="234" t="s">
        <v>32</v>
      </c>
      <c r="L297" s="239"/>
      <c r="M297" s="240" t="s">
        <v>32</v>
      </c>
      <c r="N297" s="241" t="s">
        <v>49</v>
      </c>
      <c r="O297" s="66"/>
      <c r="P297" s="176">
        <f>O297*H297</f>
        <v>0</v>
      </c>
      <c r="Q297" s="176">
        <v>0</v>
      </c>
      <c r="R297" s="176">
        <f>Q297*H297</f>
        <v>0</v>
      </c>
      <c r="S297" s="176">
        <v>0</v>
      </c>
      <c r="T297" s="177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78" t="s">
        <v>176</v>
      </c>
      <c r="AT297" s="178" t="s">
        <v>519</v>
      </c>
      <c r="AU297" s="178" t="s">
        <v>88</v>
      </c>
      <c r="AY297" s="18" t="s">
        <v>143</v>
      </c>
      <c r="BE297" s="179">
        <f>IF(N297="základní",J297,0)</f>
        <v>0</v>
      </c>
      <c r="BF297" s="179">
        <f>IF(N297="snížená",J297,0)</f>
        <v>0</v>
      </c>
      <c r="BG297" s="179">
        <f>IF(N297="zákl. přenesená",J297,0)</f>
        <v>0</v>
      </c>
      <c r="BH297" s="179">
        <f>IF(N297="sníž. přenesená",J297,0)</f>
        <v>0</v>
      </c>
      <c r="BI297" s="179">
        <f>IF(N297="nulová",J297,0)</f>
        <v>0</v>
      </c>
      <c r="BJ297" s="18" t="s">
        <v>86</v>
      </c>
      <c r="BK297" s="179">
        <f>ROUND(I297*H297,2)</f>
        <v>0</v>
      </c>
      <c r="BL297" s="18" t="s">
        <v>142</v>
      </c>
      <c r="BM297" s="178" t="s">
        <v>2799</v>
      </c>
    </row>
    <row r="298" spans="1:65" s="2" customFormat="1" ht="11.25">
      <c r="A298" s="36"/>
      <c r="B298" s="37"/>
      <c r="C298" s="38"/>
      <c r="D298" s="180" t="s">
        <v>149</v>
      </c>
      <c r="E298" s="38"/>
      <c r="F298" s="181" t="s">
        <v>2798</v>
      </c>
      <c r="G298" s="38"/>
      <c r="H298" s="38"/>
      <c r="I298" s="182"/>
      <c r="J298" s="38"/>
      <c r="K298" s="38"/>
      <c r="L298" s="41"/>
      <c r="M298" s="183"/>
      <c r="N298" s="184"/>
      <c r="O298" s="66"/>
      <c r="P298" s="66"/>
      <c r="Q298" s="66"/>
      <c r="R298" s="66"/>
      <c r="S298" s="66"/>
      <c r="T298" s="67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T298" s="18" t="s">
        <v>149</v>
      </c>
      <c r="AU298" s="18" t="s">
        <v>88</v>
      </c>
    </row>
    <row r="299" spans="1:65" s="2" customFormat="1" ht="16.5" customHeight="1">
      <c r="A299" s="36"/>
      <c r="B299" s="37"/>
      <c r="C299" s="167" t="s">
        <v>937</v>
      </c>
      <c r="D299" s="167" t="s">
        <v>144</v>
      </c>
      <c r="E299" s="168" t="s">
        <v>2567</v>
      </c>
      <c r="F299" s="169" t="s">
        <v>2568</v>
      </c>
      <c r="G299" s="170" t="s">
        <v>462</v>
      </c>
      <c r="H299" s="171">
        <v>66</v>
      </c>
      <c r="I299" s="172"/>
      <c r="J299" s="173">
        <f>ROUND(I299*H299,2)</f>
        <v>0</v>
      </c>
      <c r="K299" s="169" t="s">
        <v>248</v>
      </c>
      <c r="L299" s="41"/>
      <c r="M299" s="174" t="s">
        <v>32</v>
      </c>
      <c r="N299" s="175" t="s">
        <v>49</v>
      </c>
      <c r="O299" s="66"/>
      <c r="P299" s="176">
        <f>O299*H299</f>
        <v>0</v>
      </c>
      <c r="Q299" s="176">
        <v>0</v>
      </c>
      <c r="R299" s="176">
        <f>Q299*H299</f>
        <v>0</v>
      </c>
      <c r="S299" s="176">
        <v>0</v>
      </c>
      <c r="T299" s="177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78" t="s">
        <v>86</v>
      </c>
      <c r="AT299" s="178" t="s">
        <v>144</v>
      </c>
      <c r="AU299" s="178" t="s">
        <v>88</v>
      </c>
      <c r="AY299" s="18" t="s">
        <v>143</v>
      </c>
      <c r="BE299" s="179">
        <f>IF(N299="základní",J299,0)</f>
        <v>0</v>
      </c>
      <c r="BF299" s="179">
        <f>IF(N299="snížená",J299,0)</f>
        <v>0</v>
      </c>
      <c r="BG299" s="179">
        <f>IF(N299="zákl. přenesená",J299,0)</f>
        <v>0</v>
      </c>
      <c r="BH299" s="179">
        <f>IF(N299="sníž. přenesená",J299,0)</f>
        <v>0</v>
      </c>
      <c r="BI299" s="179">
        <f>IF(N299="nulová",J299,0)</f>
        <v>0</v>
      </c>
      <c r="BJ299" s="18" t="s">
        <v>86</v>
      </c>
      <c r="BK299" s="179">
        <f>ROUND(I299*H299,2)</f>
        <v>0</v>
      </c>
      <c r="BL299" s="18" t="s">
        <v>86</v>
      </c>
      <c r="BM299" s="178" t="s">
        <v>2800</v>
      </c>
    </row>
    <row r="300" spans="1:65" s="2" customFormat="1" ht="11.25">
      <c r="A300" s="36"/>
      <c r="B300" s="37"/>
      <c r="C300" s="38"/>
      <c r="D300" s="180" t="s">
        <v>149</v>
      </c>
      <c r="E300" s="38"/>
      <c r="F300" s="181" t="s">
        <v>2568</v>
      </c>
      <c r="G300" s="38"/>
      <c r="H300" s="38"/>
      <c r="I300" s="182"/>
      <c r="J300" s="38"/>
      <c r="K300" s="38"/>
      <c r="L300" s="41"/>
      <c r="M300" s="183"/>
      <c r="N300" s="184"/>
      <c r="O300" s="66"/>
      <c r="P300" s="66"/>
      <c r="Q300" s="66"/>
      <c r="R300" s="66"/>
      <c r="S300" s="66"/>
      <c r="T300" s="67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T300" s="18" t="s">
        <v>149</v>
      </c>
      <c r="AU300" s="18" t="s">
        <v>88</v>
      </c>
    </row>
    <row r="301" spans="1:65" s="2" customFormat="1" ht="11.25">
      <c r="A301" s="36"/>
      <c r="B301" s="37"/>
      <c r="C301" s="38"/>
      <c r="D301" s="198" t="s">
        <v>194</v>
      </c>
      <c r="E301" s="38"/>
      <c r="F301" s="199" t="s">
        <v>2570</v>
      </c>
      <c r="G301" s="38"/>
      <c r="H301" s="38"/>
      <c r="I301" s="182"/>
      <c r="J301" s="38"/>
      <c r="K301" s="38"/>
      <c r="L301" s="41"/>
      <c r="M301" s="183"/>
      <c r="N301" s="184"/>
      <c r="O301" s="66"/>
      <c r="P301" s="66"/>
      <c r="Q301" s="66"/>
      <c r="R301" s="66"/>
      <c r="S301" s="66"/>
      <c r="T301" s="67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18" t="s">
        <v>194</v>
      </c>
      <c r="AU301" s="18" t="s">
        <v>88</v>
      </c>
    </row>
    <row r="302" spans="1:65" s="11" customFormat="1" ht="25.9" customHeight="1">
      <c r="B302" s="153"/>
      <c r="C302" s="154"/>
      <c r="D302" s="155" t="s">
        <v>77</v>
      </c>
      <c r="E302" s="156" t="s">
        <v>1810</v>
      </c>
      <c r="F302" s="156" t="s">
        <v>1811</v>
      </c>
      <c r="G302" s="154"/>
      <c r="H302" s="154"/>
      <c r="I302" s="157"/>
      <c r="J302" s="158">
        <f>BK302</f>
        <v>0</v>
      </c>
      <c r="K302" s="154"/>
      <c r="L302" s="159"/>
      <c r="M302" s="160"/>
      <c r="N302" s="161"/>
      <c r="O302" s="161"/>
      <c r="P302" s="162">
        <f>SUM(P303:P311)</f>
        <v>0</v>
      </c>
      <c r="Q302" s="161"/>
      <c r="R302" s="162">
        <f>SUM(R303:R311)</f>
        <v>0</v>
      </c>
      <c r="S302" s="161"/>
      <c r="T302" s="163">
        <f>SUM(T303:T311)</f>
        <v>0</v>
      </c>
      <c r="AR302" s="164" t="s">
        <v>142</v>
      </c>
      <c r="AT302" s="165" t="s">
        <v>77</v>
      </c>
      <c r="AU302" s="165" t="s">
        <v>78</v>
      </c>
      <c r="AY302" s="164" t="s">
        <v>143</v>
      </c>
      <c r="BK302" s="166">
        <f>SUM(BK303:BK311)</f>
        <v>0</v>
      </c>
    </row>
    <row r="303" spans="1:65" s="2" customFormat="1" ht="16.5" customHeight="1">
      <c r="A303" s="36"/>
      <c r="B303" s="37"/>
      <c r="C303" s="167" t="s">
        <v>944</v>
      </c>
      <c r="D303" s="167" t="s">
        <v>144</v>
      </c>
      <c r="E303" s="168" t="s">
        <v>2801</v>
      </c>
      <c r="F303" s="169" t="s">
        <v>2802</v>
      </c>
      <c r="G303" s="170" t="s">
        <v>1815</v>
      </c>
      <c r="H303" s="171">
        <v>6</v>
      </c>
      <c r="I303" s="172"/>
      <c r="J303" s="173">
        <f>ROUND(I303*H303,2)</f>
        <v>0</v>
      </c>
      <c r="K303" s="169" t="s">
        <v>248</v>
      </c>
      <c r="L303" s="41"/>
      <c r="M303" s="174" t="s">
        <v>32</v>
      </c>
      <c r="N303" s="175" t="s">
        <v>49</v>
      </c>
      <c r="O303" s="66"/>
      <c r="P303" s="176">
        <f>O303*H303</f>
        <v>0</v>
      </c>
      <c r="Q303" s="176">
        <v>0</v>
      </c>
      <c r="R303" s="176">
        <f>Q303*H303</f>
        <v>0</v>
      </c>
      <c r="S303" s="176">
        <v>0</v>
      </c>
      <c r="T303" s="177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78" t="s">
        <v>86</v>
      </c>
      <c r="AT303" s="178" t="s">
        <v>144</v>
      </c>
      <c r="AU303" s="178" t="s">
        <v>86</v>
      </c>
      <c r="AY303" s="18" t="s">
        <v>143</v>
      </c>
      <c r="BE303" s="179">
        <f>IF(N303="základní",J303,0)</f>
        <v>0</v>
      </c>
      <c r="BF303" s="179">
        <f>IF(N303="snížená",J303,0)</f>
        <v>0</v>
      </c>
      <c r="BG303" s="179">
        <f>IF(N303="zákl. přenesená",J303,0)</f>
        <v>0</v>
      </c>
      <c r="BH303" s="179">
        <f>IF(N303="sníž. přenesená",J303,0)</f>
        <v>0</v>
      </c>
      <c r="BI303" s="179">
        <f>IF(N303="nulová",J303,0)</f>
        <v>0</v>
      </c>
      <c r="BJ303" s="18" t="s">
        <v>86</v>
      </c>
      <c r="BK303" s="179">
        <f>ROUND(I303*H303,2)</f>
        <v>0</v>
      </c>
      <c r="BL303" s="18" t="s">
        <v>86</v>
      </c>
      <c r="BM303" s="178" t="s">
        <v>2803</v>
      </c>
    </row>
    <row r="304" spans="1:65" s="2" customFormat="1" ht="11.25">
      <c r="A304" s="36"/>
      <c r="B304" s="37"/>
      <c r="C304" s="38"/>
      <c r="D304" s="180" t="s">
        <v>149</v>
      </c>
      <c r="E304" s="38"/>
      <c r="F304" s="181" t="s">
        <v>2802</v>
      </c>
      <c r="G304" s="38"/>
      <c r="H304" s="38"/>
      <c r="I304" s="182"/>
      <c r="J304" s="38"/>
      <c r="K304" s="38"/>
      <c r="L304" s="41"/>
      <c r="M304" s="183"/>
      <c r="N304" s="184"/>
      <c r="O304" s="66"/>
      <c r="P304" s="66"/>
      <c r="Q304" s="66"/>
      <c r="R304" s="66"/>
      <c r="S304" s="66"/>
      <c r="T304" s="67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T304" s="18" t="s">
        <v>149</v>
      </c>
      <c r="AU304" s="18" t="s">
        <v>86</v>
      </c>
    </row>
    <row r="305" spans="1:65" s="2" customFormat="1" ht="11.25">
      <c r="A305" s="36"/>
      <c r="B305" s="37"/>
      <c r="C305" s="38"/>
      <c r="D305" s="198" t="s">
        <v>194</v>
      </c>
      <c r="E305" s="38"/>
      <c r="F305" s="199" t="s">
        <v>2804</v>
      </c>
      <c r="G305" s="38"/>
      <c r="H305" s="38"/>
      <c r="I305" s="182"/>
      <c r="J305" s="38"/>
      <c r="K305" s="38"/>
      <c r="L305" s="41"/>
      <c r="M305" s="183"/>
      <c r="N305" s="184"/>
      <c r="O305" s="66"/>
      <c r="P305" s="66"/>
      <c r="Q305" s="66"/>
      <c r="R305" s="66"/>
      <c r="S305" s="66"/>
      <c r="T305" s="67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T305" s="18" t="s">
        <v>194</v>
      </c>
      <c r="AU305" s="18" t="s">
        <v>86</v>
      </c>
    </row>
    <row r="306" spans="1:65" s="2" customFormat="1" ht="21.75" customHeight="1">
      <c r="A306" s="36"/>
      <c r="B306" s="37"/>
      <c r="C306" s="167" t="s">
        <v>949</v>
      </c>
      <c r="D306" s="167" t="s">
        <v>144</v>
      </c>
      <c r="E306" s="168" t="s">
        <v>2577</v>
      </c>
      <c r="F306" s="169" t="s">
        <v>2578</v>
      </c>
      <c r="G306" s="170" t="s">
        <v>1815</v>
      </c>
      <c r="H306" s="171">
        <v>4</v>
      </c>
      <c r="I306" s="172"/>
      <c r="J306" s="173">
        <f>ROUND(I306*H306,2)</f>
        <v>0</v>
      </c>
      <c r="K306" s="169" t="s">
        <v>248</v>
      </c>
      <c r="L306" s="41"/>
      <c r="M306" s="174" t="s">
        <v>32</v>
      </c>
      <c r="N306" s="175" t="s">
        <v>49</v>
      </c>
      <c r="O306" s="66"/>
      <c r="P306" s="176">
        <f>O306*H306</f>
        <v>0</v>
      </c>
      <c r="Q306" s="176">
        <v>0</v>
      </c>
      <c r="R306" s="176">
        <f>Q306*H306</f>
        <v>0</v>
      </c>
      <c r="S306" s="176">
        <v>0</v>
      </c>
      <c r="T306" s="177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78" t="s">
        <v>86</v>
      </c>
      <c r="AT306" s="178" t="s">
        <v>144</v>
      </c>
      <c r="AU306" s="178" t="s">
        <v>86</v>
      </c>
      <c r="AY306" s="18" t="s">
        <v>143</v>
      </c>
      <c r="BE306" s="179">
        <f>IF(N306="základní",J306,0)</f>
        <v>0</v>
      </c>
      <c r="BF306" s="179">
        <f>IF(N306="snížená",J306,0)</f>
        <v>0</v>
      </c>
      <c r="BG306" s="179">
        <f>IF(N306="zákl. přenesená",J306,0)</f>
        <v>0</v>
      </c>
      <c r="BH306" s="179">
        <f>IF(N306="sníž. přenesená",J306,0)</f>
        <v>0</v>
      </c>
      <c r="BI306" s="179">
        <f>IF(N306="nulová",J306,0)</f>
        <v>0</v>
      </c>
      <c r="BJ306" s="18" t="s">
        <v>86</v>
      </c>
      <c r="BK306" s="179">
        <f>ROUND(I306*H306,2)</f>
        <v>0</v>
      </c>
      <c r="BL306" s="18" t="s">
        <v>86</v>
      </c>
      <c r="BM306" s="178" t="s">
        <v>2805</v>
      </c>
    </row>
    <row r="307" spans="1:65" s="2" customFormat="1" ht="11.25">
      <c r="A307" s="36"/>
      <c r="B307" s="37"/>
      <c r="C307" s="38"/>
      <c r="D307" s="180" t="s">
        <v>149</v>
      </c>
      <c r="E307" s="38"/>
      <c r="F307" s="181" t="s">
        <v>2578</v>
      </c>
      <c r="G307" s="38"/>
      <c r="H307" s="38"/>
      <c r="I307" s="182"/>
      <c r="J307" s="38"/>
      <c r="K307" s="38"/>
      <c r="L307" s="41"/>
      <c r="M307" s="183"/>
      <c r="N307" s="184"/>
      <c r="O307" s="66"/>
      <c r="P307" s="66"/>
      <c r="Q307" s="66"/>
      <c r="R307" s="66"/>
      <c r="S307" s="66"/>
      <c r="T307" s="67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T307" s="18" t="s">
        <v>149</v>
      </c>
      <c r="AU307" s="18" t="s">
        <v>86</v>
      </c>
    </row>
    <row r="308" spans="1:65" s="2" customFormat="1" ht="11.25">
      <c r="A308" s="36"/>
      <c r="B308" s="37"/>
      <c r="C308" s="38"/>
      <c r="D308" s="198" t="s">
        <v>194</v>
      </c>
      <c r="E308" s="38"/>
      <c r="F308" s="199" t="s">
        <v>2580</v>
      </c>
      <c r="G308" s="38"/>
      <c r="H308" s="38"/>
      <c r="I308" s="182"/>
      <c r="J308" s="38"/>
      <c r="K308" s="38"/>
      <c r="L308" s="41"/>
      <c r="M308" s="183"/>
      <c r="N308" s="184"/>
      <c r="O308" s="66"/>
      <c r="P308" s="66"/>
      <c r="Q308" s="66"/>
      <c r="R308" s="66"/>
      <c r="S308" s="66"/>
      <c r="T308" s="67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T308" s="18" t="s">
        <v>194</v>
      </c>
      <c r="AU308" s="18" t="s">
        <v>86</v>
      </c>
    </row>
    <row r="309" spans="1:65" s="2" customFormat="1" ht="16.5" customHeight="1">
      <c r="A309" s="36"/>
      <c r="B309" s="37"/>
      <c r="C309" s="167" t="s">
        <v>956</v>
      </c>
      <c r="D309" s="167" t="s">
        <v>144</v>
      </c>
      <c r="E309" s="168" t="s">
        <v>2581</v>
      </c>
      <c r="F309" s="169" t="s">
        <v>2582</v>
      </c>
      <c r="G309" s="170" t="s">
        <v>1815</v>
      </c>
      <c r="H309" s="171">
        <v>3</v>
      </c>
      <c r="I309" s="172"/>
      <c r="J309" s="173">
        <f>ROUND(I309*H309,2)</f>
        <v>0</v>
      </c>
      <c r="K309" s="169" t="s">
        <v>248</v>
      </c>
      <c r="L309" s="41"/>
      <c r="M309" s="174" t="s">
        <v>32</v>
      </c>
      <c r="N309" s="175" t="s">
        <v>49</v>
      </c>
      <c r="O309" s="66"/>
      <c r="P309" s="176">
        <f>O309*H309</f>
        <v>0</v>
      </c>
      <c r="Q309" s="176">
        <v>0</v>
      </c>
      <c r="R309" s="176">
        <f>Q309*H309</f>
        <v>0</v>
      </c>
      <c r="S309" s="176">
        <v>0</v>
      </c>
      <c r="T309" s="177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178" t="s">
        <v>147</v>
      </c>
      <c r="AT309" s="178" t="s">
        <v>144</v>
      </c>
      <c r="AU309" s="178" t="s">
        <v>86</v>
      </c>
      <c r="AY309" s="18" t="s">
        <v>143</v>
      </c>
      <c r="BE309" s="179">
        <f>IF(N309="základní",J309,0)</f>
        <v>0</v>
      </c>
      <c r="BF309" s="179">
        <f>IF(N309="snížená",J309,0)</f>
        <v>0</v>
      </c>
      <c r="BG309" s="179">
        <f>IF(N309="zákl. přenesená",J309,0)</f>
        <v>0</v>
      </c>
      <c r="BH309" s="179">
        <f>IF(N309="sníž. přenesená",J309,0)</f>
        <v>0</v>
      </c>
      <c r="BI309" s="179">
        <f>IF(N309="nulová",J309,0)</f>
        <v>0</v>
      </c>
      <c r="BJ309" s="18" t="s">
        <v>86</v>
      </c>
      <c r="BK309" s="179">
        <f>ROUND(I309*H309,2)</f>
        <v>0</v>
      </c>
      <c r="BL309" s="18" t="s">
        <v>147</v>
      </c>
      <c r="BM309" s="178" t="s">
        <v>2806</v>
      </c>
    </row>
    <row r="310" spans="1:65" s="2" customFormat="1" ht="11.25">
      <c r="A310" s="36"/>
      <c r="B310" s="37"/>
      <c r="C310" s="38"/>
      <c r="D310" s="180" t="s">
        <v>149</v>
      </c>
      <c r="E310" s="38"/>
      <c r="F310" s="181" t="s">
        <v>2582</v>
      </c>
      <c r="G310" s="38"/>
      <c r="H310" s="38"/>
      <c r="I310" s="182"/>
      <c r="J310" s="38"/>
      <c r="K310" s="38"/>
      <c r="L310" s="41"/>
      <c r="M310" s="183"/>
      <c r="N310" s="184"/>
      <c r="O310" s="66"/>
      <c r="P310" s="66"/>
      <c r="Q310" s="66"/>
      <c r="R310" s="66"/>
      <c r="S310" s="66"/>
      <c r="T310" s="67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T310" s="18" t="s">
        <v>149</v>
      </c>
      <c r="AU310" s="18" t="s">
        <v>86</v>
      </c>
    </row>
    <row r="311" spans="1:65" s="2" customFormat="1" ht="11.25">
      <c r="A311" s="36"/>
      <c r="B311" s="37"/>
      <c r="C311" s="38"/>
      <c r="D311" s="198" t="s">
        <v>194</v>
      </c>
      <c r="E311" s="38"/>
      <c r="F311" s="199" t="s">
        <v>2584</v>
      </c>
      <c r="G311" s="38"/>
      <c r="H311" s="38"/>
      <c r="I311" s="182"/>
      <c r="J311" s="38"/>
      <c r="K311" s="38"/>
      <c r="L311" s="41"/>
      <c r="M311" s="183"/>
      <c r="N311" s="184"/>
      <c r="O311" s="66"/>
      <c r="P311" s="66"/>
      <c r="Q311" s="66"/>
      <c r="R311" s="66"/>
      <c r="S311" s="66"/>
      <c r="T311" s="67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T311" s="18" t="s">
        <v>194</v>
      </c>
      <c r="AU311" s="18" t="s">
        <v>86</v>
      </c>
    </row>
    <row r="312" spans="1:65" s="11" customFormat="1" ht="25.9" customHeight="1">
      <c r="B312" s="153"/>
      <c r="C312" s="154"/>
      <c r="D312" s="155" t="s">
        <v>77</v>
      </c>
      <c r="E312" s="156" t="s">
        <v>186</v>
      </c>
      <c r="F312" s="156" t="s">
        <v>90</v>
      </c>
      <c r="G312" s="154"/>
      <c r="H312" s="154"/>
      <c r="I312" s="157"/>
      <c r="J312" s="158">
        <f>BK312</f>
        <v>0</v>
      </c>
      <c r="K312" s="154"/>
      <c r="L312" s="159"/>
      <c r="M312" s="160"/>
      <c r="N312" s="161"/>
      <c r="O312" s="161"/>
      <c r="P312" s="162">
        <f>P313+P316</f>
        <v>0</v>
      </c>
      <c r="Q312" s="161"/>
      <c r="R312" s="162">
        <f>R313+R316</f>
        <v>0</v>
      </c>
      <c r="S312" s="161"/>
      <c r="T312" s="163">
        <f>T313+T316</f>
        <v>0</v>
      </c>
      <c r="AR312" s="164" t="s">
        <v>163</v>
      </c>
      <c r="AT312" s="165" t="s">
        <v>77</v>
      </c>
      <c r="AU312" s="165" t="s">
        <v>78</v>
      </c>
      <c r="AY312" s="164" t="s">
        <v>143</v>
      </c>
      <c r="BK312" s="166">
        <f>BK313+BK316</f>
        <v>0</v>
      </c>
    </row>
    <row r="313" spans="1:65" s="11" customFormat="1" ht="22.9" customHeight="1">
      <c r="B313" s="153"/>
      <c r="C313" s="154"/>
      <c r="D313" s="155" t="s">
        <v>77</v>
      </c>
      <c r="E313" s="196" t="s">
        <v>203</v>
      </c>
      <c r="F313" s="196" t="s">
        <v>204</v>
      </c>
      <c r="G313" s="154"/>
      <c r="H313" s="154"/>
      <c r="I313" s="157"/>
      <c r="J313" s="197">
        <f>BK313</f>
        <v>0</v>
      </c>
      <c r="K313" s="154"/>
      <c r="L313" s="159"/>
      <c r="M313" s="160"/>
      <c r="N313" s="161"/>
      <c r="O313" s="161"/>
      <c r="P313" s="162">
        <f>SUM(P314:P315)</f>
        <v>0</v>
      </c>
      <c r="Q313" s="161"/>
      <c r="R313" s="162">
        <f>SUM(R314:R315)</f>
        <v>0</v>
      </c>
      <c r="S313" s="161"/>
      <c r="T313" s="163">
        <f>SUM(T314:T315)</f>
        <v>0</v>
      </c>
      <c r="AR313" s="164" t="s">
        <v>163</v>
      </c>
      <c r="AT313" s="165" t="s">
        <v>77</v>
      </c>
      <c r="AU313" s="165" t="s">
        <v>86</v>
      </c>
      <c r="AY313" s="164" t="s">
        <v>143</v>
      </c>
      <c r="BK313" s="166">
        <f>SUM(BK314:BK315)</f>
        <v>0</v>
      </c>
    </row>
    <row r="314" spans="1:65" s="2" customFormat="1" ht="16.5" customHeight="1">
      <c r="A314" s="36"/>
      <c r="B314" s="37"/>
      <c r="C314" s="167" t="s">
        <v>984</v>
      </c>
      <c r="D314" s="167" t="s">
        <v>144</v>
      </c>
      <c r="E314" s="168" t="s">
        <v>205</v>
      </c>
      <c r="F314" s="169" t="s">
        <v>204</v>
      </c>
      <c r="G314" s="170" t="s">
        <v>999</v>
      </c>
      <c r="H314" s="171">
        <v>1</v>
      </c>
      <c r="I314" s="172"/>
      <c r="J314" s="173">
        <f>ROUND(I314*H314,2)</f>
        <v>0</v>
      </c>
      <c r="K314" s="169" t="s">
        <v>32</v>
      </c>
      <c r="L314" s="41"/>
      <c r="M314" s="174" t="s">
        <v>32</v>
      </c>
      <c r="N314" s="175" t="s">
        <v>49</v>
      </c>
      <c r="O314" s="66"/>
      <c r="P314" s="176">
        <f>O314*H314</f>
        <v>0</v>
      </c>
      <c r="Q314" s="176">
        <v>0</v>
      </c>
      <c r="R314" s="176">
        <f>Q314*H314</f>
        <v>0</v>
      </c>
      <c r="S314" s="176">
        <v>0</v>
      </c>
      <c r="T314" s="177">
        <f>S314*H314</f>
        <v>0</v>
      </c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R314" s="178" t="s">
        <v>192</v>
      </c>
      <c r="AT314" s="178" t="s">
        <v>144</v>
      </c>
      <c r="AU314" s="178" t="s">
        <v>88</v>
      </c>
      <c r="AY314" s="18" t="s">
        <v>143</v>
      </c>
      <c r="BE314" s="179">
        <f>IF(N314="základní",J314,0)</f>
        <v>0</v>
      </c>
      <c r="BF314" s="179">
        <f>IF(N314="snížená",J314,0)</f>
        <v>0</v>
      </c>
      <c r="BG314" s="179">
        <f>IF(N314="zákl. přenesená",J314,0)</f>
        <v>0</v>
      </c>
      <c r="BH314" s="179">
        <f>IF(N314="sníž. přenesená",J314,0)</f>
        <v>0</v>
      </c>
      <c r="BI314" s="179">
        <f>IF(N314="nulová",J314,0)</f>
        <v>0</v>
      </c>
      <c r="BJ314" s="18" t="s">
        <v>86</v>
      </c>
      <c r="BK314" s="179">
        <f>ROUND(I314*H314,2)</f>
        <v>0</v>
      </c>
      <c r="BL314" s="18" t="s">
        <v>192</v>
      </c>
      <c r="BM314" s="178" t="s">
        <v>2807</v>
      </c>
    </row>
    <row r="315" spans="1:65" s="2" customFormat="1" ht="11.25">
      <c r="A315" s="36"/>
      <c r="B315" s="37"/>
      <c r="C315" s="38"/>
      <c r="D315" s="180" t="s">
        <v>149</v>
      </c>
      <c r="E315" s="38"/>
      <c r="F315" s="181" t="s">
        <v>204</v>
      </c>
      <c r="G315" s="38"/>
      <c r="H315" s="38"/>
      <c r="I315" s="182"/>
      <c r="J315" s="38"/>
      <c r="K315" s="38"/>
      <c r="L315" s="41"/>
      <c r="M315" s="183"/>
      <c r="N315" s="184"/>
      <c r="O315" s="66"/>
      <c r="P315" s="66"/>
      <c r="Q315" s="66"/>
      <c r="R315" s="66"/>
      <c r="S315" s="66"/>
      <c r="T315" s="67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T315" s="18" t="s">
        <v>149</v>
      </c>
      <c r="AU315" s="18" t="s">
        <v>88</v>
      </c>
    </row>
    <row r="316" spans="1:65" s="11" customFormat="1" ht="22.9" customHeight="1">
      <c r="B316" s="153"/>
      <c r="C316" s="154"/>
      <c r="D316" s="155" t="s">
        <v>77</v>
      </c>
      <c r="E316" s="196" t="s">
        <v>210</v>
      </c>
      <c r="F316" s="196" t="s">
        <v>211</v>
      </c>
      <c r="G316" s="154"/>
      <c r="H316" s="154"/>
      <c r="I316" s="157"/>
      <c r="J316" s="197">
        <f>BK316</f>
        <v>0</v>
      </c>
      <c r="K316" s="154"/>
      <c r="L316" s="159"/>
      <c r="M316" s="160"/>
      <c r="N316" s="161"/>
      <c r="O316" s="161"/>
      <c r="P316" s="162">
        <f>SUM(P317:P319)</f>
        <v>0</v>
      </c>
      <c r="Q316" s="161"/>
      <c r="R316" s="162">
        <f>SUM(R317:R319)</f>
        <v>0</v>
      </c>
      <c r="S316" s="161"/>
      <c r="T316" s="163">
        <f>SUM(T317:T319)</f>
        <v>0</v>
      </c>
      <c r="AR316" s="164" t="s">
        <v>163</v>
      </c>
      <c r="AT316" s="165" t="s">
        <v>77</v>
      </c>
      <c r="AU316" s="165" t="s">
        <v>86</v>
      </c>
      <c r="AY316" s="164" t="s">
        <v>143</v>
      </c>
      <c r="BK316" s="166">
        <f>SUM(BK317:BK319)</f>
        <v>0</v>
      </c>
    </row>
    <row r="317" spans="1:65" s="2" customFormat="1" ht="16.5" customHeight="1">
      <c r="A317" s="36"/>
      <c r="B317" s="37"/>
      <c r="C317" s="167" t="s">
        <v>992</v>
      </c>
      <c r="D317" s="167" t="s">
        <v>144</v>
      </c>
      <c r="E317" s="168" t="s">
        <v>2590</v>
      </c>
      <c r="F317" s="169" t="s">
        <v>2591</v>
      </c>
      <c r="G317" s="170" t="s">
        <v>999</v>
      </c>
      <c r="H317" s="171">
        <v>1</v>
      </c>
      <c r="I317" s="172"/>
      <c r="J317" s="173">
        <f>ROUND(I317*H317,2)</f>
        <v>0</v>
      </c>
      <c r="K317" s="169" t="s">
        <v>248</v>
      </c>
      <c r="L317" s="41"/>
      <c r="M317" s="174" t="s">
        <v>32</v>
      </c>
      <c r="N317" s="175" t="s">
        <v>49</v>
      </c>
      <c r="O317" s="66"/>
      <c r="P317" s="176">
        <f>O317*H317</f>
        <v>0</v>
      </c>
      <c r="Q317" s="176">
        <v>0</v>
      </c>
      <c r="R317" s="176">
        <f>Q317*H317</f>
        <v>0</v>
      </c>
      <c r="S317" s="176">
        <v>0</v>
      </c>
      <c r="T317" s="177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78" t="s">
        <v>192</v>
      </c>
      <c r="AT317" s="178" t="s">
        <v>144</v>
      </c>
      <c r="AU317" s="178" t="s">
        <v>88</v>
      </c>
      <c r="AY317" s="18" t="s">
        <v>143</v>
      </c>
      <c r="BE317" s="179">
        <f>IF(N317="základní",J317,0)</f>
        <v>0</v>
      </c>
      <c r="BF317" s="179">
        <f>IF(N317="snížená",J317,0)</f>
        <v>0</v>
      </c>
      <c r="BG317" s="179">
        <f>IF(N317="zákl. přenesená",J317,0)</f>
        <v>0</v>
      </c>
      <c r="BH317" s="179">
        <f>IF(N317="sníž. přenesená",J317,0)</f>
        <v>0</v>
      </c>
      <c r="BI317" s="179">
        <f>IF(N317="nulová",J317,0)</f>
        <v>0</v>
      </c>
      <c r="BJ317" s="18" t="s">
        <v>86</v>
      </c>
      <c r="BK317" s="179">
        <f>ROUND(I317*H317,2)</f>
        <v>0</v>
      </c>
      <c r="BL317" s="18" t="s">
        <v>192</v>
      </c>
      <c r="BM317" s="178" t="s">
        <v>2808</v>
      </c>
    </row>
    <row r="318" spans="1:65" s="2" customFormat="1" ht="11.25">
      <c r="A318" s="36"/>
      <c r="B318" s="37"/>
      <c r="C318" s="38"/>
      <c r="D318" s="180" t="s">
        <v>149</v>
      </c>
      <c r="E318" s="38"/>
      <c r="F318" s="181" t="s">
        <v>2591</v>
      </c>
      <c r="G318" s="38"/>
      <c r="H318" s="38"/>
      <c r="I318" s="182"/>
      <c r="J318" s="38"/>
      <c r="K318" s="38"/>
      <c r="L318" s="41"/>
      <c r="M318" s="183"/>
      <c r="N318" s="184"/>
      <c r="O318" s="66"/>
      <c r="P318" s="66"/>
      <c r="Q318" s="66"/>
      <c r="R318" s="66"/>
      <c r="S318" s="66"/>
      <c r="T318" s="67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T318" s="18" t="s">
        <v>149</v>
      </c>
      <c r="AU318" s="18" t="s">
        <v>88</v>
      </c>
    </row>
    <row r="319" spans="1:65" s="2" customFormat="1" ht="11.25">
      <c r="A319" s="36"/>
      <c r="B319" s="37"/>
      <c r="C319" s="38"/>
      <c r="D319" s="198" t="s">
        <v>194</v>
      </c>
      <c r="E319" s="38"/>
      <c r="F319" s="199" t="s">
        <v>2593</v>
      </c>
      <c r="G319" s="38"/>
      <c r="H319" s="38"/>
      <c r="I319" s="182"/>
      <c r="J319" s="38"/>
      <c r="K319" s="38"/>
      <c r="L319" s="41"/>
      <c r="M319" s="186"/>
      <c r="N319" s="187"/>
      <c r="O319" s="188"/>
      <c r="P319" s="188"/>
      <c r="Q319" s="188"/>
      <c r="R319" s="188"/>
      <c r="S319" s="188"/>
      <c r="T319" s="189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T319" s="18" t="s">
        <v>194</v>
      </c>
      <c r="AU319" s="18" t="s">
        <v>88</v>
      </c>
    </row>
    <row r="320" spans="1:65" s="2" customFormat="1" ht="6.95" customHeight="1">
      <c r="A320" s="36"/>
      <c r="B320" s="49"/>
      <c r="C320" s="50"/>
      <c r="D320" s="50"/>
      <c r="E320" s="50"/>
      <c r="F320" s="50"/>
      <c r="G320" s="50"/>
      <c r="H320" s="50"/>
      <c r="I320" s="50"/>
      <c r="J320" s="50"/>
      <c r="K320" s="50"/>
      <c r="L320" s="41"/>
      <c r="M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</row>
  </sheetData>
  <sheetProtection algorithmName="SHA-512" hashValue="fgIXkJ40jGLjTqMIP7G38UL07E40Cotg2+f5TFjniH9gQij+rGelA1mbGYJW2+KVBshjUOq3MdoUjoxHsy+vuA==" saltValue="d+j9a/DRe3IlZYhGSHCBOsqdVS9horPP/f8Ox89c7yM9h0Q2iLxSJYNEZjgKiJoFCe57ARTT5qlfWUKKpoPcmg==" spinCount="100000" sheet="1" objects="1" scenarios="1" formatColumns="0" formatRows="0" autoFilter="0"/>
  <autoFilter ref="C93:K319"/>
  <mergeCells count="9">
    <mergeCell ref="E50:H50"/>
    <mergeCell ref="E84:H84"/>
    <mergeCell ref="E86:H86"/>
    <mergeCell ref="L2:V2"/>
    <mergeCell ref="E7:H7"/>
    <mergeCell ref="E9:H9"/>
    <mergeCell ref="E18:H18"/>
    <mergeCell ref="E27:H27"/>
    <mergeCell ref="E48:H48"/>
  </mergeCells>
  <hyperlinks>
    <hyperlink ref="F99" r:id="rId1"/>
    <hyperlink ref="F104" r:id="rId2"/>
    <hyperlink ref="F108" r:id="rId3"/>
    <hyperlink ref="F112" r:id="rId4"/>
    <hyperlink ref="F116" r:id="rId5"/>
    <hyperlink ref="F120" r:id="rId6"/>
    <hyperlink ref="F125" r:id="rId7"/>
    <hyperlink ref="F129" r:id="rId8"/>
    <hyperlink ref="F138" r:id="rId9"/>
    <hyperlink ref="F142" r:id="rId10"/>
    <hyperlink ref="F147" r:id="rId11"/>
    <hyperlink ref="F156" r:id="rId12"/>
    <hyperlink ref="F160" r:id="rId13"/>
    <hyperlink ref="F163" r:id="rId14"/>
    <hyperlink ref="F168" r:id="rId15"/>
    <hyperlink ref="F175" r:id="rId16"/>
    <hyperlink ref="F182" r:id="rId17"/>
    <hyperlink ref="F187" r:id="rId18"/>
    <hyperlink ref="F196" r:id="rId19"/>
    <hyperlink ref="F199" r:id="rId20"/>
    <hyperlink ref="F202" r:id="rId21"/>
    <hyperlink ref="F205" r:id="rId22"/>
    <hyperlink ref="F208" r:id="rId23"/>
    <hyperlink ref="F211" r:id="rId24"/>
    <hyperlink ref="F220" r:id="rId25"/>
    <hyperlink ref="F231" r:id="rId26"/>
    <hyperlink ref="F238" r:id="rId27"/>
    <hyperlink ref="F242" r:id="rId28"/>
    <hyperlink ref="F248" r:id="rId29"/>
    <hyperlink ref="F251" r:id="rId30"/>
    <hyperlink ref="F256" r:id="rId31"/>
    <hyperlink ref="F260" r:id="rId32"/>
    <hyperlink ref="F265" r:id="rId33"/>
    <hyperlink ref="F270" r:id="rId34"/>
    <hyperlink ref="F277" r:id="rId35"/>
    <hyperlink ref="F280" r:id="rId36"/>
    <hyperlink ref="F283" r:id="rId37"/>
    <hyperlink ref="F288" r:id="rId38"/>
    <hyperlink ref="F301" r:id="rId39"/>
    <hyperlink ref="F305" r:id="rId40"/>
    <hyperlink ref="F308" r:id="rId41"/>
    <hyperlink ref="F311" r:id="rId42"/>
    <hyperlink ref="F319" r:id="rId4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4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40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AT2" s="18" t="s">
        <v>109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1"/>
      <c r="AT3" s="18" t="s">
        <v>88</v>
      </c>
    </row>
    <row r="4" spans="1:46" s="1" customFormat="1" ht="24.95" customHeight="1">
      <c r="B4" s="21"/>
      <c r="D4" s="105" t="s">
        <v>119</v>
      </c>
      <c r="L4" s="21"/>
      <c r="M4" s="106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7" t="s">
        <v>16</v>
      </c>
      <c r="L6" s="21"/>
    </row>
    <row r="7" spans="1:46" s="1" customFormat="1" ht="16.5" customHeight="1">
      <c r="B7" s="21"/>
      <c r="E7" s="381" t="str">
        <f>'Rekapitulace stavby'!K6</f>
        <v>Objekt zázemí a šaten sport. organizace</v>
      </c>
      <c r="F7" s="382"/>
      <c r="G7" s="382"/>
      <c r="H7" s="382"/>
      <c r="L7" s="21"/>
    </row>
    <row r="8" spans="1:46" s="2" customFormat="1" ht="12" customHeight="1">
      <c r="A8" s="36"/>
      <c r="B8" s="41"/>
      <c r="C8" s="36"/>
      <c r="D8" s="107" t="s">
        <v>120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3" t="s">
        <v>2809</v>
      </c>
      <c r="F9" s="384"/>
      <c r="G9" s="384"/>
      <c r="H9" s="384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32</v>
      </c>
      <c r="G11" s="36"/>
      <c r="H11" s="36"/>
      <c r="I11" s="107" t="s">
        <v>20</v>
      </c>
      <c r="J11" s="109" t="s">
        <v>32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9. 5. 2022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30</v>
      </c>
      <c r="E14" s="36"/>
      <c r="F14" s="36"/>
      <c r="G14" s="36"/>
      <c r="H14" s="36"/>
      <c r="I14" s="107" t="s">
        <v>31</v>
      </c>
      <c r="J14" s="109" t="s">
        <v>32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33</v>
      </c>
      <c r="F15" s="36"/>
      <c r="G15" s="36"/>
      <c r="H15" s="36"/>
      <c r="I15" s="107" t="s">
        <v>34</v>
      </c>
      <c r="J15" s="109" t="s">
        <v>32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35</v>
      </c>
      <c r="E17" s="36"/>
      <c r="F17" s="36"/>
      <c r="G17" s="36"/>
      <c r="H17" s="36"/>
      <c r="I17" s="107" t="s">
        <v>31</v>
      </c>
      <c r="J17" s="31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7" t="s">
        <v>34</v>
      </c>
      <c r="J18" s="31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37</v>
      </c>
      <c r="E20" s="36"/>
      <c r="F20" s="36"/>
      <c r="G20" s="36"/>
      <c r="H20" s="36"/>
      <c r="I20" s="107" t="s">
        <v>31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38</v>
      </c>
      <c r="F21" s="36"/>
      <c r="G21" s="36"/>
      <c r="H21" s="36"/>
      <c r="I21" s="107" t="s">
        <v>34</v>
      </c>
      <c r="J21" s="109" t="s">
        <v>32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40</v>
      </c>
      <c r="E23" s="36"/>
      <c r="F23" s="36"/>
      <c r="G23" s="36"/>
      <c r="H23" s="36"/>
      <c r="I23" s="107" t="s">
        <v>31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tr">
        <f>IF('Rekapitulace stavby'!E20="","",'Rekapitulace stavby'!E20)</f>
        <v>Jakub Vilingr</v>
      </c>
      <c r="F24" s="36"/>
      <c r="G24" s="36"/>
      <c r="H24" s="36"/>
      <c r="I24" s="107" t="s">
        <v>34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42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1"/>
      <c r="B27" s="112"/>
      <c r="C27" s="111"/>
      <c r="D27" s="111"/>
      <c r="E27" s="387" t="s">
        <v>43</v>
      </c>
      <c r="F27" s="387"/>
      <c r="G27" s="387"/>
      <c r="H27" s="387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44</v>
      </c>
      <c r="E30" s="36"/>
      <c r="F30" s="36"/>
      <c r="G30" s="36"/>
      <c r="H30" s="36"/>
      <c r="I30" s="36"/>
      <c r="J30" s="116">
        <f>ROUND(J97,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46</v>
      </c>
      <c r="G32" s="36"/>
      <c r="H32" s="36"/>
      <c r="I32" s="117" t="s">
        <v>45</v>
      </c>
      <c r="J32" s="117" t="s">
        <v>47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48</v>
      </c>
      <c r="E33" s="107" t="s">
        <v>49</v>
      </c>
      <c r="F33" s="119">
        <f>ROUND((SUM(BE97:BE401)),  2)</f>
        <v>0</v>
      </c>
      <c r="G33" s="36"/>
      <c r="H33" s="36"/>
      <c r="I33" s="120">
        <v>0.21</v>
      </c>
      <c r="J33" s="119">
        <f>ROUND(((SUM(BE97:BE401))*I33),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50</v>
      </c>
      <c r="F34" s="119">
        <f>ROUND((SUM(BF97:BF401)),  2)</f>
        <v>0</v>
      </c>
      <c r="G34" s="36"/>
      <c r="H34" s="36"/>
      <c r="I34" s="120">
        <v>0.15</v>
      </c>
      <c r="J34" s="119">
        <f>ROUND(((SUM(BF97:BF401))*I34),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51</v>
      </c>
      <c r="F35" s="119">
        <f>ROUND((SUM(BG97:BG401)),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52</v>
      </c>
      <c r="F36" s="119">
        <f>ROUND((SUM(BH97:BH401)),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53</v>
      </c>
      <c r="F37" s="119">
        <f>ROUND((SUM(BI97:BI401)),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54</v>
      </c>
      <c r="E39" s="123"/>
      <c r="F39" s="123"/>
      <c r="G39" s="124" t="s">
        <v>55</v>
      </c>
      <c r="H39" s="125" t="s">
        <v>56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122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Objekt zázemí a šaten sport. organizace</v>
      </c>
      <c r="F48" s="389"/>
      <c r="G48" s="389"/>
      <c r="H48" s="389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120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5" t="str">
        <f>E9</f>
        <v>SO 300 - Trubní studna</v>
      </c>
      <c r="F50" s="390"/>
      <c r="G50" s="390"/>
      <c r="H50" s="390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Štěnovický Borek </v>
      </c>
      <c r="G52" s="38"/>
      <c r="H52" s="38"/>
      <c r="I52" s="30" t="s">
        <v>24</v>
      </c>
      <c r="J52" s="61" t="str">
        <f>IF(J12="","",J12)</f>
        <v>9. 5. 2022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0" t="s">
        <v>30</v>
      </c>
      <c r="D54" s="38"/>
      <c r="E54" s="38"/>
      <c r="F54" s="28" t="str">
        <f>E15</f>
        <v>Obec Štěnovický Borek, Štěnovický Borek 28, 33209</v>
      </c>
      <c r="G54" s="38"/>
      <c r="H54" s="38"/>
      <c r="I54" s="30" t="s">
        <v>37</v>
      </c>
      <c r="J54" s="34" t="str">
        <f>E21</f>
        <v>Dipl. tech. Josef Špeta, autorizovaný stavitel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30" t="s">
        <v>40</v>
      </c>
      <c r="J55" s="34" t="str">
        <f>E24</f>
        <v>Jakub Vilingr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123</v>
      </c>
      <c r="D57" s="133"/>
      <c r="E57" s="133"/>
      <c r="F57" s="133"/>
      <c r="G57" s="133"/>
      <c r="H57" s="133"/>
      <c r="I57" s="133"/>
      <c r="J57" s="134" t="s">
        <v>124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76</v>
      </c>
      <c r="D59" s="38"/>
      <c r="E59" s="38"/>
      <c r="F59" s="38"/>
      <c r="G59" s="38"/>
      <c r="H59" s="38"/>
      <c r="I59" s="38"/>
      <c r="J59" s="79">
        <f>J97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125</v>
      </c>
    </row>
    <row r="60" spans="1:47" s="9" customFormat="1" ht="24.95" customHeight="1">
      <c r="B60" s="136"/>
      <c r="C60" s="137"/>
      <c r="D60" s="138" t="s">
        <v>217</v>
      </c>
      <c r="E60" s="139"/>
      <c r="F60" s="139"/>
      <c r="G60" s="139"/>
      <c r="H60" s="139"/>
      <c r="I60" s="139"/>
      <c r="J60" s="140">
        <f>J98</f>
        <v>0</v>
      </c>
      <c r="K60" s="137"/>
      <c r="L60" s="141"/>
    </row>
    <row r="61" spans="1:47" s="12" customFormat="1" ht="19.899999999999999" customHeight="1">
      <c r="B61" s="190"/>
      <c r="C61" s="191"/>
      <c r="D61" s="192" t="s">
        <v>218</v>
      </c>
      <c r="E61" s="193"/>
      <c r="F61" s="193"/>
      <c r="G61" s="193"/>
      <c r="H61" s="193"/>
      <c r="I61" s="193"/>
      <c r="J61" s="194">
        <f>J99</f>
        <v>0</v>
      </c>
      <c r="K61" s="191"/>
      <c r="L61" s="195"/>
    </row>
    <row r="62" spans="1:47" s="12" customFormat="1" ht="19.899999999999999" customHeight="1">
      <c r="B62" s="190"/>
      <c r="C62" s="191"/>
      <c r="D62" s="192" t="s">
        <v>219</v>
      </c>
      <c r="E62" s="193"/>
      <c r="F62" s="193"/>
      <c r="G62" s="193"/>
      <c r="H62" s="193"/>
      <c r="I62" s="193"/>
      <c r="J62" s="194">
        <f>J219</f>
        <v>0</v>
      </c>
      <c r="K62" s="191"/>
      <c r="L62" s="195"/>
    </row>
    <row r="63" spans="1:47" s="12" customFormat="1" ht="19.899999999999999" customHeight="1">
      <c r="B63" s="190"/>
      <c r="C63" s="191"/>
      <c r="D63" s="192" t="s">
        <v>221</v>
      </c>
      <c r="E63" s="193"/>
      <c r="F63" s="193"/>
      <c r="G63" s="193"/>
      <c r="H63" s="193"/>
      <c r="I63" s="193"/>
      <c r="J63" s="194">
        <f>J270</f>
        <v>0</v>
      </c>
      <c r="K63" s="191"/>
      <c r="L63" s="195"/>
    </row>
    <row r="64" spans="1:47" s="12" customFormat="1" ht="19.899999999999999" customHeight="1">
      <c r="B64" s="190"/>
      <c r="C64" s="191"/>
      <c r="D64" s="192" t="s">
        <v>222</v>
      </c>
      <c r="E64" s="193"/>
      <c r="F64" s="193"/>
      <c r="G64" s="193"/>
      <c r="H64" s="193"/>
      <c r="I64" s="193"/>
      <c r="J64" s="194">
        <f>J286</f>
        <v>0</v>
      </c>
      <c r="K64" s="191"/>
      <c r="L64" s="195"/>
    </row>
    <row r="65" spans="1:31" s="12" customFormat="1" ht="19.899999999999999" customHeight="1">
      <c r="B65" s="190"/>
      <c r="C65" s="191"/>
      <c r="D65" s="192" t="s">
        <v>223</v>
      </c>
      <c r="E65" s="193"/>
      <c r="F65" s="193"/>
      <c r="G65" s="193"/>
      <c r="H65" s="193"/>
      <c r="I65" s="193"/>
      <c r="J65" s="194">
        <f>J295</f>
        <v>0</v>
      </c>
      <c r="K65" s="191"/>
      <c r="L65" s="195"/>
    </row>
    <row r="66" spans="1:31" s="12" customFormat="1" ht="19.899999999999999" customHeight="1">
      <c r="B66" s="190"/>
      <c r="C66" s="191"/>
      <c r="D66" s="192" t="s">
        <v>2363</v>
      </c>
      <c r="E66" s="193"/>
      <c r="F66" s="193"/>
      <c r="G66" s="193"/>
      <c r="H66" s="193"/>
      <c r="I66" s="193"/>
      <c r="J66" s="194">
        <f>J306</f>
        <v>0</v>
      </c>
      <c r="K66" s="191"/>
      <c r="L66" s="195"/>
    </row>
    <row r="67" spans="1:31" s="12" customFormat="1" ht="19.899999999999999" customHeight="1">
      <c r="B67" s="190"/>
      <c r="C67" s="191"/>
      <c r="D67" s="192" t="s">
        <v>225</v>
      </c>
      <c r="E67" s="193"/>
      <c r="F67" s="193"/>
      <c r="G67" s="193"/>
      <c r="H67" s="193"/>
      <c r="I67" s="193"/>
      <c r="J67" s="194">
        <f>J336</f>
        <v>0</v>
      </c>
      <c r="K67" s="191"/>
      <c r="L67" s="195"/>
    </row>
    <row r="68" spans="1:31" s="9" customFormat="1" ht="24.95" customHeight="1">
      <c r="B68" s="136"/>
      <c r="C68" s="137"/>
      <c r="D68" s="138" t="s">
        <v>226</v>
      </c>
      <c r="E68" s="139"/>
      <c r="F68" s="139"/>
      <c r="G68" s="139"/>
      <c r="H68" s="139"/>
      <c r="I68" s="139"/>
      <c r="J68" s="140">
        <f>J340</f>
        <v>0</v>
      </c>
      <c r="K68" s="137"/>
      <c r="L68" s="141"/>
    </row>
    <row r="69" spans="1:31" s="12" customFormat="1" ht="19.899999999999999" customHeight="1">
      <c r="B69" s="190"/>
      <c r="C69" s="191"/>
      <c r="D69" s="192" t="s">
        <v>227</v>
      </c>
      <c r="E69" s="193"/>
      <c r="F69" s="193"/>
      <c r="G69" s="193"/>
      <c r="H69" s="193"/>
      <c r="I69" s="193"/>
      <c r="J69" s="194">
        <f>J341</f>
        <v>0</v>
      </c>
      <c r="K69" s="191"/>
      <c r="L69" s="195"/>
    </row>
    <row r="70" spans="1:31" s="12" customFormat="1" ht="19.899999999999999" customHeight="1">
      <c r="B70" s="190"/>
      <c r="C70" s="191"/>
      <c r="D70" s="192" t="s">
        <v>2810</v>
      </c>
      <c r="E70" s="193"/>
      <c r="F70" s="193"/>
      <c r="G70" s="193"/>
      <c r="H70" s="193"/>
      <c r="I70" s="193"/>
      <c r="J70" s="194">
        <f>J354</f>
        <v>0</v>
      </c>
      <c r="K70" s="191"/>
      <c r="L70" s="195"/>
    </row>
    <row r="71" spans="1:31" s="12" customFormat="1" ht="19.899999999999999" customHeight="1">
      <c r="B71" s="190"/>
      <c r="C71" s="191"/>
      <c r="D71" s="192" t="s">
        <v>2811</v>
      </c>
      <c r="E71" s="193"/>
      <c r="F71" s="193"/>
      <c r="G71" s="193"/>
      <c r="H71" s="193"/>
      <c r="I71" s="193"/>
      <c r="J71" s="194">
        <f>J364</f>
        <v>0</v>
      </c>
      <c r="K71" s="191"/>
      <c r="L71" s="195"/>
    </row>
    <row r="72" spans="1:31" s="9" customFormat="1" ht="24.95" customHeight="1">
      <c r="B72" s="136"/>
      <c r="C72" s="137"/>
      <c r="D72" s="138" t="s">
        <v>2365</v>
      </c>
      <c r="E72" s="139"/>
      <c r="F72" s="139"/>
      <c r="G72" s="139"/>
      <c r="H72" s="139"/>
      <c r="I72" s="139"/>
      <c r="J72" s="140">
        <f>J374</f>
        <v>0</v>
      </c>
      <c r="K72" s="137"/>
      <c r="L72" s="141"/>
    </row>
    <row r="73" spans="1:31" s="12" customFormat="1" ht="19.899999999999999" customHeight="1">
      <c r="B73" s="190"/>
      <c r="C73" s="191"/>
      <c r="D73" s="192" t="s">
        <v>2812</v>
      </c>
      <c r="E73" s="193"/>
      <c r="F73" s="193"/>
      <c r="G73" s="193"/>
      <c r="H73" s="193"/>
      <c r="I73" s="193"/>
      <c r="J73" s="194">
        <f>J375</f>
        <v>0</v>
      </c>
      <c r="K73" s="191"/>
      <c r="L73" s="195"/>
    </row>
    <row r="74" spans="1:31" s="9" customFormat="1" ht="24.95" customHeight="1">
      <c r="B74" s="136"/>
      <c r="C74" s="137"/>
      <c r="D74" s="138" t="s">
        <v>181</v>
      </c>
      <c r="E74" s="139"/>
      <c r="F74" s="139"/>
      <c r="G74" s="139"/>
      <c r="H74" s="139"/>
      <c r="I74" s="139"/>
      <c r="J74" s="140">
        <f>J382</f>
        <v>0</v>
      </c>
      <c r="K74" s="137"/>
      <c r="L74" s="141"/>
    </row>
    <row r="75" spans="1:31" s="12" customFormat="1" ht="19.899999999999999" customHeight="1">
      <c r="B75" s="190"/>
      <c r="C75" s="191"/>
      <c r="D75" s="192" t="s">
        <v>182</v>
      </c>
      <c r="E75" s="193"/>
      <c r="F75" s="193"/>
      <c r="G75" s="193"/>
      <c r="H75" s="193"/>
      <c r="I75" s="193"/>
      <c r="J75" s="194">
        <f>J383</f>
        <v>0</v>
      </c>
      <c r="K75" s="191"/>
      <c r="L75" s="195"/>
    </row>
    <row r="76" spans="1:31" s="12" customFormat="1" ht="19.899999999999999" customHeight="1">
      <c r="B76" s="190"/>
      <c r="C76" s="191"/>
      <c r="D76" s="192" t="s">
        <v>184</v>
      </c>
      <c r="E76" s="193"/>
      <c r="F76" s="193"/>
      <c r="G76" s="193"/>
      <c r="H76" s="193"/>
      <c r="I76" s="193"/>
      <c r="J76" s="194">
        <f>J390</f>
        <v>0</v>
      </c>
      <c r="K76" s="191"/>
      <c r="L76" s="195"/>
    </row>
    <row r="77" spans="1:31" s="12" customFormat="1" ht="19.899999999999999" customHeight="1">
      <c r="B77" s="190"/>
      <c r="C77" s="191"/>
      <c r="D77" s="192" t="s">
        <v>185</v>
      </c>
      <c r="E77" s="193"/>
      <c r="F77" s="193"/>
      <c r="G77" s="193"/>
      <c r="H77" s="193"/>
      <c r="I77" s="193"/>
      <c r="J77" s="194">
        <f>J394</f>
        <v>0</v>
      </c>
      <c r="K77" s="191"/>
      <c r="L77" s="195"/>
    </row>
    <row r="78" spans="1:31" s="2" customFormat="1" ht="21.7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49"/>
      <c r="C79" s="50"/>
      <c r="D79" s="50"/>
      <c r="E79" s="50"/>
      <c r="F79" s="50"/>
      <c r="G79" s="50"/>
      <c r="H79" s="50"/>
      <c r="I79" s="50"/>
      <c r="J79" s="50"/>
      <c r="K79" s="50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3" spans="1:31" s="2" customFormat="1" ht="6.95" customHeight="1">
      <c r="A83" s="36"/>
      <c r="B83" s="51"/>
      <c r="C83" s="52"/>
      <c r="D83" s="52"/>
      <c r="E83" s="52"/>
      <c r="F83" s="52"/>
      <c r="G83" s="52"/>
      <c r="H83" s="52"/>
      <c r="I83" s="52"/>
      <c r="J83" s="52"/>
      <c r="K83" s="52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24.95" customHeight="1">
      <c r="A84" s="36"/>
      <c r="B84" s="37"/>
      <c r="C84" s="24" t="s">
        <v>127</v>
      </c>
      <c r="D84" s="38"/>
      <c r="E84" s="38"/>
      <c r="F84" s="38"/>
      <c r="G84" s="38"/>
      <c r="H84" s="38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6.9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2" customFormat="1" ht="12" customHeight="1">
      <c r="A86" s="36"/>
      <c r="B86" s="37"/>
      <c r="C86" s="30" t="s">
        <v>16</v>
      </c>
      <c r="D86" s="38"/>
      <c r="E86" s="38"/>
      <c r="F86" s="38"/>
      <c r="G86" s="38"/>
      <c r="H86" s="38"/>
      <c r="I86" s="38"/>
      <c r="J86" s="38"/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31" s="2" customFormat="1" ht="16.5" customHeight="1">
      <c r="A87" s="36"/>
      <c r="B87" s="37"/>
      <c r="C87" s="38"/>
      <c r="D87" s="38"/>
      <c r="E87" s="388" t="str">
        <f>E7</f>
        <v>Objekt zázemí a šaten sport. organizace</v>
      </c>
      <c r="F87" s="389"/>
      <c r="G87" s="389"/>
      <c r="H87" s="389"/>
      <c r="I87" s="38"/>
      <c r="J87" s="38"/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0" t="s">
        <v>120</v>
      </c>
      <c r="D88" s="38"/>
      <c r="E88" s="38"/>
      <c r="F88" s="38"/>
      <c r="G88" s="38"/>
      <c r="H88" s="38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16.5" customHeight="1">
      <c r="A89" s="36"/>
      <c r="B89" s="37"/>
      <c r="C89" s="38"/>
      <c r="D89" s="38"/>
      <c r="E89" s="345" t="str">
        <f>E9</f>
        <v>SO 300 - Trubní studna</v>
      </c>
      <c r="F89" s="390"/>
      <c r="G89" s="390"/>
      <c r="H89" s="390"/>
      <c r="I89" s="38"/>
      <c r="J89" s="38"/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0" t="s">
        <v>22</v>
      </c>
      <c r="D91" s="38"/>
      <c r="E91" s="38"/>
      <c r="F91" s="28" t="str">
        <f>F12</f>
        <v xml:space="preserve">Štěnovický Borek </v>
      </c>
      <c r="G91" s="38"/>
      <c r="H91" s="38"/>
      <c r="I91" s="30" t="s">
        <v>24</v>
      </c>
      <c r="J91" s="61" t="str">
        <f>IF(J12="","",J12)</f>
        <v>9. 5. 2022</v>
      </c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10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40.15" customHeight="1">
      <c r="A93" s="36"/>
      <c r="B93" s="37"/>
      <c r="C93" s="30" t="s">
        <v>30</v>
      </c>
      <c r="D93" s="38"/>
      <c r="E93" s="38"/>
      <c r="F93" s="28" t="str">
        <f>E15</f>
        <v>Obec Štěnovický Borek, Štěnovický Borek 28, 33209</v>
      </c>
      <c r="G93" s="38"/>
      <c r="H93" s="38"/>
      <c r="I93" s="30" t="s">
        <v>37</v>
      </c>
      <c r="J93" s="34" t="str">
        <f>E21</f>
        <v>Dipl. tech. Josef Špeta, autorizovaný stavitel</v>
      </c>
      <c r="K93" s="38"/>
      <c r="L93" s="10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5.2" customHeight="1">
      <c r="A94" s="36"/>
      <c r="B94" s="37"/>
      <c r="C94" s="30" t="s">
        <v>35</v>
      </c>
      <c r="D94" s="38"/>
      <c r="E94" s="38"/>
      <c r="F94" s="28" t="str">
        <f>IF(E18="","",E18)</f>
        <v>Vyplň údaj</v>
      </c>
      <c r="G94" s="38"/>
      <c r="H94" s="38"/>
      <c r="I94" s="30" t="s">
        <v>40</v>
      </c>
      <c r="J94" s="34" t="str">
        <f>E24</f>
        <v>Jakub Vilingr</v>
      </c>
      <c r="K94" s="38"/>
      <c r="L94" s="10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0.35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10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10" customFormat="1" ht="29.25" customHeight="1">
      <c r="A96" s="142"/>
      <c r="B96" s="143"/>
      <c r="C96" s="144" t="s">
        <v>128</v>
      </c>
      <c r="D96" s="145" t="s">
        <v>63</v>
      </c>
      <c r="E96" s="145" t="s">
        <v>59</v>
      </c>
      <c r="F96" s="145" t="s">
        <v>60</v>
      </c>
      <c r="G96" s="145" t="s">
        <v>129</v>
      </c>
      <c r="H96" s="145" t="s">
        <v>130</v>
      </c>
      <c r="I96" s="145" t="s">
        <v>131</v>
      </c>
      <c r="J96" s="145" t="s">
        <v>124</v>
      </c>
      <c r="K96" s="146" t="s">
        <v>132</v>
      </c>
      <c r="L96" s="147"/>
      <c r="M96" s="70" t="s">
        <v>32</v>
      </c>
      <c r="N96" s="71" t="s">
        <v>48</v>
      </c>
      <c r="O96" s="71" t="s">
        <v>133</v>
      </c>
      <c r="P96" s="71" t="s">
        <v>134</v>
      </c>
      <c r="Q96" s="71" t="s">
        <v>135</v>
      </c>
      <c r="R96" s="71" t="s">
        <v>136</v>
      </c>
      <c r="S96" s="71" t="s">
        <v>137</v>
      </c>
      <c r="T96" s="72" t="s">
        <v>138</v>
      </c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</row>
    <row r="97" spans="1:65" s="2" customFormat="1" ht="22.9" customHeight="1">
      <c r="A97" s="36"/>
      <c r="B97" s="37"/>
      <c r="C97" s="77" t="s">
        <v>139</v>
      </c>
      <c r="D97" s="38"/>
      <c r="E97" s="38"/>
      <c r="F97" s="38"/>
      <c r="G97" s="38"/>
      <c r="H97" s="38"/>
      <c r="I97" s="38"/>
      <c r="J97" s="148">
        <f>BK97</f>
        <v>0</v>
      </c>
      <c r="K97" s="38"/>
      <c r="L97" s="41"/>
      <c r="M97" s="73"/>
      <c r="N97" s="149"/>
      <c r="O97" s="74"/>
      <c r="P97" s="150">
        <f>P98+P340+P374+P382</f>
        <v>0</v>
      </c>
      <c r="Q97" s="74"/>
      <c r="R97" s="150">
        <f>R98+R340+R374+R382</f>
        <v>0</v>
      </c>
      <c r="S97" s="74"/>
      <c r="T97" s="151">
        <f>T98+T340+T374+T382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8" t="s">
        <v>77</v>
      </c>
      <c r="AU97" s="18" t="s">
        <v>125</v>
      </c>
      <c r="BK97" s="152">
        <f>BK98+BK340+BK374+BK382</f>
        <v>0</v>
      </c>
    </row>
    <row r="98" spans="1:65" s="11" customFormat="1" ht="25.9" customHeight="1">
      <c r="B98" s="153"/>
      <c r="C98" s="154"/>
      <c r="D98" s="155" t="s">
        <v>77</v>
      </c>
      <c r="E98" s="156" t="s">
        <v>242</v>
      </c>
      <c r="F98" s="156" t="s">
        <v>243</v>
      </c>
      <c r="G98" s="154"/>
      <c r="H98" s="154"/>
      <c r="I98" s="157"/>
      <c r="J98" s="158">
        <f>BK98</f>
        <v>0</v>
      </c>
      <c r="K98" s="154"/>
      <c r="L98" s="159"/>
      <c r="M98" s="160"/>
      <c r="N98" s="161"/>
      <c r="O98" s="161"/>
      <c r="P98" s="162">
        <f>P99+P219+P270+P286+P295+P306+P336</f>
        <v>0</v>
      </c>
      <c r="Q98" s="161"/>
      <c r="R98" s="162">
        <f>R99+R219+R270+R286+R295+R306+R336</f>
        <v>0</v>
      </c>
      <c r="S98" s="161"/>
      <c r="T98" s="163">
        <f>T99+T219+T270+T286+T295+T306+T336</f>
        <v>0</v>
      </c>
      <c r="AR98" s="164" t="s">
        <v>86</v>
      </c>
      <c r="AT98" s="165" t="s">
        <v>77</v>
      </c>
      <c r="AU98" s="165" t="s">
        <v>78</v>
      </c>
      <c r="AY98" s="164" t="s">
        <v>143</v>
      </c>
      <c r="BK98" s="166">
        <f>BK99+BK219+BK270+BK286+BK295+BK306+BK336</f>
        <v>0</v>
      </c>
    </row>
    <row r="99" spans="1:65" s="11" customFormat="1" ht="22.9" customHeight="1">
      <c r="B99" s="153"/>
      <c r="C99" s="154"/>
      <c r="D99" s="155" t="s">
        <v>77</v>
      </c>
      <c r="E99" s="196" t="s">
        <v>86</v>
      </c>
      <c r="F99" s="196" t="s">
        <v>244</v>
      </c>
      <c r="G99" s="154"/>
      <c r="H99" s="154"/>
      <c r="I99" s="157"/>
      <c r="J99" s="197">
        <f>BK99</f>
        <v>0</v>
      </c>
      <c r="K99" s="154"/>
      <c r="L99" s="159"/>
      <c r="M99" s="160"/>
      <c r="N99" s="161"/>
      <c r="O99" s="161"/>
      <c r="P99" s="162">
        <f>SUM(P100:P218)</f>
        <v>0</v>
      </c>
      <c r="Q99" s="161"/>
      <c r="R99" s="162">
        <f>SUM(R100:R218)</f>
        <v>0</v>
      </c>
      <c r="S99" s="161"/>
      <c r="T99" s="163">
        <f>SUM(T100:T218)</f>
        <v>0</v>
      </c>
      <c r="AR99" s="164" t="s">
        <v>86</v>
      </c>
      <c r="AT99" s="165" t="s">
        <v>77</v>
      </c>
      <c r="AU99" s="165" t="s">
        <v>86</v>
      </c>
      <c r="AY99" s="164" t="s">
        <v>143</v>
      </c>
      <c r="BK99" s="166">
        <f>SUM(BK100:BK218)</f>
        <v>0</v>
      </c>
    </row>
    <row r="100" spans="1:65" s="2" customFormat="1" ht="24.2" customHeight="1">
      <c r="A100" s="36"/>
      <c r="B100" s="37"/>
      <c r="C100" s="167" t="s">
        <v>86</v>
      </c>
      <c r="D100" s="167" t="s">
        <v>144</v>
      </c>
      <c r="E100" s="168" t="s">
        <v>2813</v>
      </c>
      <c r="F100" s="169" t="s">
        <v>2814</v>
      </c>
      <c r="G100" s="170" t="s">
        <v>1815</v>
      </c>
      <c r="H100" s="171">
        <v>80</v>
      </c>
      <c r="I100" s="172"/>
      <c r="J100" s="173">
        <f>ROUND(I100*H100,2)</f>
        <v>0</v>
      </c>
      <c r="K100" s="169" t="s">
        <v>248</v>
      </c>
      <c r="L100" s="41"/>
      <c r="M100" s="174" t="s">
        <v>32</v>
      </c>
      <c r="N100" s="175" t="s">
        <v>49</v>
      </c>
      <c r="O100" s="66"/>
      <c r="P100" s="176">
        <f>O100*H100</f>
        <v>0</v>
      </c>
      <c r="Q100" s="176">
        <v>0</v>
      </c>
      <c r="R100" s="176">
        <f>Q100*H100</f>
        <v>0</v>
      </c>
      <c r="S100" s="176">
        <v>0</v>
      </c>
      <c r="T100" s="177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78" t="s">
        <v>142</v>
      </c>
      <c r="AT100" s="178" t="s">
        <v>144</v>
      </c>
      <c r="AU100" s="178" t="s">
        <v>88</v>
      </c>
      <c r="AY100" s="18" t="s">
        <v>143</v>
      </c>
      <c r="BE100" s="179">
        <f>IF(N100="základní",J100,0)</f>
        <v>0</v>
      </c>
      <c r="BF100" s="179">
        <f>IF(N100="snížená",J100,0)</f>
        <v>0</v>
      </c>
      <c r="BG100" s="179">
        <f>IF(N100="zákl. přenesená",J100,0)</f>
        <v>0</v>
      </c>
      <c r="BH100" s="179">
        <f>IF(N100="sníž. přenesená",J100,0)</f>
        <v>0</v>
      </c>
      <c r="BI100" s="179">
        <f>IF(N100="nulová",J100,0)</f>
        <v>0</v>
      </c>
      <c r="BJ100" s="18" t="s">
        <v>86</v>
      </c>
      <c r="BK100" s="179">
        <f>ROUND(I100*H100,2)</f>
        <v>0</v>
      </c>
      <c r="BL100" s="18" t="s">
        <v>142</v>
      </c>
      <c r="BM100" s="178" t="s">
        <v>88</v>
      </c>
    </row>
    <row r="101" spans="1:65" s="2" customFormat="1" ht="19.5">
      <c r="A101" s="36"/>
      <c r="B101" s="37"/>
      <c r="C101" s="38"/>
      <c r="D101" s="180" t="s">
        <v>149</v>
      </c>
      <c r="E101" s="38"/>
      <c r="F101" s="181" t="s">
        <v>2814</v>
      </c>
      <c r="G101" s="38"/>
      <c r="H101" s="38"/>
      <c r="I101" s="182"/>
      <c r="J101" s="38"/>
      <c r="K101" s="38"/>
      <c r="L101" s="41"/>
      <c r="M101" s="183"/>
      <c r="N101" s="184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8" t="s">
        <v>149</v>
      </c>
      <c r="AU101" s="18" t="s">
        <v>88</v>
      </c>
    </row>
    <row r="102" spans="1:65" s="2" customFormat="1" ht="11.25">
      <c r="A102" s="36"/>
      <c r="B102" s="37"/>
      <c r="C102" s="38"/>
      <c r="D102" s="198" t="s">
        <v>194</v>
      </c>
      <c r="E102" s="38"/>
      <c r="F102" s="199" t="s">
        <v>2815</v>
      </c>
      <c r="G102" s="38"/>
      <c r="H102" s="38"/>
      <c r="I102" s="182"/>
      <c r="J102" s="38"/>
      <c r="K102" s="38"/>
      <c r="L102" s="41"/>
      <c r="M102" s="183"/>
      <c r="N102" s="184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8" t="s">
        <v>194</v>
      </c>
      <c r="AU102" s="18" t="s">
        <v>88</v>
      </c>
    </row>
    <row r="103" spans="1:65" s="2" customFormat="1" ht="24.2" customHeight="1">
      <c r="A103" s="36"/>
      <c r="B103" s="37"/>
      <c r="C103" s="167" t="s">
        <v>88</v>
      </c>
      <c r="D103" s="167" t="s">
        <v>144</v>
      </c>
      <c r="E103" s="168" t="s">
        <v>2816</v>
      </c>
      <c r="F103" s="169" t="s">
        <v>2817</v>
      </c>
      <c r="G103" s="170" t="s">
        <v>2818</v>
      </c>
      <c r="H103" s="171">
        <v>10</v>
      </c>
      <c r="I103" s="172"/>
      <c r="J103" s="173">
        <f>ROUND(I103*H103,2)</f>
        <v>0</v>
      </c>
      <c r="K103" s="169" t="s">
        <v>248</v>
      </c>
      <c r="L103" s="41"/>
      <c r="M103" s="174" t="s">
        <v>32</v>
      </c>
      <c r="N103" s="175" t="s">
        <v>49</v>
      </c>
      <c r="O103" s="66"/>
      <c r="P103" s="176">
        <f>O103*H103</f>
        <v>0</v>
      </c>
      <c r="Q103" s="176">
        <v>0</v>
      </c>
      <c r="R103" s="176">
        <f>Q103*H103</f>
        <v>0</v>
      </c>
      <c r="S103" s="176">
        <v>0</v>
      </c>
      <c r="T103" s="177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78" t="s">
        <v>142</v>
      </c>
      <c r="AT103" s="178" t="s">
        <v>144</v>
      </c>
      <c r="AU103" s="178" t="s">
        <v>88</v>
      </c>
      <c r="AY103" s="18" t="s">
        <v>143</v>
      </c>
      <c r="BE103" s="179">
        <f>IF(N103="základní",J103,0)</f>
        <v>0</v>
      </c>
      <c r="BF103" s="179">
        <f>IF(N103="snížená",J103,0)</f>
        <v>0</v>
      </c>
      <c r="BG103" s="179">
        <f>IF(N103="zákl. přenesená",J103,0)</f>
        <v>0</v>
      </c>
      <c r="BH103" s="179">
        <f>IF(N103="sníž. přenesená",J103,0)</f>
        <v>0</v>
      </c>
      <c r="BI103" s="179">
        <f>IF(N103="nulová",J103,0)</f>
        <v>0</v>
      </c>
      <c r="BJ103" s="18" t="s">
        <v>86</v>
      </c>
      <c r="BK103" s="179">
        <f>ROUND(I103*H103,2)</f>
        <v>0</v>
      </c>
      <c r="BL103" s="18" t="s">
        <v>142</v>
      </c>
      <c r="BM103" s="178" t="s">
        <v>142</v>
      </c>
    </row>
    <row r="104" spans="1:65" s="2" customFormat="1" ht="19.5">
      <c r="A104" s="36"/>
      <c r="B104" s="37"/>
      <c r="C104" s="38"/>
      <c r="D104" s="180" t="s">
        <v>149</v>
      </c>
      <c r="E104" s="38"/>
      <c r="F104" s="181" t="s">
        <v>2817</v>
      </c>
      <c r="G104" s="38"/>
      <c r="H104" s="38"/>
      <c r="I104" s="182"/>
      <c r="J104" s="38"/>
      <c r="K104" s="38"/>
      <c r="L104" s="41"/>
      <c r="M104" s="183"/>
      <c r="N104" s="184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8" t="s">
        <v>149</v>
      </c>
      <c r="AU104" s="18" t="s">
        <v>88</v>
      </c>
    </row>
    <row r="105" spans="1:65" s="2" customFormat="1" ht="11.25">
      <c r="A105" s="36"/>
      <c r="B105" s="37"/>
      <c r="C105" s="38"/>
      <c r="D105" s="198" t="s">
        <v>194</v>
      </c>
      <c r="E105" s="38"/>
      <c r="F105" s="199" t="s">
        <v>2819</v>
      </c>
      <c r="G105" s="38"/>
      <c r="H105" s="38"/>
      <c r="I105" s="182"/>
      <c r="J105" s="38"/>
      <c r="K105" s="38"/>
      <c r="L105" s="41"/>
      <c r="M105" s="183"/>
      <c r="N105" s="184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8" t="s">
        <v>194</v>
      </c>
      <c r="AU105" s="18" t="s">
        <v>88</v>
      </c>
    </row>
    <row r="106" spans="1:65" s="2" customFormat="1" ht="16.5" customHeight="1">
      <c r="A106" s="36"/>
      <c r="B106" s="37"/>
      <c r="C106" s="167" t="s">
        <v>153</v>
      </c>
      <c r="D106" s="167" t="s">
        <v>144</v>
      </c>
      <c r="E106" s="168" t="s">
        <v>2820</v>
      </c>
      <c r="F106" s="169" t="s">
        <v>2821</v>
      </c>
      <c r="G106" s="170" t="s">
        <v>462</v>
      </c>
      <c r="H106" s="171">
        <v>26</v>
      </c>
      <c r="I106" s="172"/>
      <c r="J106" s="173">
        <f>ROUND(I106*H106,2)</f>
        <v>0</v>
      </c>
      <c r="K106" s="169" t="s">
        <v>248</v>
      </c>
      <c r="L106" s="41"/>
      <c r="M106" s="174" t="s">
        <v>32</v>
      </c>
      <c r="N106" s="175" t="s">
        <v>49</v>
      </c>
      <c r="O106" s="66"/>
      <c r="P106" s="176">
        <f>O106*H106</f>
        <v>0</v>
      </c>
      <c r="Q106" s="176">
        <v>0</v>
      </c>
      <c r="R106" s="176">
        <f>Q106*H106</f>
        <v>0</v>
      </c>
      <c r="S106" s="176">
        <v>0</v>
      </c>
      <c r="T106" s="177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78" t="s">
        <v>142</v>
      </c>
      <c r="AT106" s="178" t="s">
        <v>144</v>
      </c>
      <c r="AU106" s="178" t="s">
        <v>88</v>
      </c>
      <c r="AY106" s="18" t="s">
        <v>143</v>
      </c>
      <c r="BE106" s="179">
        <f>IF(N106="základní",J106,0)</f>
        <v>0</v>
      </c>
      <c r="BF106" s="179">
        <f>IF(N106="snížená",J106,0)</f>
        <v>0</v>
      </c>
      <c r="BG106" s="179">
        <f>IF(N106="zákl. přenesená",J106,0)</f>
        <v>0</v>
      </c>
      <c r="BH106" s="179">
        <f>IF(N106="sníž. přenesená",J106,0)</f>
        <v>0</v>
      </c>
      <c r="BI106" s="179">
        <f>IF(N106="nulová",J106,0)</f>
        <v>0</v>
      </c>
      <c r="BJ106" s="18" t="s">
        <v>86</v>
      </c>
      <c r="BK106" s="179">
        <f>ROUND(I106*H106,2)</f>
        <v>0</v>
      </c>
      <c r="BL106" s="18" t="s">
        <v>142</v>
      </c>
      <c r="BM106" s="178" t="s">
        <v>168</v>
      </c>
    </row>
    <row r="107" spans="1:65" s="2" customFormat="1" ht="11.25">
      <c r="A107" s="36"/>
      <c r="B107" s="37"/>
      <c r="C107" s="38"/>
      <c r="D107" s="180" t="s">
        <v>149</v>
      </c>
      <c r="E107" s="38"/>
      <c r="F107" s="181" t="s">
        <v>2821</v>
      </c>
      <c r="G107" s="38"/>
      <c r="H107" s="38"/>
      <c r="I107" s="182"/>
      <c r="J107" s="38"/>
      <c r="K107" s="38"/>
      <c r="L107" s="41"/>
      <c r="M107" s="183"/>
      <c r="N107" s="184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8" t="s">
        <v>149</v>
      </c>
      <c r="AU107" s="18" t="s">
        <v>88</v>
      </c>
    </row>
    <row r="108" spans="1:65" s="2" customFormat="1" ht="11.25">
      <c r="A108" s="36"/>
      <c r="B108" s="37"/>
      <c r="C108" s="38"/>
      <c r="D108" s="198" t="s">
        <v>194</v>
      </c>
      <c r="E108" s="38"/>
      <c r="F108" s="199" t="s">
        <v>2822</v>
      </c>
      <c r="G108" s="38"/>
      <c r="H108" s="38"/>
      <c r="I108" s="182"/>
      <c r="J108" s="38"/>
      <c r="K108" s="38"/>
      <c r="L108" s="41"/>
      <c r="M108" s="183"/>
      <c r="N108" s="184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8" t="s">
        <v>194</v>
      </c>
      <c r="AU108" s="18" t="s">
        <v>88</v>
      </c>
    </row>
    <row r="109" spans="1:65" s="14" customFormat="1" ht="11.25">
      <c r="B109" s="210"/>
      <c r="C109" s="211"/>
      <c r="D109" s="180" t="s">
        <v>252</v>
      </c>
      <c r="E109" s="212" t="s">
        <v>32</v>
      </c>
      <c r="F109" s="213" t="s">
        <v>2823</v>
      </c>
      <c r="G109" s="211"/>
      <c r="H109" s="214">
        <v>26</v>
      </c>
      <c r="I109" s="215"/>
      <c r="J109" s="211"/>
      <c r="K109" s="211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252</v>
      </c>
      <c r="AU109" s="220" t="s">
        <v>88</v>
      </c>
      <c r="AV109" s="14" t="s">
        <v>88</v>
      </c>
      <c r="AW109" s="14" t="s">
        <v>39</v>
      </c>
      <c r="AX109" s="14" t="s">
        <v>78</v>
      </c>
      <c r="AY109" s="220" t="s">
        <v>143</v>
      </c>
    </row>
    <row r="110" spans="1:65" s="15" customFormat="1" ht="11.25">
      <c r="B110" s="221"/>
      <c r="C110" s="222"/>
      <c r="D110" s="180" t="s">
        <v>252</v>
      </c>
      <c r="E110" s="223" t="s">
        <v>32</v>
      </c>
      <c r="F110" s="224" t="s">
        <v>256</v>
      </c>
      <c r="G110" s="222"/>
      <c r="H110" s="225">
        <v>26</v>
      </c>
      <c r="I110" s="226"/>
      <c r="J110" s="222"/>
      <c r="K110" s="222"/>
      <c r="L110" s="227"/>
      <c r="M110" s="228"/>
      <c r="N110" s="229"/>
      <c r="O110" s="229"/>
      <c r="P110" s="229"/>
      <c r="Q110" s="229"/>
      <c r="R110" s="229"/>
      <c r="S110" s="229"/>
      <c r="T110" s="230"/>
      <c r="AT110" s="231" t="s">
        <v>252</v>
      </c>
      <c r="AU110" s="231" t="s">
        <v>88</v>
      </c>
      <c r="AV110" s="15" t="s">
        <v>142</v>
      </c>
      <c r="AW110" s="15" t="s">
        <v>39</v>
      </c>
      <c r="AX110" s="15" t="s">
        <v>86</v>
      </c>
      <c r="AY110" s="231" t="s">
        <v>143</v>
      </c>
    </row>
    <row r="111" spans="1:65" s="2" customFormat="1" ht="21.75" customHeight="1">
      <c r="A111" s="36"/>
      <c r="B111" s="37"/>
      <c r="C111" s="167" t="s">
        <v>142</v>
      </c>
      <c r="D111" s="167" t="s">
        <v>144</v>
      </c>
      <c r="E111" s="168" t="s">
        <v>2824</v>
      </c>
      <c r="F111" s="169" t="s">
        <v>2825</v>
      </c>
      <c r="G111" s="170" t="s">
        <v>462</v>
      </c>
      <c r="H111" s="171">
        <v>26</v>
      </c>
      <c r="I111" s="172"/>
      <c r="J111" s="173">
        <f>ROUND(I111*H111,2)</f>
        <v>0</v>
      </c>
      <c r="K111" s="169" t="s">
        <v>248</v>
      </c>
      <c r="L111" s="41"/>
      <c r="M111" s="174" t="s">
        <v>32</v>
      </c>
      <c r="N111" s="175" t="s">
        <v>49</v>
      </c>
      <c r="O111" s="66"/>
      <c r="P111" s="176">
        <f>O111*H111</f>
        <v>0</v>
      </c>
      <c r="Q111" s="176">
        <v>0</v>
      </c>
      <c r="R111" s="176">
        <f>Q111*H111</f>
        <v>0</v>
      </c>
      <c r="S111" s="176">
        <v>0</v>
      </c>
      <c r="T111" s="177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78" t="s">
        <v>142</v>
      </c>
      <c r="AT111" s="178" t="s">
        <v>144</v>
      </c>
      <c r="AU111" s="178" t="s">
        <v>88</v>
      </c>
      <c r="AY111" s="18" t="s">
        <v>143</v>
      </c>
      <c r="BE111" s="179">
        <f>IF(N111="základní",J111,0)</f>
        <v>0</v>
      </c>
      <c r="BF111" s="179">
        <f>IF(N111="snížená",J111,0)</f>
        <v>0</v>
      </c>
      <c r="BG111" s="179">
        <f>IF(N111="zákl. přenesená",J111,0)</f>
        <v>0</v>
      </c>
      <c r="BH111" s="179">
        <f>IF(N111="sníž. přenesená",J111,0)</f>
        <v>0</v>
      </c>
      <c r="BI111" s="179">
        <f>IF(N111="nulová",J111,0)</f>
        <v>0</v>
      </c>
      <c r="BJ111" s="18" t="s">
        <v>86</v>
      </c>
      <c r="BK111" s="179">
        <f>ROUND(I111*H111,2)</f>
        <v>0</v>
      </c>
      <c r="BL111" s="18" t="s">
        <v>142</v>
      </c>
      <c r="BM111" s="178" t="s">
        <v>176</v>
      </c>
    </row>
    <row r="112" spans="1:65" s="2" customFormat="1" ht="11.25">
      <c r="A112" s="36"/>
      <c r="B112" s="37"/>
      <c r="C112" s="38"/>
      <c r="D112" s="180" t="s">
        <v>149</v>
      </c>
      <c r="E112" s="38"/>
      <c r="F112" s="181" t="s">
        <v>2825</v>
      </c>
      <c r="G112" s="38"/>
      <c r="H112" s="38"/>
      <c r="I112" s="182"/>
      <c r="J112" s="38"/>
      <c r="K112" s="38"/>
      <c r="L112" s="41"/>
      <c r="M112" s="183"/>
      <c r="N112" s="184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8" t="s">
        <v>149</v>
      </c>
      <c r="AU112" s="18" t="s">
        <v>88</v>
      </c>
    </row>
    <row r="113" spans="1:65" s="2" customFormat="1" ht="11.25">
      <c r="A113" s="36"/>
      <c r="B113" s="37"/>
      <c r="C113" s="38"/>
      <c r="D113" s="198" t="s">
        <v>194</v>
      </c>
      <c r="E113" s="38"/>
      <c r="F113" s="199" t="s">
        <v>2826</v>
      </c>
      <c r="G113" s="38"/>
      <c r="H113" s="38"/>
      <c r="I113" s="182"/>
      <c r="J113" s="38"/>
      <c r="K113" s="38"/>
      <c r="L113" s="41"/>
      <c r="M113" s="183"/>
      <c r="N113" s="184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8" t="s">
        <v>194</v>
      </c>
      <c r="AU113" s="18" t="s">
        <v>88</v>
      </c>
    </row>
    <row r="114" spans="1:65" s="2" customFormat="1" ht="24.2" customHeight="1">
      <c r="A114" s="36"/>
      <c r="B114" s="37"/>
      <c r="C114" s="167" t="s">
        <v>163</v>
      </c>
      <c r="D114" s="167" t="s">
        <v>144</v>
      </c>
      <c r="E114" s="168" t="s">
        <v>2827</v>
      </c>
      <c r="F114" s="169" t="s">
        <v>2828</v>
      </c>
      <c r="G114" s="170" t="s">
        <v>462</v>
      </c>
      <c r="H114" s="171">
        <v>26</v>
      </c>
      <c r="I114" s="172"/>
      <c r="J114" s="173">
        <f>ROUND(I114*H114,2)</f>
        <v>0</v>
      </c>
      <c r="K114" s="169" t="s">
        <v>248</v>
      </c>
      <c r="L114" s="41"/>
      <c r="M114" s="174" t="s">
        <v>32</v>
      </c>
      <c r="N114" s="175" t="s">
        <v>49</v>
      </c>
      <c r="O114" s="66"/>
      <c r="P114" s="176">
        <f>O114*H114</f>
        <v>0</v>
      </c>
      <c r="Q114" s="176">
        <v>0</v>
      </c>
      <c r="R114" s="176">
        <f>Q114*H114</f>
        <v>0</v>
      </c>
      <c r="S114" s="176">
        <v>0</v>
      </c>
      <c r="T114" s="177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78" t="s">
        <v>142</v>
      </c>
      <c r="AT114" s="178" t="s">
        <v>144</v>
      </c>
      <c r="AU114" s="178" t="s">
        <v>88</v>
      </c>
      <c r="AY114" s="18" t="s">
        <v>143</v>
      </c>
      <c r="BE114" s="179">
        <f>IF(N114="základní",J114,0)</f>
        <v>0</v>
      </c>
      <c r="BF114" s="179">
        <f>IF(N114="snížená",J114,0)</f>
        <v>0</v>
      </c>
      <c r="BG114" s="179">
        <f>IF(N114="zákl. přenesená",J114,0)</f>
        <v>0</v>
      </c>
      <c r="BH114" s="179">
        <f>IF(N114="sníž. přenesená",J114,0)</f>
        <v>0</v>
      </c>
      <c r="BI114" s="179">
        <f>IF(N114="nulová",J114,0)</f>
        <v>0</v>
      </c>
      <c r="BJ114" s="18" t="s">
        <v>86</v>
      </c>
      <c r="BK114" s="179">
        <f>ROUND(I114*H114,2)</f>
        <v>0</v>
      </c>
      <c r="BL114" s="18" t="s">
        <v>142</v>
      </c>
      <c r="BM114" s="178" t="s">
        <v>368</v>
      </c>
    </row>
    <row r="115" spans="1:65" s="2" customFormat="1" ht="19.5">
      <c r="A115" s="36"/>
      <c r="B115" s="37"/>
      <c r="C115" s="38"/>
      <c r="D115" s="180" t="s">
        <v>149</v>
      </c>
      <c r="E115" s="38"/>
      <c r="F115" s="181" t="s">
        <v>2828</v>
      </c>
      <c r="G115" s="38"/>
      <c r="H115" s="38"/>
      <c r="I115" s="182"/>
      <c r="J115" s="38"/>
      <c r="K115" s="38"/>
      <c r="L115" s="41"/>
      <c r="M115" s="183"/>
      <c r="N115" s="184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8" t="s">
        <v>149</v>
      </c>
      <c r="AU115" s="18" t="s">
        <v>88</v>
      </c>
    </row>
    <row r="116" spans="1:65" s="2" customFormat="1" ht="11.25">
      <c r="A116" s="36"/>
      <c r="B116" s="37"/>
      <c r="C116" s="38"/>
      <c r="D116" s="198" t="s">
        <v>194</v>
      </c>
      <c r="E116" s="38"/>
      <c r="F116" s="199" t="s">
        <v>2829</v>
      </c>
      <c r="G116" s="38"/>
      <c r="H116" s="38"/>
      <c r="I116" s="182"/>
      <c r="J116" s="38"/>
      <c r="K116" s="38"/>
      <c r="L116" s="41"/>
      <c r="M116" s="183"/>
      <c r="N116" s="184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8" t="s">
        <v>194</v>
      </c>
      <c r="AU116" s="18" t="s">
        <v>88</v>
      </c>
    </row>
    <row r="117" spans="1:65" s="2" customFormat="1" ht="24.2" customHeight="1">
      <c r="A117" s="36"/>
      <c r="B117" s="37"/>
      <c r="C117" s="167" t="s">
        <v>168</v>
      </c>
      <c r="D117" s="167" t="s">
        <v>144</v>
      </c>
      <c r="E117" s="168" t="s">
        <v>2830</v>
      </c>
      <c r="F117" s="169" t="s">
        <v>2831</v>
      </c>
      <c r="G117" s="170" t="s">
        <v>462</v>
      </c>
      <c r="H117" s="171">
        <v>26</v>
      </c>
      <c r="I117" s="172"/>
      <c r="J117" s="173">
        <f>ROUND(I117*H117,2)</f>
        <v>0</v>
      </c>
      <c r="K117" s="169" t="s">
        <v>248</v>
      </c>
      <c r="L117" s="41"/>
      <c r="M117" s="174" t="s">
        <v>32</v>
      </c>
      <c r="N117" s="175" t="s">
        <v>49</v>
      </c>
      <c r="O117" s="66"/>
      <c r="P117" s="176">
        <f>O117*H117</f>
        <v>0</v>
      </c>
      <c r="Q117" s="176">
        <v>0</v>
      </c>
      <c r="R117" s="176">
        <f>Q117*H117</f>
        <v>0</v>
      </c>
      <c r="S117" s="176">
        <v>0</v>
      </c>
      <c r="T117" s="177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78" t="s">
        <v>142</v>
      </c>
      <c r="AT117" s="178" t="s">
        <v>144</v>
      </c>
      <c r="AU117" s="178" t="s">
        <v>88</v>
      </c>
      <c r="AY117" s="18" t="s">
        <v>143</v>
      </c>
      <c r="BE117" s="179">
        <f>IF(N117="základní",J117,0)</f>
        <v>0</v>
      </c>
      <c r="BF117" s="179">
        <f>IF(N117="snížená",J117,0)</f>
        <v>0</v>
      </c>
      <c r="BG117" s="179">
        <f>IF(N117="zákl. přenesená",J117,0)</f>
        <v>0</v>
      </c>
      <c r="BH117" s="179">
        <f>IF(N117="sníž. přenesená",J117,0)</f>
        <v>0</v>
      </c>
      <c r="BI117" s="179">
        <f>IF(N117="nulová",J117,0)</f>
        <v>0</v>
      </c>
      <c r="BJ117" s="18" t="s">
        <v>86</v>
      </c>
      <c r="BK117" s="179">
        <f>ROUND(I117*H117,2)</f>
        <v>0</v>
      </c>
      <c r="BL117" s="18" t="s">
        <v>142</v>
      </c>
      <c r="BM117" s="178" t="s">
        <v>403</v>
      </c>
    </row>
    <row r="118" spans="1:65" s="2" customFormat="1" ht="19.5">
      <c r="A118" s="36"/>
      <c r="B118" s="37"/>
      <c r="C118" s="38"/>
      <c r="D118" s="180" t="s">
        <v>149</v>
      </c>
      <c r="E118" s="38"/>
      <c r="F118" s="181" t="s">
        <v>2831</v>
      </c>
      <c r="G118" s="38"/>
      <c r="H118" s="38"/>
      <c r="I118" s="182"/>
      <c r="J118" s="38"/>
      <c r="K118" s="38"/>
      <c r="L118" s="41"/>
      <c r="M118" s="183"/>
      <c r="N118" s="184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8" t="s">
        <v>149</v>
      </c>
      <c r="AU118" s="18" t="s">
        <v>88</v>
      </c>
    </row>
    <row r="119" spans="1:65" s="2" customFormat="1" ht="11.25">
      <c r="A119" s="36"/>
      <c r="B119" s="37"/>
      <c r="C119" s="38"/>
      <c r="D119" s="198" t="s">
        <v>194</v>
      </c>
      <c r="E119" s="38"/>
      <c r="F119" s="199" t="s">
        <v>2832</v>
      </c>
      <c r="G119" s="38"/>
      <c r="H119" s="38"/>
      <c r="I119" s="182"/>
      <c r="J119" s="38"/>
      <c r="K119" s="38"/>
      <c r="L119" s="41"/>
      <c r="M119" s="183"/>
      <c r="N119" s="184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8" t="s">
        <v>194</v>
      </c>
      <c r="AU119" s="18" t="s">
        <v>88</v>
      </c>
    </row>
    <row r="120" spans="1:65" s="2" customFormat="1" ht="24.2" customHeight="1">
      <c r="A120" s="36"/>
      <c r="B120" s="37"/>
      <c r="C120" s="167" t="s">
        <v>172</v>
      </c>
      <c r="D120" s="167" t="s">
        <v>144</v>
      </c>
      <c r="E120" s="168" t="s">
        <v>2833</v>
      </c>
      <c r="F120" s="169" t="s">
        <v>2834</v>
      </c>
      <c r="G120" s="170" t="s">
        <v>312</v>
      </c>
      <c r="H120" s="171">
        <v>17.05</v>
      </c>
      <c r="I120" s="172"/>
      <c r="J120" s="173">
        <f>ROUND(I120*H120,2)</f>
        <v>0</v>
      </c>
      <c r="K120" s="169" t="s">
        <v>248</v>
      </c>
      <c r="L120" s="41"/>
      <c r="M120" s="174" t="s">
        <v>32</v>
      </c>
      <c r="N120" s="175" t="s">
        <v>49</v>
      </c>
      <c r="O120" s="66"/>
      <c r="P120" s="176">
        <f>O120*H120</f>
        <v>0</v>
      </c>
      <c r="Q120" s="176">
        <v>0</v>
      </c>
      <c r="R120" s="176">
        <f>Q120*H120</f>
        <v>0</v>
      </c>
      <c r="S120" s="176">
        <v>0</v>
      </c>
      <c r="T120" s="177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78" t="s">
        <v>142</v>
      </c>
      <c r="AT120" s="178" t="s">
        <v>144</v>
      </c>
      <c r="AU120" s="178" t="s">
        <v>88</v>
      </c>
      <c r="AY120" s="18" t="s">
        <v>143</v>
      </c>
      <c r="BE120" s="179">
        <f>IF(N120="základní",J120,0)</f>
        <v>0</v>
      </c>
      <c r="BF120" s="179">
        <f>IF(N120="snížená",J120,0)</f>
        <v>0</v>
      </c>
      <c r="BG120" s="179">
        <f>IF(N120="zákl. přenesená",J120,0)</f>
        <v>0</v>
      </c>
      <c r="BH120" s="179">
        <f>IF(N120="sníž. přenesená",J120,0)</f>
        <v>0</v>
      </c>
      <c r="BI120" s="179">
        <f>IF(N120="nulová",J120,0)</f>
        <v>0</v>
      </c>
      <c r="BJ120" s="18" t="s">
        <v>86</v>
      </c>
      <c r="BK120" s="179">
        <f>ROUND(I120*H120,2)</f>
        <v>0</v>
      </c>
      <c r="BL120" s="18" t="s">
        <v>142</v>
      </c>
      <c r="BM120" s="178" t="s">
        <v>420</v>
      </c>
    </row>
    <row r="121" spans="1:65" s="2" customFormat="1" ht="11.25">
      <c r="A121" s="36"/>
      <c r="B121" s="37"/>
      <c r="C121" s="38"/>
      <c r="D121" s="180" t="s">
        <v>149</v>
      </c>
      <c r="E121" s="38"/>
      <c r="F121" s="181" t="s">
        <v>2834</v>
      </c>
      <c r="G121" s="38"/>
      <c r="H121" s="38"/>
      <c r="I121" s="182"/>
      <c r="J121" s="38"/>
      <c r="K121" s="38"/>
      <c r="L121" s="41"/>
      <c r="M121" s="183"/>
      <c r="N121" s="184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8" t="s">
        <v>149</v>
      </c>
      <c r="AU121" s="18" t="s">
        <v>88</v>
      </c>
    </row>
    <row r="122" spans="1:65" s="2" customFormat="1" ht="11.25">
      <c r="A122" s="36"/>
      <c r="B122" s="37"/>
      <c r="C122" s="38"/>
      <c r="D122" s="198" t="s">
        <v>194</v>
      </c>
      <c r="E122" s="38"/>
      <c r="F122" s="199" t="s">
        <v>2835</v>
      </c>
      <c r="G122" s="38"/>
      <c r="H122" s="38"/>
      <c r="I122" s="182"/>
      <c r="J122" s="38"/>
      <c r="K122" s="38"/>
      <c r="L122" s="41"/>
      <c r="M122" s="183"/>
      <c r="N122" s="184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8" t="s">
        <v>194</v>
      </c>
      <c r="AU122" s="18" t="s">
        <v>88</v>
      </c>
    </row>
    <row r="123" spans="1:65" s="14" customFormat="1" ht="11.25">
      <c r="B123" s="210"/>
      <c r="C123" s="211"/>
      <c r="D123" s="180" t="s">
        <v>252</v>
      </c>
      <c r="E123" s="212" t="s">
        <v>32</v>
      </c>
      <c r="F123" s="213" t="s">
        <v>2836</v>
      </c>
      <c r="G123" s="211"/>
      <c r="H123" s="214">
        <v>17.05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252</v>
      </c>
      <c r="AU123" s="220" t="s">
        <v>88</v>
      </c>
      <c r="AV123" s="14" t="s">
        <v>88</v>
      </c>
      <c r="AW123" s="14" t="s">
        <v>39</v>
      </c>
      <c r="AX123" s="14" t="s">
        <v>78</v>
      </c>
      <c r="AY123" s="220" t="s">
        <v>143</v>
      </c>
    </row>
    <row r="124" spans="1:65" s="15" customFormat="1" ht="11.25">
      <c r="B124" s="221"/>
      <c r="C124" s="222"/>
      <c r="D124" s="180" t="s">
        <v>252</v>
      </c>
      <c r="E124" s="223" t="s">
        <v>32</v>
      </c>
      <c r="F124" s="224" t="s">
        <v>256</v>
      </c>
      <c r="G124" s="222"/>
      <c r="H124" s="225">
        <v>17.05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252</v>
      </c>
      <c r="AU124" s="231" t="s">
        <v>88</v>
      </c>
      <c r="AV124" s="15" t="s">
        <v>142</v>
      </c>
      <c r="AW124" s="15" t="s">
        <v>39</v>
      </c>
      <c r="AX124" s="15" t="s">
        <v>86</v>
      </c>
      <c r="AY124" s="231" t="s">
        <v>143</v>
      </c>
    </row>
    <row r="125" spans="1:65" s="2" customFormat="1" ht="33" customHeight="1">
      <c r="A125" s="36"/>
      <c r="B125" s="37"/>
      <c r="C125" s="167" t="s">
        <v>176</v>
      </c>
      <c r="D125" s="167" t="s">
        <v>144</v>
      </c>
      <c r="E125" s="168" t="s">
        <v>2837</v>
      </c>
      <c r="F125" s="169" t="s">
        <v>2838</v>
      </c>
      <c r="G125" s="170" t="s">
        <v>247</v>
      </c>
      <c r="H125" s="171">
        <v>1.4930000000000001</v>
      </c>
      <c r="I125" s="172"/>
      <c r="J125" s="173">
        <f>ROUND(I125*H125,2)</f>
        <v>0</v>
      </c>
      <c r="K125" s="169" t="s">
        <v>248</v>
      </c>
      <c r="L125" s="41"/>
      <c r="M125" s="174" t="s">
        <v>32</v>
      </c>
      <c r="N125" s="175" t="s">
        <v>49</v>
      </c>
      <c r="O125" s="66"/>
      <c r="P125" s="176">
        <f>O125*H125</f>
        <v>0</v>
      </c>
      <c r="Q125" s="176">
        <v>0</v>
      </c>
      <c r="R125" s="176">
        <f>Q125*H125</f>
        <v>0</v>
      </c>
      <c r="S125" s="176">
        <v>0</v>
      </c>
      <c r="T125" s="177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78" t="s">
        <v>142</v>
      </c>
      <c r="AT125" s="178" t="s">
        <v>144</v>
      </c>
      <c r="AU125" s="178" t="s">
        <v>88</v>
      </c>
      <c r="AY125" s="18" t="s">
        <v>143</v>
      </c>
      <c r="BE125" s="179">
        <f>IF(N125="základní",J125,0)</f>
        <v>0</v>
      </c>
      <c r="BF125" s="179">
        <f>IF(N125="snížená",J125,0)</f>
        <v>0</v>
      </c>
      <c r="BG125" s="179">
        <f>IF(N125="zákl. přenesená",J125,0)</f>
        <v>0</v>
      </c>
      <c r="BH125" s="179">
        <f>IF(N125="sníž. přenesená",J125,0)</f>
        <v>0</v>
      </c>
      <c r="BI125" s="179">
        <f>IF(N125="nulová",J125,0)</f>
        <v>0</v>
      </c>
      <c r="BJ125" s="18" t="s">
        <v>86</v>
      </c>
      <c r="BK125" s="179">
        <f>ROUND(I125*H125,2)</f>
        <v>0</v>
      </c>
      <c r="BL125" s="18" t="s">
        <v>142</v>
      </c>
      <c r="BM125" s="178" t="s">
        <v>452</v>
      </c>
    </row>
    <row r="126" spans="1:65" s="2" customFormat="1" ht="19.5">
      <c r="A126" s="36"/>
      <c r="B126" s="37"/>
      <c r="C126" s="38"/>
      <c r="D126" s="180" t="s">
        <v>149</v>
      </c>
      <c r="E126" s="38"/>
      <c r="F126" s="181" t="s">
        <v>2838</v>
      </c>
      <c r="G126" s="38"/>
      <c r="H126" s="38"/>
      <c r="I126" s="182"/>
      <c r="J126" s="38"/>
      <c r="K126" s="38"/>
      <c r="L126" s="41"/>
      <c r="M126" s="183"/>
      <c r="N126" s="184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8" t="s">
        <v>149</v>
      </c>
      <c r="AU126" s="18" t="s">
        <v>88</v>
      </c>
    </row>
    <row r="127" spans="1:65" s="2" customFormat="1" ht="11.25">
      <c r="A127" s="36"/>
      <c r="B127" s="37"/>
      <c r="C127" s="38"/>
      <c r="D127" s="198" t="s">
        <v>194</v>
      </c>
      <c r="E127" s="38"/>
      <c r="F127" s="199" t="s">
        <v>2839</v>
      </c>
      <c r="G127" s="38"/>
      <c r="H127" s="38"/>
      <c r="I127" s="182"/>
      <c r="J127" s="38"/>
      <c r="K127" s="38"/>
      <c r="L127" s="41"/>
      <c r="M127" s="183"/>
      <c r="N127" s="184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8" t="s">
        <v>194</v>
      </c>
      <c r="AU127" s="18" t="s">
        <v>88</v>
      </c>
    </row>
    <row r="128" spans="1:65" s="14" customFormat="1" ht="11.25">
      <c r="B128" s="210"/>
      <c r="C128" s="211"/>
      <c r="D128" s="180" t="s">
        <v>252</v>
      </c>
      <c r="E128" s="212" t="s">
        <v>32</v>
      </c>
      <c r="F128" s="213" t="s">
        <v>2840</v>
      </c>
      <c r="G128" s="211"/>
      <c r="H128" s="214">
        <v>1.4930000000000001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252</v>
      </c>
      <c r="AU128" s="220" t="s">
        <v>88</v>
      </c>
      <c r="AV128" s="14" t="s">
        <v>88</v>
      </c>
      <c r="AW128" s="14" t="s">
        <v>39</v>
      </c>
      <c r="AX128" s="14" t="s">
        <v>78</v>
      </c>
      <c r="AY128" s="220" t="s">
        <v>143</v>
      </c>
    </row>
    <row r="129" spans="1:65" s="15" customFormat="1" ht="11.25">
      <c r="B129" s="221"/>
      <c r="C129" s="222"/>
      <c r="D129" s="180" t="s">
        <v>252</v>
      </c>
      <c r="E129" s="223" t="s">
        <v>32</v>
      </c>
      <c r="F129" s="224" t="s">
        <v>256</v>
      </c>
      <c r="G129" s="222"/>
      <c r="H129" s="225">
        <v>1.4930000000000001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252</v>
      </c>
      <c r="AU129" s="231" t="s">
        <v>88</v>
      </c>
      <c r="AV129" s="15" t="s">
        <v>142</v>
      </c>
      <c r="AW129" s="15" t="s">
        <v>39</v>
      </c>
      <c r="AX129" s="15" t="s">
        <v>86</v>
      </c>
      <c r="AY129" s="231" t="s">
        <v>143</v>
      </c>
    </row>
    <row r="130" spans="1:65" s="2" customFormat="1" ht="33" customHeight="1">
      <c r="A130" s="36"/>
      <c r="B130" s="37"/>
      <c r="C130" s="167" t="s">
        <v>361</v>
      </c>
      <c r="D130" s="167" t="s">
        <v>144</v>
      </c>
      <c r="E130" s="168" t="s">
        <v>2841</v>
      </c>
      <c r="F130" s="169" t="s">
        <v>2842</v>
      </c>
      <c r="G130" s="170" t="s">
        <v>247</v>
      </c>
      <c r="H130" s="171">
        <v>7.2</v>
      </c>
      <c r="I130" s="172"/>
      <c r="J130" s="173">
        <f>ROUND(I130*H130,2)</f>
        <v>0</v>
      </c>
      <c r="K130" s="169" t="s">
        <v>248</v>
      </c>
      <c r="L130" s="41"/>
      <c r="M130" s="174" t="s">
        <v>32</v>
      </c>
      <c r="N130" s="175" t="s">
        <v>49</v>
      </c>
      <c r="O130" s="66"/>
      <c r="P130" s="176">
        <f>O130*H130</f>
        <v>0</v>
      </c>
      <c r="Q130" s="176">
        <v>0</v>
      </c>
      <c r="R130" s="176">
        <f>Q130*H130</f>
        <v>0</v>
      </c>
      <c r="S130" s="176">
        <v>0</v>
      </c>
      <c r="T130" s="177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78" t="s">
        <v>142</v>
      </c>
      <c r="AT130" s="178" t="s">
        <v>144</v>
      </c>
      <c r="AU130" s="178" t="s">
        <v>88</v>
      </c>
      <c r="AY130" s="18" t="s">
        <v>143</v>
      </c>
      <c r="BE130" s="179">
        <f>IF(N130="základní",J130,0)</f>
        <v>0</v>
      </c>
      <c r="BF130" s="179">
        <f>IF(N130="snížená",J130,0)</f>
        <v>0</v>
      </c>
      <c r="BG130" s="179">
        <f>IF(N130="zákl. přenesená",J130,0)</f>
        <v>0</v>
      </c>
      <c r="BH130" s="179">
        <f>IF(N130="sníž. přenesená",J130,0)</f>
        <v>0</v>
      </c>
      <c r="BI130" s="179">
        <f>IF(N130="nulová",J130,0)</f>
        <v>0</v>
      </c>
      <c r="BJ130" s="18" t="s">
        <v>86</v>
      </c>
      <c r="BK130" s="179">
        <f>ROUND(I130*H130,2)</f>
        <v>0</v>
      </c>
      <c r="BL130" s="18" t="s">
        <v>142</v>
      </c>
      <c r="BM130" s="178" t="s">
        <v>467</v>
      </c>
    </row>
    <row r="131" spans="1:65" s="2" customFormat="1" ht="19.5">
      <c r="A131" s="36"/>
      <c r="B131" s="37"/>
      <c r="C131" s="38"/>
      <c r="D131" s="180" t="s">
        <v>149</v>
      </c>
      <c r="E131" s="38"/>
      <c r="F131" s="181" t="s">
        <v>2842</v>
      </c>
      <c r="G131" s="38"/>
      <c r="H131" s="38"/>
      <c r="I131" s="182"/>
      <c r="J131" s="38"/>
      <c r="K131" s="38"/>
      <c r="L131" s="41"/>
      <c r="M131" s="183"/>
      <c r="N131" s="184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8" t="s">
        <v>149</v>
      </c>
      <c r="AU131" s="18" t="s">
        <v>88</v>
      </c>
    </row>
    <row r="132" spans="1:65" s="2" customFormat="1" ht="11.25">
      <c r="A132" s="36"/>
      <c r="B132" s="37"/>
      <c r="C132" s="38"/>
      <c r="D132" s="198" t="s">
        <v>194</v>
      </c>
      <c r="E132" s="38"/>
      <c r="F132" s="199" t="s">
        <v>2843</v>
      </c>
      <c r="G132" s="38"/>
      <c r="H132" s="38"/>
      <c r="I132" s="182"/>
      <c r="J132" s="38"/>
      <c r="K132" s="38"/>
      <c r="L132" s="41"/>
      <c r="M132" s="183"/>
      <c r="N132" s="184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8" t="s">
        <v>194</v>
      </c>
      <c r="AU132" s="18" t="s">
        <v>88</v>
      </c>
    </row>
    <row r="133" spans="1:65" s="14" customFormat="1" ht="11.25">
      <c r="B133" s="210"/>
      <c r="C133" s="211"/>
      <c r="D133" s="180" t="s">
        <v>252</v>
      </c>
      <c r="E133" s="212" t="s">
        <v>32</v>
      </c>
      <c r="F133" s="213" t="s">
        <v>2844</v>
      </c>
      <c r="G133" s="211"/>
      <c r="H133" s="214">
        <v>7.2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252</v>
      </c>
      <c r="AU133" s="220" t="s">
        <v>88</v>
      </c>
      <c r="AV133" s="14" t="s">
        <v>88</v>
      </c>
      <c r="AW133" s="14" t="s">
        <v>39</v>
      </c>
      <c r="AX133" s="14" t="s">
        <v>78</v>
      </c>
      <c r="AY133" s="220" t="s">
        <v>143</v>
      </c>
    </row>
    <row r="134" spans="1:65" s="15" customFormat="1" ht="11.25">
      <c r="B134" s="221"/>
      <c r="C134" s="222"/>
      <c r="D134" s="180" t="s">
        <v>252</v>
      </c>
      <c r="E134" s="223" t="s">
        <v>32</v>
      </c>
      <c r="F134" s="224" t="s">
        <v>256</v>
      </c>
      <c r="G134" s="222"/>
      <c r="H134" s="225">
        <v>7.2</v>
      </c>
      <c r="I134" s="226"/>
      <c r="J134" s="222"/>
      <c r="K134" s="222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252</v>
      </c>
      <c r="AU134" s="231" t="s">
        <v>88</v>
      </c>
      <c r="AV134" s="15" t="s">
        <v>142</v>
      </c>
      <c r="AW134" s="15" t="s">
        <v>39</v>
      </c>
      <c r="AX134" s="15" t="s">
        <v>86</v>
      </c>
      <c r="AY134" s="231" t="s">
        <v>143</v>
      </c>
    </row>
    <row r="135" spans="1:65" s="2" customFormat="1" ht="37.9" customHeight="1">
      <c r="A135" s="36"/>
      <c r="B135" s="37"/>
      <c r="C135" s="167" t="s">
        <v>368</v>
      </c>
      <c r="D135" s="167" t="s">
        <v>144</v>
      </c>
      <c r="E135" s="168" t="s">
        <v>2845</v>
      </c>
      <c r="F135" s="169" t="s">
        <v>2846</v>
      </c>
      <c r="G135" s="170" t="s">
        <v>247</v>
      </c>
      <c r="H135" s="171">
        <v>7.2</v>
      </c>
      <c r="I135" s="172"/>
      <c r="J135" s="173">
        <f>ROUND(I135*H135,2)</f>
        <v>0</v>
      </c>
      <c r="K135" s="169" t="s">
        <v>248</v>
      </c>
      <c r="L135" s="41"/>
      <c r="M135" s="174" t="s">
        <v>32</v>
      </c>
      <c r="N135" s="175" t="s">
        <v>49</v>
      </c>
      <c r="O135" s="66"/>
      <c r="P135" s="176">
        <f>O135*H135</f>
        <v>0</v>
      </c>
      <c r="Q135" s="176">
        <v>0</v>
      </c>
      <c r="R135" s="176">
        <f>Q135*H135</f>
        <v>0</v>
      </c>
      <c r="S135" s="176">
        <v>0</v>
      </c>
      <c r="T135" s="177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78" t="s">
        <v>142</v>
      </c>
      <c r="AT135" s="178" t="s">
        <v>144</v>
      </c>
      <c r="AU135" s="178" t="s">
        <v>88</v>
      </c>
      <c r="AY135" s="18" t="s">
        <v>143</v>
      </c>
      <c r="BE135" s="179">
        <f>IF(N135="základní",J135,0)</f>
        <v>0</v>
      </c>
      <c r="BF135" s="179">
        <f>IF(N135="snížená",J135,0)</f>
        <v>0</v>
      </c>
      <c r="BG135" s="179">
        <f>IF(N135="zákl. přenesená",J135,0)</f>
        <v>0</v>
      </c>
      <c r="BH135" s="179">
        <f>IF(N135="sníž. přenesená",J135,0)</f>
        <v>0</v>
      </c>
      <c r="BI135" s="179">
        <f>IF(N135="nulová",J135,0)</f>
        <v>0</v>
      </c>
      <c r="BJ135" s="18" t="s">
        <v>86</v>
      </c>
      <c r="BK135" s="179">
        <f>ROUND(I135*H135,2)</f>
        <v>0</v>
      </c>
      <c r="BL135" s="18" t="s">
        <v>142</v>
      </c>
      <c r="BM135" s="178" t="s">
        <v>480</v>
      </c>
    </row>
    <row r="136" spans="1:65" s="2" customFormat="1" ht="19.5">
      <c r="A136" s="36"/>
      <c r="B136" s="37"/>
      <c r="C136" s="38"/>
      <c r="D136" s="180" t="s">
        <v>149</v>
      </c>
      <c r="E136" s="38"/>
      <c r="F136" s="181" t="s">
        <v>2846</v>
      </c>
      <c r="G136" s="38"/>
      <c r="H136" s="38"/>
      <c r="I136" s="182"/>
      <c r="J136" s="38"/>
      <c r="K136" s="38"/>
      <c r="L136" s="41"/>
      <c r="M136" s="183"/>
      <c r="N136" s="184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8" t="s">
        <v>149</v>
      </c>
      <c r="AU136" s="18" t="s">
        <v>88</v>
      </c>
    </row>
    <row r="137" spans="1:65" s="2" customFormat="1" ht="11.25">
      <c r="A137" s="36"/>
      <c r="B137" s="37"/>
      <c r="C137" s="38"/>
      <c r="D137" s="198" t="s">
        <v>194</v>
      </c>
      <c r="E137" s="38"/>
      <c r="F137" s="199" t="s">
        <v>2847</v>
      </c>
      <c r="G137" s="38"/>
      <c r="H137" s="38"/>
      <c r="I137" s="182"/>
      <c r="J137" s="38"/>
      <c r="K137" s="38"/>
      <c r="L137" s="41"/>
      <c r="M137" s="183"/>
      <c r="N137" s="184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8" t="s">
        <v>194</v>
      </c>
      <c r="AU137" s="18" t="s">
        <v>88</v>
      </c>
    </row>
    <row r="138" spans="1:65" s="14" customFormat="1" ht="11.25">
      <c r="B138" s="210"/>
      <c r="C138" s="211"/>
      <c r="D138" s="180" t="s">
        <v>252</v>
      </c>
      <c r="E138" s="212" t="s">
        <v>32</v>
      </c>
      <c r="F138" s="213" t="s">
        <v>2848</v>
      </c>
      <c r="G138" s="211"/>
      <c r="H138" s="214">
        <v>7.2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252</v>
      </c>
      <c r="AU138" s="220" t="s">
        <v>88</v>
      </c>
      <c r="AV138" s="14" t="s">
        <v>88</v>
      </c>
      <c r="AW138" s="14" t="s">
        <v>39</v>
      </c>
      <c r="AX138" s="14" t="s">
        <v>78</v>
      </c>
      <c r="AY138" s="220" t="s">
        <v>143</v>
      </c>
    </row>
    <row r="139" spans="1:65" s="15" customFormat="1" ht="11.25">
      <c r="B139" s="221"/>
      <c r="C139" s="222"/>
      <c r="D139" s="180" t="s">
        <v>252</v>
      </c>
      <c r="E139" s="223" t="s">
        <v>32</v>
      </c>
      <c r="F139" s="224" t="s">
        <v>256</v>
      </c>
      <c r="G139" s="222"/>
      <c r="H139" s="225">
        <v>7.2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252</v>
      </c>
      <c r="AU139" s="231" t="s">
        <v>88</v>
      </c>
      <c r="AV139" s="15" t="s">
        <v>142</v>
      </c>
      <c r="AW139" s="15" t="s">
        <v>39</v>
      </c>
      <c r="AX139" s="15" t="s">
        <v>86</v>
      </c>
      <c r="AY139" s="231" t="s">
        <v>143</v>
      </c>
    </row>
    <row r="140" spans="1:65" s="2" customFormat="1" ht="21.75" customHeight="1">
      <c r="A140" s="36"/>
      <c r="B140" s="37"/>
      <c r="C140" s="167" t="s">
        <v>396</v>
      </c>
      <c r="D140" s="167" t="s">
        <v>144</v>
      </c>
      <c r="E140" s="168" t="s">
        <v>2426</v>
      </c>
      <c r="F140" s="169" t="s">
        <v>2427</v>
      </c>
      <c r="G140" s="170" t="s">
        <v>312</v>
      </c>
      <c r="H140" s="171">
        <v>19.2</v>
      </c>
      <c r="I140" s="172"/>
      <c r="J140" s="173">
        <f>ROUND(I140*H140,2)</f>
        <v>0</v>
      </c>
      <c r="K140" s="169" t="s">
        <v>248</v>
      </c>
      <c r="L140" s="41"/>
      <c r="M140" s="174" t="s">
        <v>32</v>
      </c>
      <c r="N140" s="175" t="s">
        <v>49</v>
      </c>
      <c r="O140" s="66"/>
      <c r="P140" s="176">
        <f>O140*H140</f>
        <v>0</v>
      </c>
      <c r="Q140" s="176">
        <v>0</v>
      </c>
      <c r="R140" s="176">
        <f>Q140*H140</f>
        <v>0</v>
      </c>
      <c r="S140" s="176">
        <v>0</v>
      </c>
      <c r="T140" s="177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78" t="s">
        <v>142</v>
      </c>
      <c r="AT140" s="178" t="s">
        <v>144</v>
      </c>
      <c r="AU140" s="178" t="s">
        <v>88</v>
      </c>
      <c r="AY140" s="18" t="s">
        <v>143</v>
      </c>
      <c r="BE140" s="179">
        <f>IF(N140="základní",J140,0)</f>
        <v>0</v>
      </c>
      <c r="BF140" s="179">
        <f>IF(N140="snížená",J140,0)</f>
        <v>0</v>
      </c>
      <c r="BG140" s="179">
        <f>IF(N140="zákl. přenesená",J140,0)</f>
        <v>0</v>
      </c>
      <c r="BH140" s="179">
        <f>IF(N140="sníž. přenesená",J140,0)</f>
        <v>0</v>
      </c>
      <c r="BI140" s="179">
        <f>IF(N140="nulová",J140,0)</f>
        <v>0</v>
      </c>
      <c r="BJ140" s="18" t="s">
        <v>86</v>
      </c>
      <c r="BK140" s="179">
        <f>ROUND(I140*H140,2)</f>
        <v>0</v>
      </c>
      <c r="BL140" s="18" t="s">
        <v>142</v>
      </c>
      <c r="BM140" s="178" t="s">
        <v>495</v>
      </c>
    </row>
    <row r="141" spans="1:65" s="2" customFormat="1" ht="11.25">
      <c r="A141" s="36"/>
      <c r="B141" s="37"/>
      <c r="C141" s="38"/>
      <c r="D141" s="180" t="s">
        <v>149</v>
      </c>
      <c r="E141" s="38"/>
      <c r="F141" s="181" t="s">
        <v>2427</v>
      </c>
      <c r="G141" s="38"/>
      <c r="H141" s="38"/>
      <c r="I141" s="182"/>
      <c r="J141" s="38"/>
      <c r="K141" s="38"/>
      <c r="L141" s="41"/>
      <c r="M141" s="183"/>
      <c r="N141" s="184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8" t="s">
        <v>149</v>
      </c>
      <c r="AU141" s="18" t="s">
        <v>88</v>
      </c>
    </row>
    <row r="142" spans="1:65" s="2" customFormat="1" ht="11.25">
      <c r="A142" s="36"/>
      <c r="B142" s="37"/>
      <c r="C142" s="38"/>
      <c r="D142" s="198" t="s">
        <v>194</v>
      </c>
      <c r="E142" s="38"/>
      <c r="F142" s="199" t="s">
        <v>2429</v>
      </c>
      <c r="G142" s="38"/>
      <c r="H142" s="38"/>
      <c r="I142" s="182"/>
      <c r="J142" s="38"/>
      <c r="K142" s="38"/>
      <c r="L142" s="41"/>
      <c r="M142" s="183"/>
      <c r="N142" s="184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8" t="s">
        <v>194</v>
      </c>
      <c r="AU142" s="18" t="s">
        <v>88</v>
      </c>
    </row>
    <row r="143" spans="1:65" s="14" customFormat="1" ht="11.25">
      <c r="B143" s="210"/>
      <c r="C143" s="211"/>
      <c r="D143" s="180" t="s">
        <v>252</v>
      </c>
      <c r="E143" s="212" t="s">
        <v>32</v>
      </c>
      <c r="F143" s="213" t="s">
        <v>2849</v>
      </c>
      <c r="G143" s="211"/>
      <c r="H143" s="214">
        <v>19.2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252</v>
      </c>
      <c r="AU143" s="220" t="s">
        <v>88</v>
      </c>
      <c r="AV143" s="14" t="s">
        <v>88</v>
      </c>
      <c r="AW143" s="14" t="s">
        <v>39</v>
      </c>
      <c r="AX143" s="14" t="s">
        <v>78</v>
      </c>
      <c r="AY143" s="220" t="s">
        <v>143</v>
      </c>
    </row>
    <row r="144" spans="1:65" s="15" customFormat="1" ht="11.25">
      <c r="B144" s="221"/>
      <c r="C144" s="222"/>
      <c r="D144" s="180" t="s">
        <v>252</v>
      </c>
      <c r="E144" s="223" t="s">
        <v>32</v>
      </c>
      <c r="F144" s="224" t="s">
        <v>256</v>
      </c>
      <c r="G144" s="222"/>
      <c r="H144" s="225">
        <v>19.2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252</v>
      </c>
      <c r="AU144" s="231" t="s">
        <v>88</v>
      </c>
      <c r="AV144" s="15" t="s">
        <v>142</v>
      </c>
      <c r="AW144" s="15" t="s">
        <v>39</v>
      </c>
      <c r="AX144" s="15" t="s">
        <v>86</v>
      </c>
      <c r="AY144" s="231" t="s">
        <v>143</v>
      </c>
    </row>
    <row r="145" spans="1:65" s="2" customFormat="1" ht="24.2" customHeight="1">
      <c r="A145" s="36"/>
      <c r="B145" s="37"/>
      <c r="C145" s="167" t="s">
        <v>403</v>
      </c>
      <c r="D145" s="167" t="s">
        <v>144</v>
      </c>
      <c r="E145" s="168" t="s">
        <v>2431</v>
      </c>
      <c r="F145" s="169" t="s">
        <v>2432</v>
      </c>
      <c r="G145" s="170" t="s">
        <v>312</v>
      </c>
      <c r="H145" s="171">
        <v>19.2</v>
      </c>
      <c r="I145" s="172"/>
      <c r="J145" s="173">
        <f>ROUND(I145*H145,2)</f>
        <v>0</v>
      </c>
      <c r="K145" s="169" t="s">
        <v>248</v>
      </c>
      <c r="L145" s="41"/>
      <c r="M145" s="174" t="s">
        <v>32</v>
      </c>
      <c r="N145" s="175" t="s">
        <v>49</v>
      </c>
      <c r="O145" s="66"/>
      <c r="P145" s="176">
        <f>O145*H145</f>
        <v>0</v>
      </c>
      <c r="Q145" s="176">
        <v>0</v>
      </c>
      <c r="R145" s="176">
        <f>Q145*H145</f>
        <v>0</v>
      </c>
      <c r="S145" s="176">
        <v>0</v>
      </c>
      <c r="T145" s="177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78" t="s">
        <v>142</v>
      </c>
      <c r="AT145" s="178" t="s">
        <v>144</v>
      </c>
      <c r="AU145" s="178" t="s">
        <v>88</v>
      </c>
      <c r="AY145" s="18" t="s">
        <v>143</v>
      </c>
      <c r="BE145" s="179">
        <f>IF(N145="základní",J145,0)</f>
        <v>0</v>
      </c>
      <c r="BF145" s="179">
        <f>IF(N145="snížená",J145,0)</f>
        <v>0</v>
      </c>
      <c r="BG145" s="179">
        <f>IF(N145="zákl. přenesená",J145,0)</f>
        <v>0</v>
      </c>
      <c r="BH145" s="179">
        <f>IF(N145="sníž. přenesená",J145,0)</f>
        <v>0</v>
      </c>
      <c r="BI145" s="179">
        <f>IF(N145="nulová",J145,0)</f>
        <v>0</v>
      </c>
      <c r="BJ145" s="18" t="s">
        <v>86</v>
      </c>
      <c r="BK145" s="179">
        <f>ROUND(I145*H145,2)</f>
        <v>0</v>
      </c>
      <c r="BL145" s="18" t="s">
        <v>142</v>
      </c>
      <c r="BM145" s="178" t="s">
        <v>509</v>
      </c>
    </row>
    <row r="146" spans="1:65" s="2" customFormat="1" ht="11.25">
      <c r="A146" s="36"/>
      <c r="B146" s="37"/>
      <c r="C146" s="38"/>
      <c r="D146" s="180" t="s">
        <v>149</v>
      </c>
      <c r="E146" s="38"/>
      <c r="F146" s="181" t="s">
        <v>2432</v>
      </c>
      <c r="G146" s="38"/>
      <c r="H146" s="38"/>
      <c r="I146" s="182"/>
      <c r="J146" s="38"/>
      <c r="K146" s="38"/>
      <c r="L146" s="41"/>
      <c r="M146" s="183"/>
      <c r="N146" s="184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8" t="s">
        <v>149</v>
      </c>
      <c r="AU146" s="18" t="s">
        <v>88</v>
      </c>
    </row>
    <row r="147" spans="1:65" s="2" customFormat="1" ht="11.25">
      <c r="A147" s="36"/>
      <c r="B147" s="37"/>
      <c r="C147" s="38"/>
      <c r="D147" s="198" t="s">
        <v>194</v>
      </c>
      <c r="E147" s="38"/>
      <c r="F147" s="199" t="s">
        <v>2434</v>
      </c>
      <c r="G147" s="38"/>
      <c r="H147" s="38"/>
      <c r="I147" s="182"/>
      <c r="J147" s="38"/>
      <c r="K147" s="38"/>
      <c r="L147" s="41"/>
      <c r="M147" s="183"/>
      <c r="N147" s="184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8" t="s">
        <v>194</v>
      </c>
      <c r="AU147" s="18" t="s">
        <v>88</v>
      </c>
    </row>
    <row r="148" spans="1:65" s="2" customFormat="1" ht="37.9" customHeight="1">
      <c r="A148" s="36"/>
      <c r="B148" s="37"/>
      <c r="C148" s="167" t="s">
        <v>410</v>
      </c>
      <c r="D148" s="167" t="s">
        <v>144</v>
      </c>
      <c r="E148" s="168" t="s">
        <v>278</v>
      </c>
      <c r="F148" s="169" t="s">
        <v>279</v>
      </c>
      <c r="G148" s="170" t="s">
        <v>247</v>
      </c>
      <c r="H148" s="171">
        <v>10.414</v>
      </c>
      <c r="I148" s="172"/>
      <c r="J148" s="173">
        <f>ROUND(I148*H148,2)</f>
        <v>0</v>
      </c>
      <c r="K148" s="169" t="s">
        <v>248</v>
      </c>
      <c r="L148" s="41"/>
      <c r="M148" s="174" t="s">
        <v>32</v>
      </c>
      <c r="N148" s="175" t="s">
        <v>49</v>
      </c>
      <c r="O148" s="66"/>
      <c r="P148" s="176">
        <f>O148*H148</f>
        <v>0</v>
      </c>
      <c r="Q148" s="176">
        <v>0</v>
      </c>
      <c r="R148" s="176">
        <f>Q148*H148</f>
        <v>0</v>
      </c>
      <c r="S148" s="176">
        <v>0</v>
      </c>
      <c r="T148" s="177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78" t="s">
        <v>142</v>
      </c>
      <c r="AT148" s="178" t="s">
        <v>144</v>
      </c>
      <c r="AU148" s="178" t="s">
        <v>88</v>
      </c>
      <c r="AY148" s="18" t="s">
        <v>143</v>
      </c>
      <c r="BE148" s="179">
        <f>IF(N148="základní",J148,0)</f>
        <v>0</v>
      </c>
      <c r="BF148" s="179">
        <f>IF(N148="snížená",J148,0)</f>
        <v>0</v>
      </c>
      <c r="BG148" s="179">
        <f>IF(N148="zákl. přenesená",J148,0)</f>
        <v>0</v>
      </c>
      <c r="BH148" s="179">
        <f>IF(N148="sníž. přenesená",J148,0)</f>
        <v>0</v>
      </c>
      <c r="BI148" s="179">
        <f>IF(N148="nulová",J148,0)</f>
        <v>0</v>
      </c>
      <c r="BJ148" s="18" t="s">
        <v>86</v>
      </c>
      <c r="BK148" s="179">
        <f>ROUND(I148*H148,2)</f>
        <v>0</v>
      </c>
      <c r="BL148" s="18" t="s">
        <v>142</v>
      </c>
      <c r="BM148" s="178" t="s">
        <v>524</v>
      </c>
    </row>
    <row r="149" spans="1:65" s="2" customFormat="1" ht="19.5">
      <c r="A149" s="36"/>
      <c r="B149" s="37"/>
      <c r="C149" s="38"/>
      <c r="D149" s="180" t="s">
        <v>149</v>
      </c>
      <c r="E149" s="38"/>
      <c r="F149" s="181" t="s">
        <v>279</v>
      </c>
      <c r="G149" s="38"/>
      <c r="H149" s="38"/>
      <c r="I149" s="182"/>
      <c r="J149" s="38"/>
      <c r="K149" s="38"/>
      <c r="L149" s="41"/>
      <c r="M149" s="183"/>
      <c r="N149" s="184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8" t="s">
        <v>149</v>
      </c>
      <c r="AU149" s="18" t="s">
        <v>88</v>
      </c>
    </row>
    <row r="150" spans="1:65" s="2" customFormat="1" ht="11.25">
      <c r="A150" s="36"/>
      <c r="B150" s="37"/>
      <c r="C150" s="38"/>
      <c r="D150" s="198" t="s">
        <v>194</v>
      </c>
      <c r="E150" s="38"/>
      <c r="F150" s="199" t="s">
        <v>282</v>
      </c>
      <c r="G150" s="38"/>
      <c r="H150" s="38"/>
      <c r="I150" s="182"/>
      <c r="J150" s="38"/>
      <c r="K150" s="38"/>
      <c r="L150" s="41"/>
      <c r="M150" s="183"/>
      <c r="N150" s="184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8" t="s">
        <v>194</v>
      </c>
      <c r="AU150" s="18" t="s">
        <v>88</v>
      </c>
    </row>
    <row r="151" spans="1:65" s="14" customFormat="1" ht="11.25">
      <c r="B151" s="210"/>
      <c r="C151" s="211"/>
      <c r="D151" s="180" t="s">
        <v>252</v>
      </c>
      <c r="E151" s="212" t="s">
        <v>32</v>
      </c>
      <c r="F151" s="213" t="s">
        <v>2850</v>
      </c>
      <c r="G151" s="211"/>
      <c r="H151" s="214">
        <v>7.0010000000000003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252</v>
      </c>
      <c r="AU151" s="220" t="s">
        <v>88</v>
      </c>
      <c r="AV151" s="14" t="s">
        <v>88</v>
      </c>
      <c r="AW151" s="14" t="s">
        <v>39</v>
      </c>
      <c r="AX151" s="14" t="s">
        <v>78</v>
      </c>
      <c r="AY151" s="220" t="s">
        <v>143</v>
      </c>
    </row>
    <row r="152" spans="1:65" s="14" customFormat="1" ht="11.25">
      <c r="B152" s="210"/>
      <c r="C152" s="211"/>
      <c r="D152" s="180" t="s">
        <v>252</v>
      </c>
      <c r="E152" s="212" t="s">
        <v>32</v>
      </c>
      <c r="F152" s="213" t="s">
        <v>2851</v>
      </c>
      <c r="G152" s="211"/>
      <c r="H152" s="214">
        <v>1.92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252</v>
      </c>
      <c r="AU152" s="220" t="s">
        <v>88</v>
      </c>
      <c r="AV152" s="14" t="s">
        <v>88</v>
      </c>
      <c r="AW152" s="14" t="s">
        <v>39</v>
      </c>
      <c r="AX152" s="14" t="s">
        <v>78</v>
      </c>
      <c r="AY152" s="220" t="s">
        <v>143</v>
      </c>
    </row>
    <row r="153" spans="1:65" s="14" customFormat="1" ht="11.25">
      <c r="B153" s="210"/>
      <c r="C153" s="211"/>
      <c r="D153" s="180" t="s">
        <v>252</v>
      </c>
      <c r="E153" s="212" t="s">
        <v>32</v>
      </c>
      <c r="F153" s="213" t="s">
        <v>2840</v>
      </c>
      <c r="G153" s="211"/>
      <c r="H153" s="214">
        <v>1.4930000000000001</v>
      </c>
      <c r="I153" s="215"/>
      <c r="J153" s="211"/>
      <c r="K153" s="211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252</v>
      </c>
      <c r="AU153" s="220" t="s">
        <v>88</v>
      </c>
      <c r="AV153" s="14" t="s">
        <v>88</v>
      </c>
      <c r="AW153" s="14" t="s">
        <v>39</v>
      </c>
      <c r="AX153" s="14" t="s">
        <v>78</v>
      </c>
      <c r="AY153" s="220" t="s">
        <v>143</v>
      </c>
    </row>
    <row r="154" spans="1:65" s="15" customFormat="1" ht="11.25">
      <c r="B154" s="221"/>
      <c r="C154" s="222"/>
      <c r="D154" s="180" t="s">
        <v>252</v>
      </c>
      <c r="E154" s="223" t="s">
        <v>32</v>
      </c>
      <c r="F154" s="224" t="s">
        <v>256</v>
      </c>
      <c r="G154" s="222"/>
      <c r="H154" s="225">
        <v>10.414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252</v>
      </c>
      <c r="AU154" s="231" t="s">
        <v>88</v>
      </c>
      <c r="AV154" s="15" t="s">
        <v>142</v>
      </c>
      <c r="AW154" s="15" t="s">
        <v>39</v>
      </c>
      <c r="AX154" s="15" t="s">
        <v>86</v>
      </c>
      <c r="AY154" s="231" t="s">
        <v>143</v>
      </c>
    </row>
    <row r="155" spans="1:65" s="2" customFormat="1" ht="37.9" customHeight="1">
      <c r="A155" s="36"/>
      <c r="B155" s="37"/>
      <c r="C155" s="167" t="s">
        <v>420</v>
      </c>
      <c r="D155" s="167" t="s">
        <v>144</v>
      </c>
      <c r="E155" s="168" t="s">
        <v>288</v>
      </c>
      <c r="F155" s="169" t="s">
        <v>289</v>
      </c>
      <c r="G155" s="170" t="s">
        <v>247</v>
      </c>
      <c r="H155" s="171">
        <v>62.484000000000002</v>
      </c>
      <c r="I155" s="172"/>
      <c r="J155" s="173">
        <f>ROUND(I155*H155,2)</f>
        <v>0</v>
      </c>
      <c r="K155" s="169" t="s">
        <v>248</v>
      </c>
      <c r="L155" s="41"/>
      <c r="M155" s="174" t="s">
        <v>32</v>
      </c>
      <c r="N155" s="175" t="s">
        <v>49</v>
      </c>
      <c r="O155" s="66"/>
      <c r="P155" s="176">
        <f>O155*H155</f>
        <v>0</v>
      </c>
      <c r="Q155" s="176">
        <v>0</v>
      </c>
      <c r="R155" s="176">
        <f>Q155*H155</f>
        <v>0</v>
      </c>
      <c r="S155" s="176">
        <v>0</v>
      </c>
      <c r="T155" s="177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78" t="s">
        <v>142</v>
      </c>
      <c r="AT155" s="178" t="s">
        <v>144</v>
      </c>
      <c r="AU155" s="178" t="s">
        <v>88</v>
      </c>
      <c r="AY155" s="18" t="s">
        <v>143</v>
      </c>
      <c r="BE155" s="179">
        <f>IF(N155="základní",J155,0)</f>
        <v>0</v>
      </c>
      <c r="BF155" s="179">
        <f>IF(N155="snížená",J155,0)</f>
        <v>0</v>
      </c>
      <c r="BG155" s="179">
        <f>IF(N155="zákl. přenesená",J155,0)</f>
        <v>0</v>
      </c>
      <c r="BH155" s="179">
        <f>IF(N155="sníž. přenesená",J155,0)</f>
        <v>0</v>
      </c>
      <c r="BI155" s="179">
        <f>IF(N155="nulová",J155,0)</f>
        <v>0</v>
      </c>
      <c r="BJ155" s="18" t="s">
        <v>86</v>
      </c>
      <c r="BK155" s="179">
        <f>ROUND(I155*H155,2)</f>
        <v>0</v>
      </c>
      <c r="BL155" s="18" t="s">
        <v>142</v>
      </c>
      <c r="BM155" s="178" t="s">
        <v>538</v>
      </c>
    </row>
    <row r="156" spans="1:65" s="2" customFormat="1" ht="19.5">
      <c r="A156" s="36"/>
      <c r="B156" s="37"/>
      <c r="C156" s="38"/>
      <c r="D156" s="180" t="s">
        <v>149</v>
      </c>
      <c r="E156" s="38"/>
      <c r="F156" s="181" t="s">
        <v>289</v>
      </c>
      <c r="G156" s="38"/>
      <c r="H156" s="38"/>
      <c r="I156" s="182"/>
      <c r="J156" s="38"/>
      <c r="K156" s="38"/>
      <c r="L156" s="41"/>
      <c r="M156" s="183"/>
      <c r="N156" s="184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8" t="s">
        <v>149</v>
      </c>
      <c r="AU156" s="18" t="s">
        <v>88</v>
      </c>
    </row>
    <row r="157" spans="1:65" s="2" customFormat="1" ht="11.25">
      <c r="A157" s="36"/>
      <c r="B157" s="37"/>
      <c r="C157" s="38"/>
      <c r="D157" s="198" t="s">
        <v>194</v>
      </c>
      <c r="E157" s="38"/>
      <c r="F157" s="199" t="s">
        <v>292</v>
      </c>
      <c r="G157" s="38"/>
      <c r="H157" s="38"/>
      <c r="I157" s="182"/>
      <c r="J157" s="38"/>
      <c r="K157" s="38"/>
      <c r="L157" s="41"/>
      <c r="M157" s="183"/>
      <c r="N157" s="184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8" t="s">
        <v>194</v>
      </c>
      <c r="AU157" s="18" t="s">
        <v>88</v>
      </c>
    </row>
    <row r="158" spans="1:65" s="14" customFormat="1" ht="11.25">
      <c r="B158" s="210"/>
      <c r="C158" s="211"/>
      <c r="D158" s="180" t="s">
        <v>252</v>
      </c>
      <c r="E158" s="212" t="s">
        <v>32</v>
      </c>
      <c r="F158" s="213" t="s">
        <v>2852</v>
      </c>
      <c r="G158" s="211"/>
      <c r="H158" s="214">
        <v>62.484000000000002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252</v>
      </c>
      <c r="AU158" s="220" t="s">
        <v>88</v>
      </c>
      <c r="AV158" s="14" t="s">
        <v>88</v>
      </c>
      <c r="AW158" s="14" t="s">
        <v>39</v>
      </c>
      <c r="AX158" s="14" t="s">
        <v>78</v>
      </c>
      <c r="AY158" s="220" t="s">
        <v>143</v>
      </c>
    </row>
    <row r="159" spans="1:65" s="15" customFormat="1" ht="11.25">
      <c r="B159" s="221"/>
      <c r="C159" s="222"/>
      <c r="D159" s="180" t="s">
        <v>252</v>
      </c>
      <c r="E159" s="223" t="s">
        <v>32</v>
      </c>
      <c r="F159" s="224" t="s">
        <v>256</v>
      </c>
      <c r="G159" s="222"/>
      <c r="H159" s="225">
        <v>62.484000000000002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252</v>
      </c>
      <c r="AU159" s="231" t="s">
        <v>88</v>
      </c>
      <c r="AV159" s="15" t="s">
        <v>142</v>
      </c>
      <c r="AW159" s="15" t="s">
        <v>39</v>
      </c>
      <c r="AX159" s="15" t="s">
        <v>86</v>
      </c>
      <c r="AY159" s="231" t="s">
        <v>143</v>
      </c>
    </row>
    <row r="160" spans="1:65" s="2" customFormat="1" ht="33" customHeight="1">
      <c r="A160" s="36"/>
      <c r="B160" s="37"/>
      <c r="C160" s="167" t="s">
        <v>8</v>
      </c>
      <c r="D160" s="167" t="s">
        <v>144</v>
      </c>
      <c r="E160" s="168" t="s">
        <v>294</v>
      </c>
      <c r="F160" s="169" t="s">
        <v>295</v>
      </c>
      <c r="G160" s="170" t="s">
        <v>296</v>
      </c>
      <c r="H160" s="171">
        <v>18.745000000000001</v>
      </c>
      <c r="I160" s="172"/>
      <c r="J160" s="173">
        <f>ROUND(I160*H160,2)</f>
        <v>0</v>
      </c>
      <c r="K160" s="169" t="s">
        <v>248</v>
      </c>
      <c r="L160" s="41"/>
      <c r="M160" s="174" t="s">
        <v>32</v>
      </c>
      <c r="N160" s="175" t="s">
        <v>49</v>
      </c>
      <c r="O160" s="66"/>
      <c r="P160" s="176">
        <f>O160*H160</f>
        <v>0</v>
      </c>
      <c r="Q160" s="176">
        <v>0</v>
      </c>
      <c r="R160" s="176">
        <f>Q160*H160</f>
        <v>0</v>
      </c>
      <c r="S160" s="176">
        <v>0</v>
      </c>
      <c r="T160" s="177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78" t="s">
        <v>142</v>
      </c>
      <c r="AT160" s="178" t="s">
        <v>144</v>
      </c>
      <c r="AU160" s="178" t="s">
        <v>88</v>
      </c>
      <c r="AY160" s="18" t="s">
        <v>143</v>
      </c>
      <c r="BE160" s="179">
        <f>IF(N160="základní",J160,0)</f>
        <v>0</v>
      </c>
      <c r="BF160" s="179">
        <f>IF(N160="snížená",J160,0)</f>
        <v>0</v>
      </c>
      <c r="BG160" s="179">
        <f>IF(N160="zákl. přenesená",J160,0)</f>
        <v>0</v>
      </c>
      <c r="BH160" s="179">
        <f>IF(N160="sníž. přenesená",J160,0)</f>
        <v>0</v>
      </c>
      <c r="BI160" s="179">
        <f>IF(N160="nulová",J160,0)</f>
        <v>0</v>
      </c>
      <c r="BJ160" s="18" t="s">
        <v>86</v>
      </c>
      <c r="BK160" s="179">
        <f>ROUND(I160*H160,2)</f>
        <v>0</v>
      </c>
      <c r="BL160" s="18" t="s">
        <v>142</v>
      </c>
      <c r="BM160" s="178" t="s">
        <v>566</v>
      </c>
    </row>
    <row r="161" spans="1:65" s="2" customFormat="1" ht="19.5">
      <c r="A161" s="36"/>
      <c r="B161" s="37"/>
      <c r="C161" s="38"/>
      <c r="D161" s="180" t="s">
        <v>149</v>
      </c>
      <c r="E161" s="38"/>
      <c r="F161" s="181" t="s">
        <v>295</v>
      </c>
      <c r="G161" s="38"/>
      <c r="H161" s="38"/>
      <c r="I161" s="182"/>
      <c r="J161" s="38"/>
      <c r="K161" s="38"/>
      <c r="L161" s="41"/>
      <c r="M161" s="183"/>
      <c r="N161" s="184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8" t="s">
        <v>149</v>
      </c>
      <c r="AU161" s="18" t="s">
        <v>88</v>
      </c>
    </row>
    <row r="162" spans="1:65" s="2" customFormat="1" ht="11.25">
      <c r="A162" s="36"/>
      <c r="B162" s="37"/>
      <c r="C162" s="38"/>
      <c r="D162" s="198" t="s">
        <v>194</v>
      </c>
      <c r="E162" s="38"/>
      <c r="F162" s="199" t="s">
        <v>299</v>
      </c>
      <c r="G162" s="38"/>
      <c r="H162" s="38"/>
      <c r="I162" s="182"/>
      <c r="J162" s="38"/>
      <c r="K162" s="38"/>
      <c r="L162" s="41"/>
      <c r="M162" s="183"/>
      <c r="N162" s="184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8" t="s">
        <v>194</v>
      </c>
      <c r="AU162" s="18" t="s">
        <v>88</v>
      </c>
    </row>
    <row r="163" spans="1:65" s="14" customFormat="1" ht="11.25">
      <c r="B163" s="210"/>
      <c r="C163" s="211"/>
      <c r="D163" s="180" t="s">
        <v>252</v>
      </c>
      <c r="E163" s="212" t="s">
        <v>32</v>
      </c>
      <c r="F163" s="213" t="s">
        <v>2850</v>
      </c>
      <c r="G163" s="211"/>
      <c r="H163" s="214">
        <v>7.0010000000000003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252</v>
      </c>
      <c r="AU163" s="220" t="s">
        <v>88</v>
      </c>
      <c r="AV163" s="14" t="s">
        <v>88</v>
      </c>
      <c r="AW163" s="14" t="s">
        <v>39</v>
      </c>
      <c r="AX163" s="14" t="s">
        <v>78</v>
      </c>
      <c r="AY163" s="220" t="s">
        <v>143</v>
      </c>
    </row>
    <row r="164" spans="1:65" s="14" customFormat="1" ht="11.25">
      <c r="B164" s="210"/>
      <c r="C164" s="211"/>
      <c r="D164" s="180" t="s">
        <v>252</v>
      </c>
      <c r="E164" s="212" t="s">
        <v>32</v>
      </c>
      <c r="F164" s="213" t="s">
        <v>2851</v>
      </c>
      <c r="G164" s="211"/>
      <c r="H164" s="214">
        <v>1.92</v>
      </c>
      <c r="I164" s="215"/>
      <c r="J164" s="211"/>
      <c r="K164" s="211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252</v>
      </c>
      <c r="AU164" s="220" t="s">
        <v>88</v>
      </c>
      <c r="AV164" s="14" t="s">
        <v>88</v>
      </c>
      <c r="AW164" s="14" t="s">
        <v>39</v>
      </c>
      <c r="AX164" s="14" t="s">
        <v>78</v>
      </c>
      <c r="AY164" s="220" t="s">
        <v>143</v>
      </c>
    </row>
    <row r="165" spans="1:65" s="14" customFormat="1" ht="11.25">
      <c r="B165" s="210"/>
      <c r="C165" s="211"/>
      <c r="D165" s="180" t="s">
        <v>252</v>
      </c>
      <c r="E165" s="212" t="s">
        <v>32</v>
      </c>
      <c r="F165" s="213" t="s">
        <v>2840</v>
      </c>
      <c r="G165" s="211"/>
      <c r="H165" s="214">
        <v>1.4930000000000001</v>
      </c>
      <c r="I165" s="215"/>
      <c r="J165" s="211"/>
      <c r="K165" s="211"/>
      <c r="L165" s="216"/>
      <c r="M165" s="217"/>
      <c r="N165" s="218"/>
      <c r="O165" s="218"/>
      <c r="P165" s="218"/>
      <c r="Q165" s="218"/>
      <c r="R165" s="218"/>
      <c r="S165" s="218"/>
      <c r="T165" s="219"/>
      <c r="AT165" s="220" t="s">
        <v>252</v>
      </c>
      <c r="AU165" s="220" t="s">
        <v>88</v>
      </c>
      <c r="AV165" s="14" t="s">
        <v>88</v>
      </c>
      <c r="AW165" s="14" t="s">
        <v>39</v>
      </c>
      <c r="AX165" s="14" t="s">
        <v>78</v>
      </c>
      <c r="AY165" s="220" t="s">
        <v>143</v>
      </c>
    </row>
    <row r="166" spans="1:65" s="15" customFormat="1" ht="11.25">
      <c r="B166" s="221"/>
      <c r="C166" s="222"/>
      <c r="D166" s="180" t="s">
        <v>252</v>
      </c>
      <c r="E166" s="223" t="s">
        <v>32</v>
      </c>
      <c r="F166" s="224" t="s">
        <v>256</v>
      </c>
      <c r="G166" s="222"/>
      <c r="H166" s="225">
        <v>10.414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252</v>
      </c>
      <c r="AU166" s="231" t="s">
        <v>88</v>
      </c>
      <c r="AV166" s="15" t="s">
        <v>142</v>
      </c>
      <c r="AW166" s="15" t="s">
        <v>39</v>
      </c>
      <c r="AX166" s="15" t="s">
        <v>78</v>
      </c>
      <c r="AY166" s="231" t="s">
        <v>143</v>
      </c>
    </row>
    <row r="167" spans="1:65" s="14" customFormat="1" ht="11.25">
      <c r="B167" s="210"/>
      <c r="C167" s="211"/>
      <c r="D167" s="180" t="s">
        <v>252</v>
      </c>
      <c r="E167" s="212" t="s">
        <v>32</v>
      </c>
      <c r="F167" s="213" t="s">
        <v>2853</v>
      </c>
      <c r="G167" s="211"/>
      <c r="H167" s="214">
        <v>18.745000000000001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252</v>
      </c>
      <c r="AU167" s="220" t="s">
        <v>88</v>
      </c>
      <c r="AV167" s="14" t="s">
        <v>88</v>
      </c>
      <c r="AW167" s="14" t="s">
        <v>39</v>
      </c>
      <c r="AX167" s="14" t="s">
        <v>78</v>
      </c>
      <c r="AY167" s="220" t="s">
        <v>143</v>
      </c>
    </row>
    <row r="168" spans="1:65" s="15" customFormat="1" ht="11.25">
      <c r="B168" s="221"/>
      <c r="C168" s="222"/>
      <c r="D168" s="180" t="s">
        <v>252</v>
      </c>
      <c r="E168" s="223" t="s">
        <v>32</v>
      </c>
      <c r="F168" s="224" t="s">
        <v>256</v>
      </c>
      <c r="G168" s="222"/>
      <c r="H168" s="225">
        <v>18.745000000000001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252</v>
      </c>
      <c r="AU168" s="231" t="s">
        <v>88</v>
      </c>
      <c r="AV168" s="15" t="s">
        <v>142</v>
      </c>
      <c r="AW168" s="15" t="s">
        <v>39</v>
      </c>
      <c r="AX168" s="15" t="s">
        <v>86</v>
      </c>
      <c r="AY168" s="231" t="s">
        <v>143</v>
      </c>
    </row>
    <row r="169" spans="1:65" s="2" customFormat="1" ht="16.5" customHeight="1">
      <c r="A169" s="36"/>
      <c r="B169" s="37"/>
      <c r="C169" s="167" t="s">
        <v>452</v>
      </c>
      <c r="D169" s="167" t="s">
        <v>144</v>
      </c>
      <c r="E169" s="168" t="s">
        <v>2854</v>
      </c>
      <c r="F169" s="169" t="s">
        <v>2855</v>
      </c>
      <c r="G169" s="170" t="s">
        <v>247</v>
      </c>
      <c r="H169" s="171">
        <v>10.414</v>
      </c>
      <c r="I169" s="172"/>
      <c r="J169" s="173">
        <f>ROUND(I169*H169,2)</f>
        <v>0</v>
      </c>
      <c r="K169" s="169" t="s">
        <v>248</v>
      </c>
      <c r="L169" s="41"/>
      <c r="M169" s="174" t="s">
        <v>32</v>
      </c>
      <c r="N169" s="175" t="s">
        <v>49</v>
      </c>
      <c r="O169" s="66"/>
      <c r="P169" s="176">
        <f>O169*H169</f>
        <v>0</v>
      </c>
      <c r="Q169" s="176">
        <v>0</v>
      </c>
      <c r="R169" s="176">
        <f>Q169*H169</f>
        <v>0</v>
      </c>
      <c r="S169" s="176">
        <v>0</v>
      </c>
      <c r="T169" s="177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78" t="s">
        <v>142</v>
      </c>
      <c r="AT169" s="178" t="s">
        <v>144</v>
      </c>
      <c r="AU169" s="178" t="s">
        <v>88</v>
      </c>
      <c r="AY169" s="18" t="s">
        <v>143</v>
      </c>
      <c r="BE169" s="179">
        <f>IF(N169="základní",J169,0)</f>
        <v>0</v>
      </c>
      <c r="BF169" s="179">
        <f>IF(N169="snížená",J169,0)</f>
        <v>0</v>
      </c>
      <c r="BG169" s="179">
        <f>IF(N169="zákl. přenesená",J169,0)</f>
        <v>0</v>
      </c>
      <c r="BH169" s="179">
        <f>IF(N169="sníž. přenesená",J169,0)</f>
        <v>0</v>
      </c>
      <c r="BI169" s="179">
        <f>IF(N169="nulová",J169,0)</f>
        <v>0</v>
      </c>
      <c r="BJ169" s="18" t="s">
        <v>86</v>
      </c>
      <c r="BK169" s="179">
        <f>ROUND(I169*H169,2)</f>
        <v>0</v>
      </c>
      <c r="BL169" s="18" t="s">
        <v>142</v>
      </c>
      <c r="BM169" s="178" t="s">
        <v>586</v>
      </c>
    </row>
    <row r="170" spans="1:65" s="2" customFormat="1" ht="11.25">
      <c r="A170" s="36"/>
      <c r="B170" s="37"/>
      <c r="C170" s="38"/>
      <c r="D170" s="180" t="s">
        <v>149</v>
      </c>
      <c r="E170" s="38"/>
      <c r="F170" s="181" t="s">
        <v>2855</v>
      </c>
      <c r="G170" s="38"/>
      <c r="H170" s="38"/>
      <c r="I170" s="182"/>
      <c r="J170" s="38"/>
      <c r="K170" s="38"/>
      <c r="L170" s="41"/>
      <c r="M170" s="183"/>
      <c r="N170" s="184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8" t="s">
        <v>149</v>
      </c>
      <c r="AU170" s="18" t="s">
        <v>88</v>
      </c>
    </row>
    <row r="171" spans="1:65" s="2" customFormat="1" ht="11.25">
      <c r="A171" s="36"/>
      <c r="B171" s="37"/>
      <c r="C171" s="38"/>
      <c r="D171" s="198" t="s">
        <v>194</v>
      </c>
      <c r="E171" s="38"/>
      <c r="F171" s="199" t="s">
        <v>2856</v>
      </c>
      <c r="G171" s="38"/>
      <c r="H171" s="38"/>
      <c r="I171" s="182"/>
      <c r="J171" s="38"/>
      <c r="K171" s="38"/>
      <c r="L171" s="41"/>
      <c r="M171" s="183"/>
      <c r="N171" s="184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8" t="s">
        <v>194</v>
      </c>
      <c r="AU171" s="18" t="s">
        <v>88</v>
      </c>
    </row>
    <row r="172" spans="1:65" s="14" customFormat="1" ht="11.25">
      <c r="B172" s="210"/>
      <c r="C172" s="211"/>
      <c r="D172" s="180" t="s">
        <v>252</v>
      </c>
      <c r="E172" s="212" t="s">
        <v>32</v>
      </c>
      <c r="F172" s="213" t="s">
        <v>2850</v>
      </c>
      <c r="G172" s="211"/>
      <c r="H172" s="214">
        <v>7.0010000000000003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252</v>
      </c>
      <c r="AU172" s="220" t="s">
        <v>88</v>
      </c>
      <c r="AV172" s="14" t="s">
        <v>88</v>
      </c>
      <c r="AW172" s="14" t="s">
        <v>39</v>
      </c>
      <c r="AX172" s="14" t="s">
        <v>78</v>
      </c>
      <c r="AY172" s="220" t="s">
        <v>143</v>
      </c>
    </row>
    <row r="173" spans="1:65" s="14" customFormat="1" ht="11.25">
      <c r="B173" s="210"/>
      <c r="C173" s="211"/>
      <c r="D173" s="180" t="s">
        <v>252</v>
      </c>
      <c r="E173" s="212" t="s">
        <v>32</v>
      </c>
      <c r="F173" s="213" t="s">
        <v>2851</v>
      </c>
      <c r="G173" s="211"/>
      <c r="H173" s="214">
        <v>1.92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252</v>
      </c>
      <c r="AU173" s="220" t="s">
        <v>88</v>
      </c>
      <c r="AV173" s="14" t="s">
        <v>88</v>
      </c>
      <c r="AW173" s="14" t="s">
        <v>39</v>
      </c>
      <c r="AX173" s="14" t="s">
        <v>78</v>
      </c>
      <c r="AY173" s="220" t="s">
        <v>143</v>
      </c>
    </row>
    <row r="174" spans="1:65" s="14" customFormat="1" ht="11.25">
      <c r="B174" s="210"/>
      <c r="C174" s="211"/>
      <c r="D174" s="180" t="s">
        <v>252</v>
      </c>
      <c r="E174" s="212" t="s">
        <v>32</v>
      </c>
      <c r="F174" s="213" t="s">
        <v>2840</v>
      </c>
      <c r="G174" s="211"/>
      <c r="H174" s="214">
        <v>1.4930000000000001</v>
      </c>
      <c r="I174" s="215"/>
      <c r="J174" s="211"/>
      <c r="K174" s="211"/>
      <c r="L174" s="216"/>
      <c r="M174" s="217"/>
      <c r="N174" s="218"/>
      <c r="O174" s="218"/>
      <c r="P174" s="218"/>
      <c r="Q174" s="218"/>
      <c r="R174" s="218"/>
      <c r="S174" s="218"/>
      <c r="T174" s="219"/>
      <c r="AT174" s="220" t="s">
        <v>252</v>
      </c>
      <c r="AU174" s="220" t="s">
        <v>88</v>
      </c>
      <c r="AV174" s="14" t="s">
        <v>88</v>
      </c>
      <c r="AW174" s="14" t="s">
        <v>39</v>
      </c>
      <c r="AX174" s="14" t="s">
        <v>78</v>
      </c>
      <c r="AY174" s="220" t="s">
        <v>143</v>
      </c>
    </row>
    <row r="175" spans="1:65" s="15" customFormat="1" ht="11.25">
      <c r="B175" s="221"/>
      <c r="C175" s="222"/>
      <c r="D175" s="180" t="s">
        <v>252</v>
      </c>
      <c r="E175" s="223" t="s">
        <v>32</v>
      </c>
      <c r="F175" s="224" t="s">
        <v>256</v>
      </c>
      <c r="G175" s="222"/>
      <c r="H175" s="225">
        <v>10.414</v>
      </c>
      <c r="I175" s="226"/>
      <c r="J175" s="222"/>
      <c r="K175" s="222"/>
      <c r="L175" s="227"/>
      <c r="M175" s="228"/>
      <c r="N175" s="229"/>
      <c r="O175" s="229"/>
      <c r="P175" s="229"/>
      <c r="Q175" s="229"/>
      <c r="R175" s="229"/>
      <c r="S175" s="229"/>
      <c r="T175" s="230"/>
      <c r="AT175" s="231" t="s">
        <v>252</v>
      </c>
      <c r="AU175" s="231" t="s">
        <v>88</v>
      </c>
      <c r="AV175" s="15" t="s">
        <v>142</v>
      </c>
      <c r="AW175" s="15" t="s">
        <v>39</v>
      </c>
      <c r="AX175" s="15" t="s">
        <v>86</v>
      </c>
      <c r="AY175" s="231" t="s">
        <v>143</v>
      </c>
    </row>
    <row r="176" spans="1:65" s="2" customFormat="1" ht="24.2" customHeight="1">
      <c r="A176" s="36"/>
      <c r="B176" s="37"/>
      <c r="C176" s="167" t="s">
        <v>459</v>
      </c>
      <c r="D176" s="167" t="s">
        <v>144</v>
      </c>
      <c r="E176" s="168" t="s">
        <v>302</v>
      </c>
      <c r="F176" s="169" t="s">
        <v>303</v>
      </c>
      <c r="G176" s="170" t="s">
        <v>247</v>
      </c>
      <c r="H176" s="171">
        <v>8.0030000000000001</v>
      </c>
      <c r="I176" s="172"/>
      <c r="J176" s="173">
        <f>ROUND(I176*H176,2)</f>
        <v>0</v>
      </c>
      <c r="K176" s="169" t="s">
        <v>248</v>
      </c>
      <c r="L176" s="41"/>
      <c r="M176" s="174" t="s">
        <v>32</v>
      </c>
      <c r="N176" s="175" t="s">
        <v>49</v>
      </c>
      <c r="O176" s="66"/>
      <c r="P176" s="176">
        <f>O176*H176</f>
        <v>0</v>
      </c>
      <c r="Q176" s="176">
        <v>0</v>
      </c>
      <c r="R176" s="176">
        <f>Q176*H176</f>
        <v>0</v>
      </c>
      <c r="S176" s="176">
        <v>0</v>
      </c>
      <c r="T176" s="177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78" t="s">
        <v>142</v>
      </c>
      <c r="AT176" s="178" t="s">
        <v>144</v>
      </c>
      <c r="AU176" s="178" t="s">
        <v>88</v>
      </c>
      <c r="AY176" s="18" t="s">
        <v>143</v>
      </c>
      <c r="BE176" s="179">
        <f>IF(N176="základní",J176,0)</f>
        <v>0</v>
      </c>
      <c r="BF176" s="179">
        <f>IF(N176="snížená",J176,0)</f>
        <v>0</v>
      </c>
      <c r="BG176" s="179">
        <f>IF(N176="zákl. přenesená",J176,0)</f>
        <v>0</v>
      </c>
      <c r="BH176" s="179">
        <f>IF(N176="sníž. přenesená",J176,0)</f>
        <v>0</v>
      </c>
      <c r="BI176" s="179">
        <f>IF(N176="nulová",J176,0)</f>
        <v>0</v>
      </c>
      <c r="BJ176" s="18" t="s">
        <v>86</v>
      </c>
      <c r="BK176" s="179">
        <f>ROUND(I176*H176,2)</f>
        <v>0</v>
      </c>
      <c r="BL176" s="18" t="s">
        <v>142</v>
      </c>
      <c r="BM176" s="178" t="s">
        <v>619</v>
      </c>
    </row>
    <row r="177" spans="1:65" s="2" customFormat="1" ht="11.25">
      <c r="A177" s="36"/>
      <c r="B177" s="37"/>
      <c r="C177" s="38"/>
      <c r="D177" s="180" t="s">
        <v>149</v>
      </c>
      <c r="E177" s="38"/>
      <c r="F177" s="181" t="s">
        <v>303</v>
      </c>
      <c r="G177" s="38"/>
      <c r="H177" s="38"/>
      <c r="I177" s="182"/>
      <c r="J177" s="38"/>
      <c r="K177" s="38"/>
      <c r="L177" s="41"/>
      <c r="M177" s="183"/>
      <c r="N177" s="184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8" t="s">
        <v>149</v>
      </c>
      <c r="AU177" s="18" t="s">
        <v>88</v>
      </c>
    </row>
    <row r="178" spans="1:65" s="2" customFormat="1" ht="11.25">
      <c r="A178" s="36"/>
      <c r="B178" s="37"/>
      <c r="C178" s="38"/>
      <c r="D178" s="198" t="s">
        <v>194</v>
      </c>
      <c r="E178" s="38"/>
      <c r="F178" s="199" t="s">
        <v>306</v>
      </c>
      <c r="G178" s="38"/>
      <c r="H178" s="38"/>
      <c r="I178" s="182"/>
      <c r="J178" s="38"/>
      <c r="K178" s="38"/>
      <c r="L178" s="41"/>
      <c r="M178" s="183"/>
      <c r="N178" s="184"/>
      <c r="O178" s="66"/>
      <c r="P178" s="66"/>
      <c r="Q178" s="66"/>
      <c r="R178" s="66"/>
      <c r="S178" s="66"/>
      <c r="T178" s="67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8" t="s">
        <v>194</v>
      </c>
      <c r="AU178" s="18" t="s">
        <v>88</v>
      </c>
    </row>
    <row r="179" spans="1:65" s="14" customFormat="1" ht="11.25">
      <c r="B179" s="210"/>
      <c r="C179" s="211"/>
      <c r="D179" s="180" t="s">
        <v>252</v>
      </c>
      <c r="E179" s="212" t="s">
        <v>32</v>
      </c>
      <c r="F179" s="213" t="s">
        <v>2857</v>
      </c>
      <c r="G179" s="211"/>
      <c r="H179" s="214">
        <v>5.28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252</v>
      </c>
      <c r="AU179" s="220" t="s">
        <v>88</v>
      </c>
      <c r="AV179" s="14" t="s">
        <v>88</v>
      </c>
      <c r="AW179" s="14" t="s">
        <v>39</v>
      </c>
      <c r="AX179" s="14" t="s">
        <v>78</v>
      </c>
      <c r="AY179" s="220" t="s">
        <v>143</v>
      </c>
    </row>
    <row r="180" spans="1:65" s="14" customFormat="1" ht="11.25">
      <c r="B180" s="210"/>
      <c r="C180" s="211"/>
      <c r="D180" s="180" t="s">
        <v>252</v>
      </c>
      <c r="E180" s="212" t="s">
        <v>32</v>
      </c>
      <c r="F180" s="213" t="s">
        <v>2858</v>
      </c>
      <c r="G180" s="211"/>
      <c r="H180" s="214">
        <v>2.7229999999999999</v>
      </c>
      <c r="I180" s="215"/>
      <c r="J180" s="211"/>
      <c r="K180" s="211"/>
      <c r="L180" s="216"/>
      <c r="M180" s="217"/>
      <c r="N180" s="218"/>
      <c r="O180" s="218"/>
      <c r="P180" s="218"/>
      <c r="Q180" s="218"/>
      <c r="R180" s="218"/>
      <c r="S180" s="218"/>
      <c r="T180" s="219"/>
      <c r="AT180" s="220" t="s">
        <v>252</v>
      </c>
      <c r="AU180" s="220" t="s">
        <v>88</v>
      </c>
      <c r="AV180" s="14" t="s">
        <v>88</v>
      </c>
      <c r="AW180" s="14" t="s">
        <v>39</v>
      </c>
      <c r="AX180" s="14" t="s">
        <v>78</v>
      </c>
      <c r="AY180" s="220" t="s">
        <v>143</v>
      </c>
    </row>
    <row r="181" spans="1:65" s="15" customFormat="1" ht="11.25">
      <c r="B181" s="221"/>
      <c r="C181" s="222"/>
      <c r="D181" s="180" t="s">
        <v>252</v>
      </c>
      <c r="E181" s="223" t="s">
        <v>32</v>
      </c>
      <c r="F181" s="224" t="s">
        <v>256</v>
      </c>
      <c r="G181" s="222"/>
      <c r="H181" s="225">
        <v>8.0030000000000001</v>
      </c>
      <c r="I181" s="226"/>
      <c r="J181" s="222"/>
      <c r="K181" s="222"/>
      <c r="L181" s="227"/>
      <c r="M181" s="228"/>
      <c r="N181" s="229"/>
      <c r="O181" s="229"/>
      <c r="P181" s="229"/>
      <c r="Q181" s="229"/>
      <c r="R181" s="229"/>
      <c r="S181" s="229"/>
      <c r="T181" s="230"/>
      <c r="AT181" s="231" t="s">
        <v>252</v>
      </c>
      <c r="AU181" s="231" t="s">
        <v>88</v>
      </c>
      <c r="AV181" s="15" t="s">
        <v>142</v>
      </c>
      <c r="AW181" s="15" t="s">
        <v>39</v>
      </c>
      <c r="AX181" s="15" t="s">
        <v>86</v>
      </c>
      <c r="AY181" s="231" t="s">
        <v>143</v>
      </c>
    </row>
    <row r="182" spans="1:65" s="2" customFormat="1" ht="24.2" customHeight="1">
      <c r="A182" s="36"/>
      <c r="B182" s="37"/>
      <c r="C182" s="167" t="s">
        <v>467</v>
      </c>
      <c r="D182" s="167" t="s">
        <v>144</v>
      </c>
      <c r="E182" s="168" t="s">
        <v>2463</v>
      </c>
      <c r="F182" s="169" t="s">
        <v>2464</v>
      </c>
      <c r="G182" s="170" t="s">
        <v>247</v>
      </c>
      <c r="H182" s="171">
        <v>1.44</v>
      </c>
      <c r="I182" s="172"/>
      <c r="J182" s="173">
        <f>ROUND(I182*H182,2)</f>
        <v>0</v>
      </c>
      <c r="K182" s="169" t="s">
        <v>248</v>
      </c>
      <c r="L182" s="41"/>
      <c r="M182" s="174" t="s">
        <v>32</v>
      </c>
      <c r="N182" s="175" t="s">
        <v>49</v>
      </c>
      <c r="O182" s="66"/>
      <c r="P182" s="176">
        <f>O182*H182</f>
        <v>0</v>
      </c>
      <c r="Q182" s="176">
        <v>0</v>
      </c>
      <c r="R182" s="176">
        <f>Q182*H182</f>
        <v>0</v>
      </c>
      <c r="S182" s="176">
        <v>0</v>
      </c>
      <c r="T182" s="177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78" t="s">
        <v>142</v>
      </c>
      <c r="AT182" s="178" t="s">
        <v>144</v>
      </c>
      <c r="AU182" s="178" t="s">
        <v>88</v>
      </c>
      <c r="AY182" s="18" t="s">
        <v>143</v>
      </c>
      <c r="BE182" s="179">
        <f>IF(N182="základní",J182,0)</f>
        <v>0</v>
      </c>
      <c r="BF182" s="179">
        <f>IF(N182="snížená",J182,0)</f>
        <v>0</v>
      </c>
      <c r="BG182" s="179">
        <f>IF(N182="zákl. přenesená",J182,0)</f>
        <v>0</v>
      </c>
      <c r="BH182" s="179">
        <f>IF(N182="sníž. přenesená",J182,0)</f>
        <v>0</v>
      </c>
      <c r="BI182" s="179">
        <f>IF(N182="nulová",J182,0)</f>
        <v>0</v>
      </c>
      <c r="BJ182" s="18" t="s">
        <v>86</v>
      </c>
      <c r="BK182" s="179">
        <f>ROUND(I182*H182,2)</f>
        <v>0</v>
      </c>
      <c r="BL182" s="18" t="s">
        <v>142</v>
      </c>
      <c r="BM182" s="178" t="s">
        <v>494</v>
      </c>
    </row>
    <row r="183" spans="1:65" s="2" customFormat="1" ht="11.25">
      <c r="A183" s="36"/>
      <c r="B183" s="37"/>
      <c r="C183" s="38"/>
      <c r="D183" s="180" t="s">
        <v>149</v>
      </c>
      <c r="E183" s="38"/>
      <c r="F183" s="181" t="s">
        <v>2464</v>
      </c>
      <c r="G183" s="38"/>
      <c r="H183" s="38"/>
      <c r="I183" s="182"/>
      <c r="J183" s="38"/>
      <c r="K183" s="38"/>
      <c r="L183" s="41"/>
      <c r="M183" s="183"/>
      <c r="N183" s="184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8" t="s">
        <v>149</v>
      </c>
      <c r="AU183" s="18" t="s">
        <v>88</v>
      </c>
    </row>
    <row r="184" spans="1:65" s="2" customFormat="1" ht="11.25">
      <c r="A184" s="36"/>
      <c r="B184" s="37"/>
      <c r="C184" s="38"/>
      <c r="D184" s="198" t="s">
        <v>194</v>
      </c>
      <c r="E184" s="38"/>
      <c r="F184" s="199" t="s">
        <v>2466</v>
      </c>
      <c r="G184" s="38"/>
      <c r="H184" s="38"/>
      <c r="I184" s="182"/>
      <c r="J184" s="38"/>
      <c r="K184" s="38"/>
      <c r="L184" s="41"/>
      <c r="M184" s="183"/>
      <c r="N184" s="184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8" t="s">
        <v>194</v>
      </c>
      <c r="AU184" s="18" t="s">
        <v>88</v>
      </c>
    </row>
    <row r="185" spans="1:65" s="14" customFormat="1" ht="11.25">
      <c r="B185" s="210"/>
      <c r="C185" s="211"/>
      <c r="D185" s="180" t="s">
        <v>252</v>
      </c>
      <c r="E185" s="212" t="s">
        <v>32</v>
      </c>
      <c r="F185" s="213" t="s">
        <v>2859</v>
      </c>
      <c r="G185" s="211"/>
      <c r="H185" s="214">
        <v>1.44</v>
      </c>
      <c r="I185" s="215"/>
      <c r="J185" s="211"/>
      <c r="K185" s="211"/>
      <c r="L185" s="216"/>
      <c r="M185" s="217"/>
      <c r="N185" s="218"/>
      <c r="O185" s="218"/>
      <c r="P185" s="218"/>
      <c r="Q185" s="218"/>
      <c r="R185" s="218"/>
      <c r="S185" s="218"/>
      <c r="T185" s="219"/>
      <c r="AT185" s="220" t="s">
        <v>252</v>
      </c>
      <c r="AU185" s="220" t="s">
        <v>88</v>
      </c>
      <c r="AV185" s="14" t="s">
        <v>88</v>
      </c>
      <c r="AW185" s="14" t="s">
        <v>39</v>
      </c>
      <c r="AX185" s="14" t="s">
        <v>78</v>
      </c>
      <c r="AY185" s="220" t="s">
        <v>143</v>
      </c>
    </row>
    <row r="186" spans="1:65" s="15" customFormat="1" ht="11.25">
      <c r="B186" s="221"/>
      <c r="C186" s="222"/>
      <c r="D186" s="180" t="s">
        <v>252</v>
      </c>
      <c r="E186" s="223" t="s">
        <v>32</v>
      </c>
      <c r="F186" s="224" t="s">
        <v>256</v>
      </c>
      <c r="G186" s="222"/>
      <c r="H186" s="225">
        <v>1.44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252</v>
      </c>
      <c r="AU186" s="231" t="s">
        <v>88</v>
      </c>
      <c r="AV186" s="15" t="s">
        <v>142</v>
      </c>
      <c r="AW186" s="15" t="s">
        <v>39</v>
      </c>
      <c r="AX186" s="15" t="s">
        <v>86</v>
      </c>
      <c r="AY186" s="231" t="s">
        <v>143</v>
      </c>
    </row>
    <row r="187" spans="1:65" s="2" customFormat="1" ht="16.5" customHeight="1">
      <c r="A187" s="36"/>
      <c r="B187" s="37"/>
      <c r="C187" s="232" t="s">
        <v>474</v>
      </c>
      <c r="D187" s="232" t="s">
        <v>519</v>
      </c>
      <c r="E187" s="233" t="s">
        <v>2860</v>
      </c>
      <c r="F187" s="234" t="s">
        <v>2861</v>
      </c>
      <c r="G187" s="235" t="s">
        <v>296</v>
      </c>
      <c r="H187" s="236">
        <v>2.4049999999999998</v>
      </c>
      <c r="I187" s="237"/>
      <c r="J187" s="238">
        <f>ROUND(I187*H187,2)</f>
        <v>0</v>
      </c>
      <c r="K187" s="234" t="s">
        <v>248</v>
      </c>
      <c r="L187" s="239"/>
      <c r="M187" s="240" t="s">
        <v>32</v>
      </c>
      <c r="N187" s="241" t="s">
        <v>49</v>
      </c>
      <c r="O187" s="66"/>
      <c r="P187" s="176">
        <f>O187*H187</f>
        <v>0</v>
      </c>
      <c r="Q187" s="176">
        <v>0</v>
      </c>
      <c r="R187" s="176">
        <f>Q187*H187</f>
        <v>0</v>
      </c>
      <c r="S187" s="176">
        <v>0</v>
      </c>
      <c r="T187" s="177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78" t="s">
        <v>176</v>
      </c>
      <c r="AT187" s="178" t="s">
        <v>519</v>
      </c>
      <c r="AU187" s="178" t="s">
        <v>88</v>
      </c>
      <c r="AY187" s="18" t="s">
        <v>143</v>
      </c>
      <c r="BE187" s="179">
        <f>IF(N187="základní",J187,0)</f>
        <v>0</v>
      </c>
      <c r="BF187" s="179">
        <f>IF(N187="snížená",J187,0)</f>
        <v>0</v>
      </c>
      <c r="BG187" s="179">
        <f>IF(N187="zákl. přenesená",J187,0)</f>
        <v>0</v>
      </c>
      <c r="BH187" s="179">
        <f>IF(N187="sníž. přenesená",J187,0)</f>
        <v>0</v>
      </c>
      <c r="BI187" s="179">
        <f>IF(N187="nulová",J187,0)</f>
        <v>0</v>
      </c>
      <c r="BJ187" s="18" t="s">
        <v>86</v>
      </c>
      <c r="BK187" s="179">
        <f>ROUND(I187*H187,2)</f>
        <v>0</v>
      </c>
      <c r="BL187" s="18" t="s">
        <v>142</v>
      </c>
      <c r="BM187" s="178" t="s">
        <v>669</v>
      </c>
    </row>
    <row r="188" spans="1:65" s="2" customFormat="1" ht="11.25">
      <c r="A188" s="36"/>
      <c r="B188" s="37"/>
      <c r="C188" s="38"/>
      <c r="D188" s="180" t="s">
        <v>149</v>
      </c>
      <c r="E188" s="38"/>
      <c r="F188" s="181" t="s">
        <v>2861</v>
      </c>
      <c r="G188" s="38"/>
      <c r="H188" s="38"/>
      <c r="I188" s="182"/>
      <c r="J188" s="38"/>
      <c r="K188" s="38"/>
      <c r="L188" s="41"/>
      <c r="M188" s="183"/>
      <c r="N188" s="184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8" t="s">
        <v>149</v>
      </c>
      <c r="AU188" s="18" t="s">
        <v>88</v>
      </c>
    </row>
    <row r="189" spans="1:65" s="14" customFormat="1" ht="11.25">
      <c r="B189" s="210"/>
      <c r="C189" s="211"/>
      <c r="D189" s="180" t="s">
        <v>252</v>
      </c>
      <c r="E189" s="212" t="s">
        <v>32</v>
      </c>
      <c r="F189" s="213" t="s">
        <v>2862</v>
      </c>
      <c r="G189" s="211"/>
      <c r="H189" s="214">
        <v>2.4049999999999998</v>
      </c>
      <c r="I189" s="215"/>
      <c r="J189" s="211"/>
      <c r="K189" s="211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252</v>
      </c>
      <c r="AU189" s="220" t="s">
        <v>88</v>
      </c>
      <c r="AV189" s="14" t="s">
        <v>88</v>
      </c>
      <c r="AW189" s="14" t="s">
        <v>39</v>
      </c>
      <c r="AX189" s="14" t="s">
        <v>78</v>
      </c>
      <c r="AY189" s="220" t="s">
        <v>143</v>
      </c>
    </row>
    <row r="190" spans="1:65" s="15" customFormat="1" ht="11.25">
      <c r="B190" s="221"/>
      <c r="C190" s="222"/>
      <c r="D190" s="180" t="s">
        <v>252</v>
      </c>
      <c r="E190" s="223" t="s">
        <v>32</v>
      </c>
      <c r="F190" s="224" t="s">
        <v>256</v>
      </c>
      <c r="G190" s="222"/>
      <c r="H190" s="225">
        <v>2.4049999999999998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252</v>
      </c>
      <c r="AU190" s="231" t="s">
        <v>88</v>
      </c>
      <c r="AV190" s="15" t="s">
        <v>142</v>
      </c>
      <c r="AW190" s="15" t="s">
        <v>39</v>
      </c>
      <c r="AX190" s="15" t="s">
        <v>86</v>
      </c>
      <c r="AY190" s="231" t="s">
        <v>143</v>
      </c>
    </row>
    <row r="191" spans="1:65" s="2" customFormat="1" ht="24.2" customHeight="1">
      <c r="A191" s="36"/>
      <c r="B191" s="37"/>
      <c r="C191" s="167" t="s">
        <v>480</v>
      </c>
      <c r="D191" s="167" t="s">
        <v>144</v>
      </c>
      <c r="E191" s="168" t="s">
        <v>2863</v>
      </c>
      <c r="F191" s="169" t="s">
        <v>2864</v>
      </c>
      <c r="G191" s="170" t="s">
        <v>312</v>
      </c>
      <c r="H191" s="171">
        <v>17.05</v>
      </c>
      <c r="I191" s="172"/>
      <c r="J191" s="173">
        <f>ROUND(I191*H191,2)</f>
        <v>0</v>
      </c>
      <c r="K191" s="169" t="s">
        <v>248</v>
      </c>
      <c r="L191" s="41"/>
      <c r="M191" s="174" t="s">
        <v>32</v>
      </c>
      <c r="N191" s="175" t="s">
        <v>49</v>
      </c>
      <c r="O191" s="66"/>
      <c r="P191" s="176">
        <f>O191*H191</f>
        <v>0</v>
      </c>
      <c r="Q191" s="176">
        <v>0</v>
      </c>
      <c r="R191" s="176">
        <f>Q191*H191</f>
        <v>0</v>
      </c>
      <c r="S191" s="176">
        <v>0</v>
      </c>
      <c r="T191" s="177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78" t="s">
        <v>142</v>
      </c>
      <c r="AT191" s="178" t="s">
        <v>144</v>
      </c>
      <c r="AU191" s="178" t="s">
        <v>88</v>
      </c>
      <c r="AY191" s="18" t="s">
        <v>143</v>
      </c>
      <c r="BE191" s="179">
        <f>IF(N191="základní",J191,0)</f>
        <v>0</v>
      </c>
      <c r="BF191" s="179">
        <f>IF(N191="snížená",J191,0)</f>
        <v>0</v>
      </c>
      <c r="BG191" s="179">
        <f>IF(N191="zákl. přenesená",J191,0)</f>
        <v>0</v>
      </c>
      <c r="BH191" s="179">
        <f>IF(N191="sníž. přenesená",J191,0)</f>
        <v>0</v>
      </c>
      <c r="BI191" s="179">
        <f>IF(N191="nulová",J191,0)</f>
        <v>0</v>
      </c>
      <c r="BJ191" s="18" t="s">
        <v>86</v>
      </c>
      <c r="BK191" s="179">
        <f>ROUND(I191*H191,2)</f>
        <v>0</v>
      </c>
      <c r="BL191" s="18" t="s">
        <v>142</v>
      </c>
      <c r="BM191" s="178" t="s">
        <v>684</v>
      </c>
    </row>
    <row r="192" spans="1:65" s="2" customFormat="1" ht="19.5">
      <c r="A192" s="36"/>
      <c r="B192" s="37"/>
      <c r="C192" s="38"/>
      <c r="D192" s="180" t="s">
        <v>149</v>
      </c>
      <c r="E192" s="38"/>
      <c r="F192" s="181" t="s">
        <v>2864</v>
      </c>
      <c r="G192" s="38"/>
      <c r="H192" s="38"/>
      <c r="I192" s="182"/>
      <c r="J192" s="38"/>
      <c r="K192" s="38"/>
      <c r="L192" s="41"/>
      <c r="M192" s="183"/>
      <c r="N192" s="184"/>
      <c r="O192" s="66"/>
      <c r="P192" s="66"/>
      <c r="Q192" s="66"/>
      <c r="R192" s="66"/>
      <c r="S192" s="66"/>
      <c r="T192" s="67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8" t="s">
        <v>149</v>
      </c>
      <c r="AU192" s="18" t="s">
        <v>88</v>
      </c>
    </row>
    <row r="193" spans="1:65" s="2" customFormat="1" ht="11.25">
      <c r="A193" s="36"/>
      <c r="B193" s="37"/>
      <c r="C193" s="38"/>
      <c r="D193" s="198" t="s">
        <v>194</v>
      </c>
      <c r="E193" s="38"/>
      <c r="F193" s="199" t="s">
        <v>2865</v>
      </c>
      <c r="G193" s="38"/>
      <c r="H193" s="38"/>
      <c r="I193" s="182"/>
      <c r="J193" s="38"/>
      <c r="K193" s="38"/>
      <c r="L193" s="41"/>
      <c r="M193" s="183"/>
      <c r="N193" s="184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8" t="s">
        <v>194</v>
      </c>
      <c r="AU193" s="18" t="s">
        <v>88</v>
      </c>
    </row>
    <row r="194" spans="1:65" s="2" customFormat="1" ht="24.2" customHeight="1">
      <c r="A194" s="36"/>
      <c r="B194" s="37"/>
      <c r="C194" s="167" t="s">
        <v>7</v>
      </c>
      <c r="D194" s="167" t="s">
        <v>144</v>
      </c>
      <c r="E194" s="168" t="s">
        <v>2866</v>
      </c>
      <c r="F194" s="169" t="s">
        <v>2867</v>
      </c>
      <c r="G194" s="170" t="s">
        <v>312</v>
      </c>
      <c r="H194" s="171">
        <v>17.05</v>
      </c>
      <c r="I194" s="172"/>
      <c r="J194" s="173">
        <f>ROUND(I194*H194,2)</f>
        <v>0</v>
      </c>
      <c r="K194" s="169" t="s">
        <v>248</v>
      </c>
      <c r="L194" s="41"/>
      <c r="M194" s="174" t="s">
        <v>32</v>
      </c>
      <c r="N194" s="175" t="s">
        <v>49</v>
      </c>
      <c r="O194" s="66"/>
      <c r="P194" s="176">
        <f>O194*H194</f>
        <v>0</v>
      </c>
      <c r="Q194" s="176">
        <v>0</v>
      </c>
      <c r="R194" s="176">
        <f>Q194*H194</f>
        <v>0</v>
      </c>
      <c r="S194" s="176">
        <v>0</v>
      </c>
      <c r="T194" s="177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78" t="s">
        <v>142</v>
      </c>
      <c r="AT194" s="178" t="s">
        <v>144</v>
      </c>
      <c r="AU194" s="178" t="s">
        <v>88</v>
      </c>
      <c r="AY194" s="18" t="s">
        <v>143</v>
      </c>
      <c r="BE194" s="179">
        <f>IF(N194="základní",J194,0)</f>
        <v>0</v>
      </c>
      <c r="BF194" s="179">
        <f>IF(N194="snížená",J194,0)</f>
        <v>0</v>
      </c>
      <c r="BG194" s="179">
        <f>IF(N194="zákl. přenesená",J194,0)</f>
        <v>0</v>
      </c>
      <c r="BH194" s="179">
        <f>IF(N194="sníž. přenesená",J194,0)</f>
        <v>0</v>
      </c>
      <c r="BI194" s="179">
        <f>IF(N194="nulová",J194,0)</f>
        <v>0</v>
      </c>
      <c r="BJ194" s="18" t="s">
        <v>86</v>
      </c>
      <c r="BK194" s="179">
        <f>ROUND(I194*H194,2)</f>
        <v>0</v>
      </c>
      <c r="BL194" s="18" t="s">
        <v>142</v>
      </c>
      <c r="BM194" s="178" t="s">
        <v>699</v>
      </c>
    </row>
    <row r="195" spans="1:65" s="2" customFormat="1" ht="19.5">
      <c r="A195" s="36"/>
      <c r="B195" s="37"/>
      <c r="C195" s="38"/>
      <c r="D195" s="180" t="s">
        <v>149</v>
      </c>
      <c r="E195" s="38"/>
      <c r="F195" s="181" t="s">
        <v>2867</v>
      </c>
      <c r="G195" s="38"/>
      <c r="H195" s="38"/>
      <c r="I195" s="182"/>
      <c r="J195" s="38"/>
      <c r="K195" s="38"/>
      <c r="L195" s="41"/>
      <c r="M195" s="183"/>
      <c r="N195" s="184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8" t="s">
        <v>149</v>
      </c>
      <c r="AU195" s="18" t="s">
        <v>88</v>
      </c>
    </row>
    <row r="196" spans="1:65" s="2" customFormat="1" ht="11.25">
      <c r="A196" s="36"/>
      <c r="B196" s="37"/>
      <c r="C196" s="38"/>
      <c r="D196" s="198" t="s">
        <v>194</v>
      </c>
      <c r="E196" s="38"/>
      <c r="F196" s="199" t="s">
        <v>2868</v>
      </c>
      <c r="G196" s="38"/>
      <c r="H196" s="38"/>
      <c r="I196" s="182"/>
      <c r="J196" s="38"/>
      <c r="K196" s="38"/>
      <c r="L196" s="41"/>
      <c r="M196" s="183"/>
      <c r="N196" s="184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8" t="s">
        <v>194</v>
      </c>
      <c r="AU196" s="18" t="s">
        <v>88</v>
      </c>
    </row>
    <row r="197" spans="1:65" s="2" customFormat="1" ht="16.5" customHeight="1">
      <c r="A197" s="36"/>
      <c r="B197" s="37"/>
      <c r="C197" s="232" t="s">
        <v>495</v>
      </c>
      <c r="D197" s="232" t="s">
        <v>519</v>
      </c>
      <c r="E197" s="233" t="s">
        <v>2869</v>
      </c>
      <c r="F197" s="234" t="s">
        <v>2870</v>
      </c>
      <c r="G197" s="235" t="s">
        <v>1133</v>
      </c>
      <c r="H197" s="236">
        <v>0.34100000000000003</v>
      </c>
      <c r="I197" s="237"/>
      <c r="J197" s="238">
        <f>ROUND(I197*H197,2)</f>
        <v>0</v>
      </c>
      <c r="K197" s="234" t="s">
        <v>248</v>
      </c>
      <c r="L197" s="239"/>
      <c r="M197" s="240" t="s">
        <v>32</v>
      </c>
      <c r="N197" s="241" t="s">
        <v>49</v>
      </c>
      <c r="O197" s="66"/>
      <c r="P197" s="176">
        <f>O197*H197</f>
        <v>0</v>
      </c>
      <c r="Q197" s="176">
        <v>0</v>
      </c>
      <c r="R197" s="176">
        <f>Q197*H197</f>
        <v>0</v>
      </c>
      <c r="S197" s="176">
        <v>0</v>
      </c>
      <c r="T197" s="177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78" t="s">
        <v>176</v>
      </c>
      <c r="AT197" s="178" t="s">
        <v>519</v>
      </c>
      <c r="AU197" s="178" t="s">
        <v>88</v>
      </c>
      <c r="AY197" s="18" t="s">
        <v>143</v>
      </c>
      <c r="BE197" s="179">
        <f>IF(N197="základní",J197,0)</f>
        <v>0</v>
      </c>
      <c r="BF197" s="179">
        <f>IF(N197="snížená",J197,0)</f>
        <v>0</v>
      </c>
      <c r="BG197" s="179">
        <f>IF(N197="zákl. přenesená",J197,0)</f>
        <v>0</v>
      </c>
      <c r="BH197" s="179">
        <f>IF(N197="sníž. přenesená",J197,0)</f>
        <v>0</v>
      </c>
      <c r="BI197" s="179">
        <f>IF(N197="nulová",J197,0)</f>
        <v>0</v>
      </c>
      <c r="BJ197" s="18" t="s">
        <v>86</v>
      </c>
      <c r="BK197" s="179">
        <f>ROUND(I197*H197,2)</f>
        <v>0</v>
      </c>
      <c r="BL197" s="18" t="s">
        <v>142</v>
      </c>
      <c r="BM197" s="178" t="s">
        <v>712</v>
      </c>
    </row>
    <row r="198" spans="1:65" s="2" customFormat="1" ht="11.25">
      <c r="A198" s="36"/>
      <c r="B198" s="37"/>
      <c r="C198" s="38"/>
      <c r="D198" s="180" t="s">
        <v>149</v>
      </c>
      <c r="E198" s="38"/>
      <c r="F198" s="181" t="s">
        <v>2870</v>
      </c>
      <c r="G198" s="38"/>
      <c r="H198" s="38"/>
      <c r="I198" s="182"/>
      <c r="J198" s="38"/>
      <c r="K198" s="38"/>
      <c r="L198" s="41"/>
      <c r="M198" s="183"/>
      <c r="N198" s="184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8" t="s">
        <v>149</v>
      </c>
      <c r="AU198" s="18" t="s">
        <v>88</v>
      </c>
    </row>
    <row r="199" spans="1:65" s="14" customFormat="1" ht="11.25">
      <c r="B199" s="210"/>
      <c r="C199" s="211"/>
      <c r="D199" s="180" t="s">
        <v>252</v>
      </c>
      <c r="E199" s="212" t="s">
        <v>32</v>
      </c>
      <c r="F199" s="213" t="s">
        <v>2871</v>
      </c>
      <c r="G199" s="211"/>
      <c r="H199" s="214">
        <v>0.34100000000000003</v>
      </c>
      <c r="I199" s="215"/>
      <c r="J199" s="211"/>
      <c r="K199" s="211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252</v>
      </c>
      <c r="AU199" s="220" t="s">
        <v>88</v>
      </c>
      <c r="AV199" s="14" t="s">
        <v>88</v>
      </c>
      <c r="AW199" s="14" t="s">
        <v>39</v>
      </c>
      <c r="AX199" s="14" t="s">
        <v>78</v>
      </c>
      <c r="AY199" s="220" t="s">
        <v>143</v>
      </c>
    </row>
    <row r="200" spans="1:65" s="15" customFormat="1" ht="11.25">
      <c r="B200" s="221"/>
      <c r="C200" s="222"/>
      <c r="D200" s="180" t="s">
        <v>252</v>
      </c>
      <c r="E200" s="223" t="s">
        <v>32</v>
      </c>
      <c r="F200" s="224" t="s">
        <v>256</v>
      </c>
      <c r="G200" s="222"/>
      <c r="H200" s="225">
        <v>0.34100000000000003</v>
      </c>
      <c r="I200" s="226"/>
      <c r="J200" s="222"/>
      <c r="K200" s="222"/>
      <c r="L200" s="227"/>
      <c r="M200" s="228"/>
      <c r="N200" s="229"/>
      <c r="O200" s="229"/>
      <c r="P200" s="229"/>
      <c r="Q200" s="229"/>
      <c r="R200" s="229"/>
      <c r="S200" s="229"/>
      <c r="T200" s="230"/>
      <c r="AT200" s="231" t="s">
        <v>252</v>
      </c>
      <c r="AU200" s="231" t="s">
        <v>88</v>
      </c>
      <c r="AV200" s="15" t="s">
        <v>142</v>
      </c>
      <c r="AW200" s="15" t="s">
        <v>39</v>
      </c>
      <c r="AX200" s="15" t="s">
        <v>86</v>
      </c>
      <c r="AY200" s="231" t="s">
        <v>143</v>
      </c>
    </row>
    <row r="201" spans="1:65" s="2" customFormat="1" ht="24.2" customHeight="1">
      <c r="A201" s="36"/>
      <c r="B201" s="37"/>
      <c r="C201" s="167" t="s">
        <v>502</v>
      </c>
      <c r="D201" s="167" t="s">
        <v>144</v>
      </c>
      <c r="E201" s="168" t="s">
        <v>2872</v>
      </c>
      <c r="F201" s="169" t="s">
        <v>2873</v>
      </c>
      <c r="G201" s="170" t="s">
        <v>312</v>
      </c>
      <c r="H201" s="171">
        <v>17.05</v>
      </c>
      <c r="I201" s="172"/>
      <c r="J201" s="173">
        <f>ROUND(I201*H201,2)</f>
        <v>0</v>
      </c>
      <c r="K201" s="169" t="s">
        <v>248</v>
      </c>
      <c r="L201" s="41"/>
      <c r="M201" s="174" t="s">
        <v>32</v>
      </c>
      <c r="N201" s="175" t="s">
        <v>49</v>
      </c>
      <c r="O201" s="66"/>
      <c r="P201" s="176">
        <f>O201*H201</f>
        <v>0</v>
      </c>
      <c r="Q201" s="176">
        <v>0</v>
      </c>
      <c r="R201" s="176">
        <f>Q201*H201</f>
        <v>0</v>
      </c>
      <c r="S201" s="176">
        <v>0</v>
      </c>
      <c r="T201" s="177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78" t="s">
        <v>142</v>
      </c>
      <c r="AT201" s="178" t="s">
        <v>144</v>
      </c>
      <c r="AU201" s="178" t="s">
        <v>88</v>
      </c>
      <c r="AY201" s="18" t="s">
        <v>143</v>
      </c>
      <c r="BE201" s="179">
        <f>IF(N201="základní",J201,0)</f>
        <v>0</v>
      </c>
      <c r="BF201" s="179">
        <f>IF(N201="snížená",J201,0)</f>
        <v>0</v>
      </c>
      <c r="BG201" s="179">
        <f>IF(N201="zákl. přenesená",J201,0)</f>
        <v>0</v>
      </c>
      <c r="BH201" s="179">
        <f>IF(N201="sníž. přenesená",J201,0)</f>
        <v>0</v>
      </c>
      <c r="BI201" s="179">
        <f>IF(N201="nulová",J201,0)</f>
        <v>0</v>
      </c>
      <c r="BJ201" s="18" t="s">
        <v>86</v>
      </c>
      <c r="BK201" s="179">
        <f>ROUND(I201*H201,2)</f>
        <v>0</v>
      </c>
      <c r="BL201" s="18" t="s">
        <v>142</v>
      </c>
      <c r="BM201" s="178" t="s">
        <v>762</v>
      </c>
    </row>
    <row r="202" spans="1:65" s="2" customFormat="1" ht="19.5">
      <c r="A202" s="36"/>
      <c r="B202" s="37"/>
      <c r="C202" s="38"/>
      <c r="D202" s="180" t="s">
        <v>149</v>
      </c>
      <c r="E202" s="38"/>
      <c r="F202" s="181" t="s">
        <v>2873</v>
      </c>
      <c r="G202" s="38"/>
      <c r="H202" s="38"/>
      <c r="I202" s="182"/>
      <c r="J202" s="38"/>
      <c r="K202" s="38"/>
      <c r="L202" s="41"/>
      <c r="M202" s="183"/>
      <c r="N202" s="184"/>
      <c r="O202" s="66"/>
      <c r="P202" s="66"/>
      <c r="Q202" s="66"/>
      <c r="R202" s="66"/>
      <c r="S202" s="66"/>
      <c r="T202" s="67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8" t="s">
        <v>149</v>
      </c>
      <c r="AU202" s="18" t="s">
        <v>88</v>
      </c>
    </row>
    <row r="203" spans="1:65" s="2" customFormat="1" ht="11.25">
      <c r="A203" s="36"/>
      <c r="B203" s="37"/>
      <c r="C203" s="38"/>
      <c r="D203" s="198" t="s">
        <v>194</v>
      </c>
      <c r="E203" s="38"/>
      <c r="F203" s="199" t="s">
        <v>2874</v>
      </c>
      <c r="G203" s="38"/>
      <c r="H203" s="38"/>
      <c r="I203" s="182"/>
      <c r="J203" s="38"/>
      <c r="K203" s="38"/>
      <c r="L203" s="41"/>
      <c r="M203" s="183"/>
      <c r="N203" s="184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8" t="s">
        <v>194</v>
      </c>
      <c r="AU203" s="18" t="s">
        <v>88</v>
      </c>
    </row>
    <row r="204" spans="1:65" s="14" customFormat="1" ht="11.25">
      <c r="B204" s="210"/>
      <c r="C204" s="211"/>
      <c r="D204" s="180" t="s">
        <v>252</v>
      </c>
      <c r="E204" s="212" t="s">
        <v>32</v>
      </c>
      <c r="F204" s="213" t="s">
        <v>2836</v>
      </c>
      <c r="G204" s="211"/>
      <c r="H204" s="214">
        <v>17.05</v>
      </c>
      <c r="I204" s="215"/>
      <c r="J204" s="211"/>
      <c r="K204" s="211"/>
      <c r="L204" s="216"/>
      <c r="M204" s="217"/>
      <c r="N204" s="218"/>
      <c r="O204" s="218"/>
      <c r="P204" s="218"/>
      <c r="Q204" s="218"/>
      <c r="R204" s="218"/>
      <c r="S204" s="218"/>
      <c r="T204" s="219"/>
      <c r="AT204" s="220" t="s">
        <v>252</v>
      </c>
      <c r="AU204" s="220" t="s">
        <v>88</v>
      </c>
      <c r="AV204" s="14" t="s">
        <v>88</v>
      </c>
      <c r="AW204" s="14" t="s">
        <v>39</v>
      </c>
      <c r="AX204" s="14" t="s">
        <v>78</v>
      </c>
      <c r="AY204" s="220" t="s">
        <v>143</v>
      </c>
    </row>
    <row r="205" spans="1:65" s="15" customFormat="1" ht="11.25">
      <c r="B205" s="221"/>
      <c r="C205" s="222"/>
      <c r="D205" s="180" t="s">
        <v>252</v>
      </c>
      <c r="E205" s="223" t="s">
        <v>32</v>
      </c>
      <c r="F205" s="224" t="s">
        <v>256</v>
      </c>
      <c r="G205" s="222"/>
      <c r="H205" s="225">
        <v>17.05</v>
      </c>
      <c r="I205" s="226"/>
      <c r="J205" s="222"/>
      <c r="K205" s="222"/>
      <c r="L205" s="227"/>
      <c r="M205" s="228"/>
      <c r="N205" s="229"/>
      <c r="O205" s="229"/>
      <c r="P205" s="229"/>
      <c r="Q205" s="229"/>
      <c r="R205" s="229"/>
      <c r="S205" s="229"/>
      <c r="T205" s="230"/>
      <c r="AT205" s="231" t="s">
        <v>252</v>
      </c>
      <c r="AU205" s="231" t="s">
        <v>88</v>
      </c>
      <c r="AV205" s="15" t="s">
        <v>142</v>
      </c>
      <c r="AW205" s="15" t="s">
        <v>39</v>
      </c>
      <c r="AX205" s="15" t="s">
        <v>86</v>
      </c>
      <c r="AY205" s="231" t="s">
        <v>143</v>
      </c>
    </row>
    <row r="206" spans="1:65" s="2" customFormat="1" ht="24.2" customHeight="1">
      <c r="A206" s="36"/>
      <c r="B206" s="37"/>
      <c r="C206" s="167" t="s">
        <v>509</v>
      </c>
      <c r="D206" s="167" t="s">
        <v>144</v>
      </c>
      <c r="E206" s="168" t="s">
        <v>310</v>
      </c>
      <c r="F206" s="169" t="s">
        <v>311</v>
      </c>
      <c r="G206" s="170" t="s">
        <v>312</v>
      </c>
      <c r="H206" s="171">
        <v>5.9720000000000004</v>
      </c>
      <c r="I206" s="172"/>
      <c r="J206" s="173">
        <f>ROUND(I206*H206,2)</f>
        <v>0</v>
      </c>
      <c r="K206" s="169" t="s">
        <v>248</v>
      </c>
      <c r="L206" s="41"/>
      <c r="M206" s="174" t="s">
        <v>32</v>
      </c>
      <c r="N206" s="175" t="s">
        <v>49</v>
      </c>
      <c r="O206" s="66"/>
      <c r="P206" s="176">
        <f>O206*H206</f>
        <v>0</v>
      </c>
      <c r="Q206" s="176">
        <v>0</v>
      </c>
      <c r="R206" s="176">
        <f>Q206*H206</f>
        <v>0</v>
      </c>
      <c r="S206" s="176">
        <v>0</v>
      </c>
      <c r="T206" s="177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78" t="s">
        <v>142</v>
      </c>
      <c r="AT206" s="178" t="s">
        <v>144</v>
      </c>
      <c r="AU206" s="178" t="s">
        <v>88</v>
      </c>
      <c r="AY206" s="18" t="s">
        <v>143</v>
      </c>
      <c r="BE206" s="179">
        <f>IF(N206="základní",J206,0)</f>
        <v>0</v>
      </c>
      <c r="BF206" s="179">
        <f>IF(N206="snížená",J206,0)</f>
        <v>0</v>
      </c>
      <c r="BG206" s="179">
        <f>IF(N206="zákl. přenesená",J206,0)</f>
        <v>0</v>
      </c>
      <c r="BH206" s="179">
        <f>IF(N206="sníž. přenesená",J206,0)</f>
        <v>0</v>
      </c>
      <c r="BI206" s="179">
        <f>IF(N206="nulová",J206,0)</f>
        <v>0</v>
      </c>
      <c r="BJ206" s="18" t="s">
        <v>86</v>
      </c>
      <c r="BK206" s="179">
        <f>ROUND(I206*H206,2)</f>
        <v>0</v>
      </c>
      <c r="BL206" s="18" t="s">
        <v>142</v>
      </c>
      <c r="BM206" s="178" t="s">
        <v>781</v>
      </c>
    </row>
    <row r="207" spans="1:65" s="2" customFormat="1" ht="19.5">
      <c r="A207" s="36"/>
      <c r="B207" s="37"/>
      <c r="C207" s="38"/>
      <c r="D207" s="180" t="s">
        <v>149</v>
      </c>
      <c r="E207" s="38"/>
      <c r="F207" s="181" t="s">
        <v>311</v>
      </c>
      <c r="G207" s="38"/>
      <c r="H207" s="38"/>
      <c r="I207" s="182"/>
      <c r="J207" s="38"/>
      <c r="K207" s="38"/>
      <c r="L207" s="41"/>
      <c r="M207" s="183"/>
      <c r="N207" s="184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8" t="s">
        <v>149</v>
      </c>
      <c r="AU207" s="18" t="s">
        <v>88</v>
      </c>
    </row>
    <row r="208" spans="1:65" s="2" customFormat="1" ht="11.25">
      <c r="A208" s="36"/>
      <c r="B208" s="37"/>
      <c r="C208" s="38"/>
      <c r="D208" s="198" t="s">
        <v>194</v>
      </c>
      <c r="E208" s="38"/>
      <c r="F208" s="199" t="s">
        <v>315</v>
      </c>
      <c r="G208" s="38"/>
      <c r="H208" s="38"/>
      <c r="I208" s="182"/>
      <c r="J208" s="38"/>
      <c r="K208" s="38"/>
      <c r="L208" s="41"/>
      <c r="M208" s="183"/>
      <c r="N208" s="184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8" t="s">
        <v>194</v>
      </c>
      <c r="AU208" s="18" t="s">
        <v>88</v>
      </c>
    </row>
    <row r="209" spans="1:65" s="14" customFormat="1" ht="11.25">
      <c r="B209" s="210"/>
      <c r="C209" s="211"/>
      <c r="D209" s="180" t="s">
        <v>252</v>
      </c>
      <c r="E209" s="212" t="s">
        <v>32</v>
      </c>
      <c r="F209" s="213" t="s">
        <v>2875</v>
      </c>
      <c r="G209" s="211"/>
      <c r="H209" s="214">
        <v>5.9720000000000004</v>
      </c>
      <c r="I209" s="215"/>
      <c r="J209" s="211"/>
      <c r="K209" s="211"/>
      <c r="L209" s="216"/>
      <c r="M209" s="217"/>
      <c r="N209" s="218"/>
      <c r="O209" s="218"/>
      <c r="P209" s="218"/>
      <c r="Q209" s="218"/>
      <c r="R209" s="218"/>
      <c r="S209" s="218"/>
      <c r="T209" s="219"/>
      <c r="AT209" s="220" t="s">
        <v>252</v>
      </c>
      <c r="AU209" s="220" t="s">
        <v>88</v>
      </c>
      <c r="AV209" s="14" t="s">
        <v>88</v>
      </c>
      <c r="AW209" s="14" t="s">
        <v>39</v>
      </c>
      <c r="AX209" s="14" t="s">
        <v>78</v>
      </c>
      <c r="AY209" s="220" t="s">
        <v>143</v>
      </c>
    </row>
    <row r="210" spans="1:65" s="15" customFormat="1" ht="11.25">
      <c r="B210" s="221"/>
      <c r="C210" s="222"/>
      <c r="D210" s="180" t="s">
        <v>252</v>
      </c>
      <c r="E210" s="223" t="s">
        <v>32</v>
      </c>
      <c r="F210" s="224" t="s">
        <v>256</v>
      </c>
      <c r="G210" s="222"/>
      <c r="H210" s="225">
        <v>5.9720000000000004</v>
      </c>
      <c r="I210" s="226"/>
      <c r="J210" s="222"/>
      <c r="K210" s="222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252</v>
      </c>
      <c r="AU210" s="231" t="s">
        <v>88</v>
      </c>
      <c r="AV210" s="15" t="s">
        <v>142</v>
      </c>
      <c r="AW210" s="15" t="s">
        <v>39</v>
      </c>
      <c r="AX210" s="15" t="s">
        <v>86</v>
      </c>
      <c r="AY210" s="231" t="s">
        <v>143</v>
      </c>
    </row>
    <row r="211" spans="1:65" s="2" customFormat="1" ht="21.75" customHeight="1">
      <c r="A211" s="36"/>
      <c r="B211" s="37"/>
      <c r="C211" s="167" t="s">
        <v>518</v>
      </c>
      <c r="D211" s="167" t="s">
        <v>144</v>
      </c>
      <c r="E211" s="168" t="s">
        <v>2876</v>
      </c>
      <c r="F211" s="169" t="s">
        <v>2877</v>
      </c>
      <c r="G211" s="170" t="s">
        <v>312</v>
      </c>
      <c r="H211" s="171">
        <v>17.05</v>
      </c>
      <c r="I211" s="172"/>
      <c r="J211" s="173">
        <f>ROUND(I211*H211,2)</f>
        <v>0</v>
      </c>
      <c r="K211" s="169" t="s">
        <v>248</v>
      </c>
      <c r="L211" s="41"/>
      <c r="M211" s="174" t="s">
        <v>32</v>
      </c>
      <c r="N211" s="175" t="s">
        <v>49</v>
      </c>
      <c r="O211" s="66"/>
      <c r="P211" s="176">
        <f>O211*H211</f>
        <v>0</v>
      </c>
      <c r="Q211" s="176">
        <v>0</v>
      </c>
      <c r="R211" s="176">
        <f>Q211*H211</f>
        <v>0</v>
      </c>
      <c r="S211" s="176">
        <v>0</v>
      </c>
      <c r="T211" s="177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78" t="s">
        <v>142</v>
      </c>
      <c r="AT211" s="178" t="s">
        <v>144</v>
      </c>
      <c r="AU211" s="178" t="s">
        <v>88</v>
      </c>
      <c r="AY211" s="18" t="s">
        <v>143</v>
      </c>
      <c r="BE211" s="179">
        <f>IF(N211="základní",J211,0)</f>
        <v>0</v>
      </c>
      <c r="BF211" s="179">
        <f>IF(N211="snížená",J211,0)</f>
        <v>0</v>
      </c>
      <c r="BG211" s="179">
        <f>IF(N211="zákl. přenesená",J211,0)</f>
        <v>0</v>
      </c>
      <c r="BH211" s="179">
        <f>IF(N211="sníž. přenesená",J211,0)</f>
        <v>0</v>
      </c>
      <c r="BI211" s="179">
        <f>IF(N211="nulová",J211,0)</f>
        <v>0</v>
      </c>
      <c r="BJ211" s="18" t="s">
        <v>86</v>
      </c>
      <c r="BK211" s="179">
        <f>ROUND(I211*H211,2)</f>
        <v>0</v>
      </c>
      <c r="BL211" s="18" t="s">
        <v>142</v>
      </c>
      <c r="BM211" s="178" t="s">
        <v>793</v>
      </c>
    </row>
    <row r="212" spans="1:65" s="2" customFormat="1" ht="11.25">
      <c r="A212" s="36"/>
      <c r="B212" s="37"/>
      <c r="C212" s="38"/>
      <c r="D212" s="180" t="s">
        <v>149</v>
      </c>
      <c r="E212" s="38"/>
      <c r="F212" s="181" t="s">
        <v>2877</v>
      </c>
      <c r="G212" s="38"/>
      <c r="H212" s="38"/>
      <c r="I212" s="182"/>
      <c r="J212" s="38"/>
      <c r="K212" s="38"/>
      <c r="L212" s="41"/>
      <c r="M212" s="183"/>
      <c r="N212" s="184"/>
      <c r="O212" s="66"/>
      <c r="P212" s="66"/>
      <c r="Q212" s="66"/>
      <c r="R212" s="66"/>
      <c r="S212" s="66"/>
      <c r="T212" s="67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8" t="s">
        <v>149</v>
      </c>
      <c r="AU212" s="18" t="s">
        <v>88</v>
      </c>
    </row>
    <row r="213" spans="1:65" s="2" customFormat="1" ht="11.25">
      <c r="A213" s="36"/>
      <c r="B213" s="37"/>
      <c r="C213" s="38"/>
      <c r="D213" s="198" t="s">
        <v>194</v>
      </c>
      <c r="E213" s="38"/>
      <c r="F213" s="199" t="s">
        <v>2878</v>
      </c>
      <c r="G213" s="38"/>
      <c r="H213" s="38"/>
      <c r="I213" s="182"/>
      <c r="J213" s="38"/>
      <c r="K213" s="38"/>
      <c r="L213" s="41"/>
      <c r="M213" s="183"/>
      <c r="N213" s="184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8" t="s">
        <v>194</v>
      </c>
      <c r="AU213" s="18" t="s">
        <v>88</v>
      </c>
    </row>
    <row r="214" spans="1:65" s="2" customFormat="1" ht="16.5" customHeight="1">
      <c r="A214" s="36"/>
      <c r="B214" s="37"/>
      <c r="C214" s="167" t="s">
        <v>524</v>
      </c>
      <c r="D214" s="167" t="s">
        <v>144</v>
      </c>
      <c r="E214" s="168" t="s">
        <v>2879</v>
      </c>
      <c r="F214" s="169" t="s">
        <v>2880</v>
      </c>
      <c r="G214" s="170" t="s">
        <v>247</v>
      </c>
      <c r="H214" s="171">
        <v>2.1309999999999998</v>
      </c>
      <c r="I214" s="172"/>
      <c r="J214" s="173">
        <f>ROUND(I214*H214,2)</f>
        <v>0</v>
      </c>
      <c r="K214" s="169" t="s">
        <v>248</v>
      </c>
      <c r="L214" s="41"/>
      <c r="M214" s="174" t="s">
        <v>32</v>
      </c>
      <c r="N214" s="175" t="s">
        <v>49</v>
      </c>
      <c r="O214" s="66"/>
      <c r="P214" s="176">
        <f>O214*H214</f>
        <v>0</v>
      </c>
      <c r="Q214" s="176">
        <v>0</v>
      </c>
      <c r="R214" s="176">
        <f>Q214*H214</f>
        <v>0</v>
      </c>
      <c r="S214" s="176">
        <v>0</v>
      </c>
      <c r="T214" s="177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78" t="s">
        <v>142</v>
      </c>
      <c r="AT214" s="178" t="s">
        <v>144</v>
      </c>
      <c r="AU214" s="178" t="s">
        <v>88</v>
      </c>
      <c r="AY214" s="18" t="s">
        <v>143</v>
      </c>
      <c r="BE214" s="179">
        <f>IF(N214="základní",J214,0)</f>
        <v>0</v>
      </c>
      <c r="BF214" s="179">
        <f>IF(N214="snížená",J214,0)</f>
        <v>0</v>
      </c>
      <c r="BG214" s="179">
        <f>IF(N214="zákl. přenesená",J214,0)</f>
        <v>0</v>
      </c>
      <c r="BH214" s="179">
        <f>IF(N214="sníž. přenesená",J214,0)</f>
        <v>0</v>
      </c>
      <c r="BI214" s="179">
        <f>IF(N214="nulová",J214,0)</f>
        <v>0</v>
      </c>
      <c r="BJ214" s="18" t="s">
        <v>86</v>
      </c>
      <c r="BK214" s="179">
        <f>ROUND(I214*H214,2)</f>
        <v>0</v>
      </c>
      <c r="BL214" s="18" t="s">
        <v>142</v>
      </c>
      <c r="BM214" s="178" t="s">
        <v>803</v>
      </c>
    </row>
    <row r="215" spans="1:65" s="2" customFormat="1" ht="11.25">
      <c r="A215" s="36"/>
      <c r="B215" s="37"/>
      <c r="C215" s="38"/>
      <c r="D215" s="180" t="s">
        <v>149</v>
      </c>
      <c r="E215" s="38"/>
      <c r="F215" s="181" t="s">
        <v>2880</v>
      </c>
      <c r="G215" s="38"/>
      <c r="H215" s="38"/>
      <c r="I215" s="182"/>
      <c r="J215" s="38"/>
      <c r="K215" s="38"/>
      <c r="L215" s="41"/>
      <c r="M215" s="183"/>
      <c r="N215" s="184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8" t="s">
        <v>149</v>
      </c>
      <c r="AU215" s="18" t="s">
        <v>88</v>
      </c>
    </row>
    <row r="216" spans="1:65" s="2" customFormat="1" ht="11.25">
      <c r="A216" s="36"/>
      <c r="B216" s="37"/>
      <c r="C216" s="38"/>
      <c r="D216" s="198" t="s">
        <v>194</v>
      </c>
      <c r="E216" s="38"/>
      <c r="F216" s="199" t="s">
        <v>2881</v>
      </c>
      <c r="G216" s="38"/>
      <c r="H216" s="38"/>
      <c r="I216" s="182"/>
      <c r="J216" s="38"/>
      <c r="K216" s="38"/>
      <c r="L216" s="41"/>
      <c r="M216" s="183"/>
      <c r="N216" s="184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8" t="s">
        <v>194</v>
      </c>
      <c r="AU216" s="18" t="s">
        <v>88</v>
      </c>
    </row>
    <row r="217" spans="1:65" s="14" customFormat="1" ht="11.25">
      <c r="B217" s="210"/>
      <c r="C217" s="211"/>
      <c r="D217" s="180" t="s">
        <v>252</v>
      </c>
      <c r="E217" s="212" t="s">
        <v>32</v>
      </c>
      <c r="F217" s="213" t="s">
        <v>2882</v>
      </c>
      <c r="G217" s="211"/>
      <c r="H217" s="214">
        <v>2.1309999999999998</v>
      </c>
      <c r="I217" s="215"/>
      <c r="J217" s="211"/>
      <c r="K217" s="211"/>
      <c r="L217" s="216"/>
      <c r="M217" s="217"/>
      <c r="N217" s="218"/>
      <c r="O217" s="218"/>
      <c r="P217" s="218"/>
      <c r="Q217" s="218"/>
      <c r="R217" s="218"/>
      <c r="S217" s="218"/>
      <c r="T217" s="219"/>
      <c r="AT217" s="220" t="s">
        <v>252</v>
      </c>
      <c r="AU217" s="220" t="s">
        <v>88</v>
      </c>
      <c r="AV217" s="14" t="s">
        <v>88</v>
      </c>
      <c r="AW217" s="14" t="s">
        <v>39</v>
      </c>
      <c r="AX217" s="14" t="s">
        <v>78</v>
      </c>
      <c r="AY217" s="220" t="s">
        <v>143</v>
      </c>
    </row>
    <row r="218" spans="1:65" s="15" customFormat="1" ht="11.25">
      <c r="B218" s="221"/>
      <c r="C218" s="222"/>
      <c r="D218" s="180" t="s">
        <v>252</v>
      </c>
      <c r="E218" s="223" t="s">
        <v>32</v>
      </c>
      <c r="F218" s="224" t="s">
        <v>256</v>
      </c>
      <c r="G218" s="222"/>
      <c r="H218" s="225">
        <v>2.1309999999999998</v>
      </c>
      <c r="I218" s="226"/>
      <c r="J218" s="222"/>
      <c r="K218" s="222"/>
      <c r="L218" s="227"/>
      <c r="M218" s="228"/>
      <c r="N218" s="229"/>
      <c r="O218" s="229"/>
      <c r="P218" s="229"/>
      <c r="Q218" s="229"/>
      <c r="R218" s="229"/>
      <c r="S218" s="229"/>
      <c r="T218" s="230"/>
      <c r="AT218" s="231" t="s">
        <v>252</v>
      </c>
      <c r="AU218" s="231" t="s">
        <v>88</v>
      </c>
      <c r="AV218" s="15" t="s">
        <v>142</v>
      </c>
      <c r="AW218" s="15" t="s">
        <v>39</v>
      </c>
      <c r="AX218" s="15" t="s">
        <v>86</v>
      </c>
      <c r="AY218" s="231" t="s">
        <v>143</v>
      </c>
    </row>
    <row r="219" spans="1:65" s="11" customFormat="1" ht="22.9" customHeight="1">
      <c r="B219" s="153"/>
      <c r="C219" s="154"/>
      <c r="D219" s="155" t="s">
        <v>77</v>
      </c>
      <c r="E219" s="196" t="s">
        <v>88</v>
      </c>
      <c r="F219" s="196" t="s">
        <v>318</v>
      </c>
      <c r="G219" s="154"/>
      <c r="H219" s="154"/>
      <c r="I219" s="157"/>
      <c r="J219" s="197">
        <f>BK219</f>
        <v>0</v>
      </c>
      <c r="K219" s="154"/>
      <c r="L219" s="159"/>
      <c r="M219" s="160"/>
      <c r="N219" s="161"/>
      <c r="O219" s="161"/>
      <c r="P219" s="162">
        <f>SUM(P220:P269)</f>
        <v>0</v>
      </c>
      <c r="Q219" s="161"/>
      <c r="R219" s="162">
        <f>SUM(R220:R269)</f>
        <v>0</v>
      </c>
      <c r="S219" s="161"/>
      <c r="T219" s="163">
        <f>SUM(T220:T269)</f>
        <v>0</v>
      </c>
      <c r="AR219" s="164" t="s">
        <v>86</v>
      </c>
      <c r="AT219" s="165" t="s">
        <v>77</v>
      </c>
      <c r="AU219" s="165" t="s">
        <v>86</v>
      </c>
      <c r="AY219" s="164" t="s">
        <v>143</v>
      </c>
      <c r="BK219" s="166">
        <f>SUM(BK220:BK269)</f>
        <v>0</v>
      </c>
    </row>
    <row r="220" spans="1:65" s="2" customFormat="1" ht="24.2" customHeight="1">
      <c r="A220" s="36"/>
      <c r="B220" s="37"/>
      <c r="C220" s="167" t="s">
        <v>533</v>
      </c>
      <c r="D220" s="167" t="s">
        <v>144</v>
      </c>
      <c r="E220" s="168" t="s">
        <v>2883</v>
      </c>
      <c r="F220" s="169" t="s">
        <v>2884</v>
      </c>
      <c r="G220" s="170" t="s">
        <v>462</v>
      </c>
      <c r="H220" s="171">
        <v>60</v>
      </c>
      <c r="I220" s="172"/>
      <c r="J220" s="173">
        <f>ROUND(I220*H220,2)</f>
        <v>0</v>
      </c>
      <c r="K220" s="169" t="s">
        <v>248</v>
      </c>
      <c r="L220" s="41"/>
      <c r="M220" s="174" t="s">
        <v>32</v>
      </c>
      <c r="N220" s="175" t="s">
        <v>49</v>
      </c>
      <c r="O220" s="66"/>
      <c r="P220" s="176">
        <f>O220*H220</f>
        <v>0</v>
      </c>
      <c r="Q220" s="176">
        <v>0</v>
      </c>
      <c r="R220" s="176">
        <f>Q220*H220</f>
        <v>0</v>
      </c>
      <c r="S220" s="176">
        <v>0</v>
      </c>
      <c r="T220" s="177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78" t="s">
        <v>142</v>
      </c>
      <c r="AT220" s="178" t="s">
        <v>144</v>
      </c>
      <c r="AU220" s="178" t="s">
        <v>88</v>
      </c>
      <c r="AY220" s="18" t="s">
        <v>143</v>
      </c>
      <c r="BE220" s="179">
        <f>IF(N220="základní",J220,0)</f>
        <v>0</v>
      </c>
      <c r="BF220" s="179">
        <f>IF(N220="snížená",J220,0)</f>
        <v>0</v>
      </c>
      <c r="BG220" s="179">
        <f>IF(N220="zákl. přenesená",J220,0)</f>
        <v>0</v>
      </c>
      <c r="BH220" s="179">
        <f>IF(N220="sníž. přenesená",J220,0)</f>
        <v>0</v>
      </c>
      <c r="BI220" s="179">
        <f>IF(N220="nulová",J220,0)</f>
        <v>0</v>
      </c>
      <c r="BJ220" s="18" t="s">
        <v>86</v>
      </c>
      <c r="BK220" s="179">
        <f>ROUND(I220*H220,2)</f>
        <v>0</v>
      </c>
      <c r="BL220" s="18" t="s">
        <v>142</v>
      </c>
      <c r="BM220" s="178" t="s">
        <v>814</v>
      </c>
    </row>
    <row r="221" spans="1:65" s="2" customFormat="1" ht="19.5">
      <c r="A221" s="36"/>
      <c r="B221" s="37"/>
      <c r="C221" s="38"/>
      <c r="D221" s="180" t="s">
        <v>149</v>
      </c>
      <c r="E221" s="38"/>
      <c r="F221" s="181" t="s">
        <v>2884</v>
      </c>
      <c r="G221" s="38"/>
      <c r="H221" s="38"/>
      <c r="I221" s="182"/>
      <c r="J221" s="38"/>
      <c r="K221" s="38"/>
      <c r="L221" s="41"/>
      <c r="M221" s="183"/>
      <c r="N221" s="184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8" t="s">
        <v>149</v>
      </c>
      <c r="AU221" s="18" t="s">
        <v>88</v>
      </c>
    </row>
    <row r="222" spans="1:65" s="2" customFormat="1" ht="11.25">
      <c r="A222" s="36"/>
      <c r="B222" s="37"/>
      <c r="C222" s="38"/>
      <c r="D222" s="198" t="s">
        <v>194</v>
      </c>
      <c r="E222" s="38"/>
      <c r="F222" s="199" t="s">
        <v>2885</v>
      </c>
      <c r="G222" s="38"/>
      <c r="H222" s="38"/>
      <c r="I222" s="182"/>
      <c r="J222" s="38"/>
      <c r="K222" s="38"/>
      <c r="L222" s="41"/>
      <c r="M222" s="183"/>
      <c r="N222" s="184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8" t="s">
        <v>194</v>
      </c>
      <c r="AU222" s="18" t="s">
        <v>88</v>
      </c>
    </row>
    <row r="223" spans="1:65" s="2" customFormat="1" ht="24.2" customHeight="1">
      <c r="A223" s="36"/>
      <c r="B223" s="37"/>
      <c r="C223" s="167" t="s">
        <v>538</v>
      </c>
      <c r="D223" s="167" t="s">
        <v>144</v>
      </c>
      <c r="E223" s="168" t="s">
        <v>2886</v>
      </c>
      <c r="F223" s="169" t="s">
        <v>2887</v>
      </c>
      <c r="G223" s="170" t="s">
        <v>462</v>
      </c>
      <c r="H223" s="171">
        <v>2</v>
      </c>
      <c r="I223" s="172"/>
      <c r="J223" s="173">
        <f>ROUND(I223*H223,2)</f>
        <v>0</v>
      </c>
      <c r="K223" s="169" t="s">
        <v>248</v>
      </c>
      <c r="L223" s="41"/>
      <c r="M223" s="174" t="s">
        <v>32</v>
      </c>
      <c r="N223" s="175" t="s">
        <v>49</v>
      </c>
      <c r="O223" s="66"/>
      <c r="P223" s="176">
        <f>O223*H223</f>
        <v>0</v>
      </c>
      <c r="Q223" s="176">
        <v>0</v>
      </c>
      <c r="R223" s="176">
        <f>Q223*H223</f>
        <v>0</v>
      </c>
      <c r="S223" s="176">
        <v>0</v>
      </c>
      <c r="T223" s="177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78" t="s">
        <v>142</v>
      </c>
      <c r="AT223" s="178" t="s">
        <v>144</v>
      </c>
      <c r="AU223" s="178" t="s">
        <v>88</v>
      </c>
      <c r="AY223" s="18" t="s">
        <v>143</v>
      </c>
      <c r="BE223" s="179">
        <f>IF(N223="základní",J223,0)</f>
        <v>0</v>
      </c>
      <c r="BF223" s="179">
        <f>IF(N223="snížená",J223,0)</f>
        <v>0</v>
      </c>
      <c r="BG223" s="179">
        <f>IF(N223="zákl. přenesená",J223,0)</f>
        <v>0</v>
      </c>
      <c r="BH223" s="179">
        <f>IF(N223="sníž. přenesená",J223,0)</f>
        <v>0</v>
      </c>
      <c r="BI223" s="179">
        <f>IF(N223="nulová",J223,0)</f>
        <v>0</v>
      </c>
      <c r="BJ223" s="18" t="s">
        <v>86</v>
      </c>
      <c r="BK223" s="179">
        <f>ROUND(I223*H223,2)</f>
        <v>0</v>
      </c>
      <c r="BL223" s="18" t="s">
        <v>142</v>
      </c>
      <c r="BM223" s="178" t="s">
        <v>827</v>
      </c>
    </row>
    <row r="224" spans="1:65" s="2" customFormat="1" ht="19.5">
      <c r="A224" s="36"/>
      <c r="B224" s="37"/>
      <c r="C224" s="38"/>
      <c r="D224" s="180" t="s">
        <v>149</v>
      </c>
      <c r="E224" s="38"/>
      <c r="F224" s="181" t="s">
        <v>2887</v>
      </c>
      <c r="G224" s="38"/>
      <c r="H224" s="38"/>
      <c r="I224" s="182"/>
      <c r="J224" s="38"/>
      <c r="K224" s="38"/>
      <c r="L224" s="41"/>
      <c r="M224" s="183"/>
      <c r="N224" s="184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8" t="s">
        <v>149</v>
      </c>
      <c r="AU224" s="18" t="s">
        <v>88</v>
      </c>
    </row>
    <row r="225" spans="1:65" s="2" customFormat="1" ht="11.25">
      <c r="A225" s="36"/>
      <c r="B225" s="37"/>
      <c r="C225" s="38"/>
      <c r="D225" s="198" t="s">
        <v>194</v>
      </c>
      <c r="E225" s="38"/>
      <c r="F225" s="199" t="s">
        <v>2888</v>
      </c>
      <c r="G225" s="38"/>
      <c r="H225" s="38"/>
      <c r="I225" s="182"/>
      <c r="J225" s="38"/>
      <c r="K225" s="38"/>
      <c r="L225" s="41"/>
      <c r="M225" s="183"/>
      <c r="N225" s="184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8" t="s">
        <v>194</v>
      </c>
      <c r="AU225" s="18" t="s">
        <v>88</v>
      </c>
    </row>
    <row r="226" spans="1:65" s="2" customFormat="1" ht="16.5" customHeight="1">
      <c r="A226" s="36"/>
      <c r="B226" s="37"/>
      <c r="C226" s="232" t="s">
        <v>561</v>
      </c>
      <c r="D226" s="232" t="s">
        <v>519</v>
      </c>
      <c r="E226" s="233" t="s">
        <v>2889</v>
      </c>
      <c r="F226" s="234" t="s">
        <v>2890</v>
      </c>
      <c r="G226" s="235" t="s">
        <v>470</v>
      </c>
      <c r="H226" s="236">
        <v>4</v>
      </c>
      <c r="I226" s="237"/>
      <c r="J226" s="238">
        <f>ROUND(I226*H226,2)</f>
        <v>0</v>
      </c>
      <c r="K226" s="234" t="s">
        <v>248</v>
      </c>
      <c r="L226" s="239"/>
      <c r="M226" s="240" t="s">
        <v>32</v>
      </c>
      <c r="N226" s="241" t="s">
        <v>49</v>
      </c>
      <c r="O226" s="66"/>
      <c r="P226" s="176">
        <f>O226*H226</f>
        <v>0</v>
      </c>
      <c r="Q226" s="176">
        <v>0</v>
      </c>
      <c r="R226" s="176">
        <f>Q226*H226</f>
        <v>0</v>
      </c>
      <c r="S226" s="176">
        <v>0</v>
      </c>
      <c r="T226" s="177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78" t="s">
        <v>176</v>
      </c>
      <c r="AT226" s="178" t="s">
        <v>519</v>
      </c>
      <c r="AU226" s="178" t="s">
        <v>88</v>
      </c>
      <c r="AY226" s="18" t="s">
        <v>143</v>
      </c>
      <c r="BE226" s="179">
        <f>IF(N226="základní",J226,0)</f>
        <v>0</v>
      </c>
      <c r="BF226" s="179">
        <f>IF(N226="snížená",J226,0)</f>
        <v>0</v>
      </c>
      <c r="BG226" s="179">
        <f>IF(N226="zákl. přenesená",J226,0)</f>
        <v>0</v>
      </c>
      <c r="BH226" s="179">
        <f>IF(N226="sníž. přenesená",J226,0)</f>
        <v>0</v>
      </c>
      <c r="BI226" s="179">
        <f>IF(N226="nulová",J226,0)</f>
        <v>0</v>
      </c>
      <c r="BJ226" s="18" t="s">
        <v>86</v>
      </c>
      <c r="BK226" s="179">
        <f>ROUND(I226*H226,2)</f>
        <v>0</v>
      </c>
      <c r="BL226" s="18" t="s">
        <v>142</v>
      </c>
      <c r="BM226" s="178" t="s">
        <v>847</v>
      </c>
    </row>
    <row r="227" spans="1:65" s="2" customFormat="1" ht="11.25">
      <c r="A227" s="36"/>
      <c r="B227" s="37"/>
      <c r="C227" s="38"/>
      <c r="D227" s="180" t="s">
        <v>149</v>
      </c>
      <c r="E227" s="38"/>
      <c r="F227" s="181" t="s">
        <v>2890</v>
      </c>
      <c r="G227" s="38"/>
      <c r="H227" s="38"/>
      <c r="I227" s="182"/>
      <c r="J227" s="38"/>
      <c r="K227" s="38"/>
      <c r="L227" s="41"/>
      <c r="M227" s="183"/>
      <c r="N227" s="184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8" t="s">
        <v>149</v>
      </c>
      <c r="AU227" s="18" t="s">
        <v>88</v>
      </c>
    </row>
    <row r="228" spans="1:65" s="2" customFormat="1" ht="33" customHeight="1">
      <c r="A228" s="36"/>
      <c r="B228" s="37"/>
      <c r="C228" s="167" t="s">
        <v>566</v>
      </c>
      <c r="D228" s="167" t="s">
        <v>144</v>
      </c>
      <c r="E228" s="168" t="s">
        <v>2891</v>
      </c>
      <c r="F228" s="169" t="s">
        <v>2892</v>
      </c>
      <c r="G228" s="170" t="s">
        <v>247</v>
      </c>
      <c r="H228" s="171">
        <v>0.17199999999999999</v>
      </c>
      <c r="I228" s="172"/>
      <c r="J228" s="173">
        <f>ROUND(I228*H228,2)</f>
        <v>0</v>
      </c>
      <c r="K228" s="169" t="s">
        <v>248</v>
      </c>
      <c r="L228" s="41"/>
      <c r="M228" s="174" t="s">
        <v>32</v>
      </c>
      <c r="N228" s="175" t="s">
        <v>49</v>
      </c>
      <c r="O228" s="66"/>
      <c r="P228" s="176">
        <f>O228*H228</f>
        <v>0</v>
      </c>
      <c r="Q228" s="176">
        <v>0</v>
      </c>
      <c r="R228" s="176">
        <f>Q228*H228</f>
        <v>0</v>
      </c>
      <c r="S228" s="176">
        <v>0</v>
      </c>
      <c r="T228" s="177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78" t="s">
        <v>142</v>
      </c>
      <c r="AT228" s="178" t="s">
        <v>144</v>
      </c>
      <c r="AU228" s="178" t="s">
        <v>88</v>
      </c>
      <c r="AY228" s="18" t="s">
        <v>143</v>
      </c>
      <c r="BE228" s="179">
        <f>IF(N228="základní",J228,0)</f>
        <v>0</v>
      </c>
      <c r="BF228" s="179">
        <f>IF(N228="snížená",J228,0)</f>
        <v>0</v>
      </c>
      <c r="BG228" s="179">
        <f>IF(N228="zákl. přenesená",J228,0)</f>
        <v>0</v>
      </c>
      <c r="BH228" s="179">
        <f>IF(N228="sníž. přenesená",J228,0)</f>
        <v>0</v>
      </c>
      <c r="BI228" s="179">
        <f>IF(N228="nulová",J228,0)</f>
        <v>0</v>
      </c>
      <c r="BJ228" s="18" t="s">
        <v>86</v>
      </c>
      <c r="BK228" s="179">
        <f>ROUND(I228*H228,2)</f>
        <v>0</v>
      </c>
      <c r="BL228" s="18" t="s">
        <v>142</v>
      </c>
      <c r="BM228" s="178" t="s">
        <v>861</v>
      </c>
    </row>
    <row r="229" spans="1:65" s="2" customFormat="1" ht="19.5">
      <c r="A229" s="36"/>
      <c r="B229" s="37"/>
      <c r="C229" s="38"/>
      <c r="D229" s="180" t="s">
        <v>149</v>
      </c>
      <c r="E229" s="38"/>
      <c r="F229" s="181" t="s">
        <v>2892</v>
      </c>
      <c r="G229" s="38"/>
      <c r="H229" s="38"/>
      <c r="I229" s="182"/>
      <c r="J229" s="38"/>
      <c r="K229" s="38"/>
      <c r="L229" s="41"/>
      <c r="M229" s="183"/>
      <c r="N229" s="184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8" t="s">
        <v>149</v>
      </c>
      <c r="AU229" s="18" t="s">
        <v>88</v>
      </c>
    </row>
    <row r="230" spans="1:65" s="2" customFormat="1" ht="11.25">
      <c r="A230" s="36"/>
      <c r="B230" s="37"/>
      <c r="C230" s="38"/>
      <c r="D230" s="198" t="s">
        <v>194</v>
      </c>
      <c r="E230" s="38"/>
      <c r="F230" s="199" t="s">
        <v>2893</v>
      </c>
      <c r="G230" s="38"/>
      <c r="H230" s="38"/>
      <c r="I230" s="182"/>
      <c r="J230" s="38"/>
      <c r="K230" s="38"/>
      <c r="L230" s="41"/>
      <c r="M230" s="183"/>
      <c r="N230" s="184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8" t="s">
        <v>194</v>
      </c>
      <c r="AU230" s="18" t="s">
        <v>88</v>
      </c>
    </row>
    <row r="231" spans="1:65" s="14" customFormat="1" ht="11.25">
      <c r="B231" s="210"/>
      <c r="C231" s="211"/>
      <c r="D231" s="180" t="s">
        <v>252</v>
      </c>
      <c r="E231" s="212" t="s">
        <v>32</v>
      </c>
      <c r="F231" s="213" t="s">
        <v>2894</v>
      </c>
      <c r="G231" s="211"/>
      <c r="H231" s="214">
        <v>0.17199999999999999</v>
      </c>
      <c r="I231" s="215"/>
      <c r="J231" s="211"/>
      <c r="K231" s="211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252</v>
      </c>
      <c r="AU231" s="220" t="s">
        <v>88</v>
      </c>
      <c r="AV231" s="14" t="s">
        <v>88</v>
      </c>
      <c r="AW231" s="14" t="s">
        <v>39</v>
      </c>
      <c r="AX231" s="14" t="s">
        <v>78</v>
      </c>
      <c r="AY231" s="220" t="s">
        <v>143</v>
      </c>
    </row>
    <row r="232" spans="1:65" s="15" customFormat="1" ht="11.25">
      <c r="B232" s="221"/>
      <c r="C232" s="222"/>
      <c r="D232" s="180" t="s">
        <v>252</v>
      </c>
      <c r="E232" s="223" t="s">
        <v>32</v>
      </c>
      <c r="F232" s="224" t="s">
        <v>256</v>
      </c>
      <c r="G232" s="222"/>
      <c r="H232" s="225">
        <v>0.17199999999999999</v>
      </c>
      <c r="I232" s="226"/>
      <c r="J232" s="222"/>
      <c r="K232" s="222"/>
      <c r="L232" s="227"/>
      <c r="M232" s="228"/>
      <c r="N232" s="229"/>
      <c r="O232" s="229"/>
      <c r="P232" s="229"/>
      <c r="Q232" s="229"/>
      <c r="R232" s="229"/>
      <c r="S232" s="229"/>
      <c r="T232" s="230"/>
      <c r="AT232" s="231" t="s">
        <v>252</v>
      </c>
      <c r="AU232" s="231" t="s">
        <v>88</v>
      </c>
      <c r="AV232" s="15" t="s">
        <v>142</v>
      </c>
      <c r="AW232" s="15" t="s">
        <v>39</v>
      </c>
      <c r="AX232" s="15" t="s">
        <v>86</v>
      </c>
      <c r="AY232" s="231" t="s">
        <v>143</v>
      </c>
    </row>
    <row r="233" spans="1:65" s="2" customFormat="1" ht="16.5" customHeight="1">
      <c r="A233" s="36"/>
      <c r="B233" s="37"/>
      <c r="C233" s="167" t="s">
        <v>576</v>
      </c>
      <c r="D233" s="167" t="s">
        <v>144</v>
      </c>
      <c r="E233" s="168" t="s">
        <v>2895</v>
      </c>
      <c r="F233" s="169" t="s">
        <v>2896</v>
      </c>
      <c r="G233" s="170" t="s">
        <v>312</v>
      </c>
      <c r="H233" s="171">
        <v>0.55900000000000005</v>
      </c>
      <c r="I233" s="172"/>
      <c r="J233" s="173">
        <f>ROUND(I233*H233,2)</f>
        <v>0</v>
      </c>
      <c r="K233" s="169" t="s">
        <v>248</v>
      </c>
      <c r="L233" s="41"/>
      <c r="M233" s="174" t="s">
        <v>32</v>
      </c>
      <c r="N233" s="175" t="s">
        <v>49</v>
      </c>
      <c r="O233" s="66"/>
      <c r="P233" s="176">
        <f>O233*H233</f>
        <v>0</v>
      </c>
      <c r="Q233" s="176">
        <v>0</v>
      </c>
      <c r="R233" s="176">
        <f>Q233*H233</f>
        <v>0</v>
      </c>
      <c r="S233" s="176">
        <v>0</v>
      </c>
      <c r="T233" s="177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78" t="s">
        <v>142</v>
      </c>
      <c r="AT233" s="178" t="s">
        <v>144</v>
      </c>
      <c r="AU233" s="178" t="s">
        <v>88</v>
      </c>
      <c r="AY233" s="18" t="s">
        <v>143</v>
      </c>
      <c r="BE233" s="179">
        <f>IF(N233="základní",J233,0)</f>
        <v>0</v>
      </c>
      <c r="BF233" s="179">
        <f>IF(N233="snížená",J233,0)</f>
        <v>0</v>
      </c>
      <c r="BG233" s="179">
        <f>IF(N233="zákl. přenesená",J233,0)</f>
        <v>0</v>
      </c>
      <c r="BH233" s="179">
        <f>IF(N233="sníž. přenesená",J233,0)</f>
        <v>0</v>
      </c>
      <c r="BI233" s="179">
        <f>IF(N233="nulová",J233,0)</f>
        <v>0</v>
      </c>
      <c r="BJ233" s="18" t="s">
        <v>86</v>
      </c>
      <c r="BK233" s="179">
        <f>ROUND(I233*H233,2)</f>
        <v>0</v>
      </c>
      <c r="BL233" s="18" t="s">
        <v>142</v>
      </c>
      <c r="BM233" s="178" t="s">
        <v>873</v>
      </c>
    </row>
    <row r="234" spans="1:65" s="2" customFormat="1" ht="11.25">
      <c r="A234" s="36"/>
      <c r="B234" s="37"/>
      <c r="C234" s="38"/>
      <c r="D234" s="180" t="s">
        <v>149</v>
      </c>
      <c r="E234" s="38"/>
      <c r="F234" s="181" t="s">
        <v>2896</v>
      </c>
      <c r="G234" s="38"/>
      <c r="H234" s="38"/>
      <c r="I234" s="182"/>
      <c r="J234" s="38"/>
      <c r="K234" s="38"/>
      <c r="L234" s="41"/>
      <c r="M234" s="183"/>
      <c r="N234" s="184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8" t="s">
        <v>149</v>
      </c>
      <c r="AU234" s="18" t="s">
        <v>88</v>
      </c>
    </row>
    <row r="235" spans="1:65" s="2" customFormat="1" ht="11.25">
      <c r="A235" s="36"/>
      <c r="B235" s="37"/>
      <c r="C235" s="38"/>
      <c r="D235" s="198" t="s">
        <v>194</v>
      </c>
      <c r="E235" s="38"/>
      <c r="F235" s="199" t="s">
        <v>2897</v>
      </c>
      <c r="G235" s="38"/>
      <c r="H235" s="38"/>
      <c r="I235" s="182"/>
      <c r="J235" s="38"/>
      <c r="K235" s="38"/>
      <c r="L235" s="41"/>
      <c r="M235" s="183"/>
      <c r="N235" s="184"/>
      <c r="O235" s="66"/>
      <c r="P235" s="66"/>
      <c r="Q235" s="66"/>
      <c r="R235" s="66"/>
      <c r="S235" s="66"/>
      <c r="T235" s="67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8" t="s">
        <v>194</v>
      </c>
      <c r="AU235" s="18" t="s">
        <v>88</v>
      </c>
    </row>
    <row r="236" spans="1:65" s="14" customFormat="1" ht="11.25">
      <c r="B236" s="210"/>
      <c r="C236" s="211"/>
      <c r="D236" s="180" t="s">
        <v>252</v>
      </c>
      <c r="E236" s="212" t="s">
        <v>32</v>
      </c>
      <c r="F236" s="213" t="s">
        <v>2898</v>
      </c>
      <c r="G236" s="211"/>
      <c r="H236" s="214">
        <v>0.55900000000000005</v>
      </c>
      <c r="I236" s="215"/>
      <c r="J236" s="211"/>
      <c r="K236" s="211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252</v>
      </c>
      <c r="AU236" s="220" t="s">
        <v>88</v>
      </c>
      <c r="AV236" s="14" t="s">
        <v>88</v>
      </c>
      <c r="AW236" s="14" t="s">
        <v>39</v>
      </c>
      <c r="AX236" s="14" t="s">
        <v>78</v>
      </c>
      <c r="AY236" s="220" t="s">
        <v>143</v>
      </c>
    </row>
    <row r="237" spans="1:65" s="15" customFormat="1" ht="11.25">
      <c r="B237" s="221"/>
      <c r="C237" s="222"/>
      <c r="D237" s="180" t="s">
        <v>252</v>
      </c>
      <c r="E237" s="223" t="s">
        <v>32</v>
      </c>
      <c r="F237" s="224" t="s">
        <v>256</v>
      </c>
      <c r="G237" s="222"/>
      <c r="H237" s="225">
        <v>0.55900000000000005</v>
      </c>
      <c r="I237" s="226"/>
      <c r="J237" s="222"/>
      <c r="K237" s="222"/>
      <c r="L237" s="227"/>
      <c r="M237" s="228"/>
      <c r="N237" s="229"/>
      <c r="O237" s="229"/>
      <c r="P237" s="229"/>
      <c r="Q237" s="229"/>
      <c r="R237" s="229"/>
      <c r="S237" s="229"/>
      <c r="T237" s="230"/>
      <c r="AT237" s="231" t="s">
        <v>252</v>
      </c>
      <c r="AU237" s="231" t="s">
        <v>88</v>
      </c>
      <c r="AV237" s="15" t="s">
        <v>142</v>
      </c>
      <c r="AW237" s="15" t="s">
        <v>39</v>
      </c>
      <c r="AX237" s="15" t="s">
        <v>86</v>
      </c>
      <c r="AY237" s="231" t="s">
        <v>143</v>
      </c>
    </row>
    <row r="238" spans="1:65" s="2" customFormat="1" ht="24.2" customHeight="1">
      <c r="A238" s="36"/>
      <c r="B238" s="37"/>
      <c r="C238" s="167" t="s">
        <v>586</v>
      </c>
      <c r="D238" s="167" t="s">
        <v>144</v>
      </c>
      <c r="E238" s="168" t="s">
        <v>2899</v>
      </c>
      <c r="F238" s="169" t="s">
        <v>2900</v>
      </c>
      <c r="G238" s="170" t="s">
        <v>462</v>
      </c>
      <c r="H238" s="171">
        <v>60</v>
      </c>
      <c r="I238" s="172"/>
      <c r="J238" s="173">
        <f>ROUND(I238*H238,2)</f>
        <v>0</v>
      </c>
      <c r="K238" s="169" t="s">
        <v>248</v>
      </c>
      <c r="L238" s="41"/>
      <c r="M238" s="174" t="s">
        <v>32</v>
      </c>
      <c r="N238" s="175" t="s">
        <v>49</v>
      </c>
      <c r="O238" s="66"/>
      <c r="P238" s="176">
        <f>O238*H238</f>
        <v>0</v>
      </c>
      <c r="Q238" s="176">
        <v>0</v>
      </c>
      <c r="R238" s="176">
        <f>Q238*H238</f>
        <v>0</v>
      </c>
      <c r="S238" s="176">
        <v>0</v>
      </c>
      <c r="T238" s="177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78" t="s">
        <v>142</v>
      </c>
      <c r="AT238" s="178" t="s">
        <v>144</v>
      </c>
      <c r="AU238" s="178" t="s">
        <v>88</v>
      </c>
      <c r="AY238" s="18" t="s">
        <v>143</v>
      </c>
      <c r="BE238" s="179">
        <f>IF(N238="základní",J238,0)</f>
        <v>0</v>
      </c>
      <c r="BF238" s="179">
        <f>IF(N238="snížená",J238,0)</f>
        <v>0</v>
      </c>
      <c r="BG238" s="179">
        <f>IF(N238="zákl. přenesená",J238,0)</f>
        <v>0</v>
      </c>
      <c r="BH238" s="179">
        <f>IF(N238="sníž. přenesená",J238,0)</f>
        <v>0</v>
      </c>
      <c r="BI238" s="179">
        <f>IF(N238="nulová",J238,0)</f>
        <v>0</v>
      </c>
      <c r="BJ238" s="18" t="s">
        <v>86</v>
      </c>
      <c r="BK238" s="179">
        <f>ROUND(I238*H238,2)</f>
        <v>0</v>
      </c>
      <c r="BL238" s="18" t="s">
        <v>142</v>
      </c>
      <c r="BM238" s="178" t="s">
        <v>910</v>
      </c>
    </row>
    <row r="239" spans="1:65" s="2" customFormat="1" ht="11.25">
      <c r="A239" s="36"/>
      <c r="B239" s="37"/>
      <c r="C239" s="38"/>
      <c r="D239" s="180" t="s">
        <v>149</v>
      </c>
      <c r="E239" s="38"/>
      <c r="F239" s="181" t="s">
        <v>2900</v>
      </c>
      <c r="G239" s="38"/>
      <c r="H239" s="38"/>
      <c r="I239" s="182"/>
      <c r="J239" s="38"/>
      <c r="K239" s="38"/>
      <c r="L239" s="41"/>
      <c r="M239" s="183"/>
      <c r="N239" s="184"/>
      <c r="O239" s="66"/>
      <c r="P239" s="66"/>
      <c r="Q239" s="66"/>
      <c r="R239" s="66"/>
      <c r="S239" s="66"/>
      <c r="T239" s="67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8" t="s">
        <v>149</v>
      </c>
      <c r="AU239" s="18" t="s">
        <v>88</v>
      </c>
    </row>
    <row r="240" spans="1:65" s="2" customFormat="1" ht="11.25">
      <c r="A240" s="36"/>
      <c r="B240" s="37"/>
      <c r="C240" s="38"/>
      <c r="D240" s="198" t="s">
        <v>194</v>
      </c>
      <c r="E240" s="38"/>
      <c r="F240" s="199" t="s">
        <v>2901</v>
      </c>
      <c r="G240" s="38"/>
      <c r="H240" s="38"/>
      <c r="I240" s="182"/>
      <c r="J240" s="38"/>
      <c r="K240" s="38"/>
      <c r="L240" s="41"/>
      <c r="M240" s="183"/>
      <c r="N240" s="184"/>
      <c r="O240" s="66"/>
      <c r="P240" s="66"/>
      <c r="Q240" s="66"/>
      <c r="R240" s="66"/>
      <c r="S240" s="66"/>
      <c r="T240" s="67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8" t="s">
        <v>194</v>
      </c>
      <c r="AU240" s="18" t="s">
        <v>88</v>
      </c>
    </row>
    <row r="241" spans="1:65" s="2" customFormat="1" ht="21.75" customHeight="1">
      <c r="A241" s="36"/>
      <c r="B241" s="37"/>
      <c r="C241" s="232" t="s">
        <v>594</v>
      </c>
      <c r="D241" s="232" t="s">
        <v>519</v>
      </c>
      <c r="E241" s="233" t="s">
        <v>2902</v>
      </c>
      <c r="F241" s="234" t="s">
        <v>2903</v>
      </c>
      <c r="G241" s="235" t="s">
        <v>462</v>
      </c>
      <c r="H241" s="236">
        <v>60.9</v>
      </c>
      <c r="I241" s="237"/>
      <c r="J241" s="238">
        <f>ROUND(I241*H241,2)</f>
        <v>0</v>
      </c>
      <c r="K241" s="234" t="s">
        <v>248</v>
      </c>
      <c r="L241" s="239"/>
      <c r="M241" s="240" t="s">
        <v>32</v>
      </c>
      <c r="N241" s="241" t="s">
        <v>49</v>
      </c>
      <c r="O241" s="66"/>
      <c r="P241" s="176">
        <f>O241*H241</f>
        <v>0</v>
      </c>
      <c r="Q241" s="176">
        <v>0</v>
      </c>
      <c r="R241" s="176">
        <f>Q241*H241</f>
        <v>0</v>
      </c>
      <c r="S241" s="176">
        <v>0</v>
      </c>
      <c r="T241" s="177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78" t="s">
        <v>176</v>
      </c>
      <c r="AT241" s="178" t="s">
        <v>519</v>
      </c>
      <c r="AU241" s="178" t="s">
        <v>88</v>
      </c>
      <c r="AY241" s="18" t="s">
        <v>143</v>
      </c>
      <c r="BE241" s="179">
        <f>IF(N241="základní",J241,0)</f>
        <v>0</v>
      </c>
      <c r="BF241" s="179">
        <f>IF(N241="snížená",J241,0)</f>
        <v>0</v>
      </c>
      <c r="BG241" s="179">
        <f>IF(N241="zákl. přenesená",J241,0)</f>
        <v>0</v>
      </c>
      <c r="BH241" s="179">
        <f>IF(N241="sníž. přenesená",J241,0)</f>
        <v>0</v>
      </c>
      <c r="BI241" s="179">
        <f>IF(N241="nulová",J241,0)</f>
        <v>0</v>
      </c>
      <c r="BJ241" s="18" t="s">
        <v>86</v>
      </c>
      <c r="BK241" s="179">
        <f>ROUND(I241*H241,2)</f>
        <v>0</v>
      </c>
      <c r="BL241" s="18" t="s">
        <v>142</v>
      </c>
      <c r="BM241" s="178" t="s">
        <v>922</v>
      </c>
    </row>
    <row r="242" spans="1:65" s="2" customFormat="1" ht="11.25">
      <c r="A242" s="36"/>
      <c r="B242" s="37"/>
      <c r="C242" s="38"/>
      <c r="D242" s="180" t="s">
        <v>149</v>
      </c>
      <c r="E242" s="38"/>
      <c r="F242" s="181" t="s">
        <v>2903</v>
      </c>
      <c r="G242" s="38"/>
      <c r="H242" s="38"/>
      <c r="I242" s="182"/>
      <c r="J242" s="38"/>
      <c r="K242" s="38"/>
      <c r="L242" s="41"/>
      <c r="M242" s="183"/>
      <c r="N242" s="184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8" t="s">
        <v>149</v>
      </c>
      <c r="AU242" s="18" t="s">
        <v>88</v>
      </c>
    </row>
    <row r="243" spans="1:65" s="14" customFormat="1" ht="11.25">
      <c r="B243" s="210"/>
      <c r="C243" s="211"/>
      <c r="D243" s="180" t="s">
        <v>252</v>
      </c>
      <c r="E243" s="212" t="s">
        <v>32</v>
      </c>
      <c r="F243" s="213" t="s">
        <v>2904</v>
      </c>
      <c r="G243" s="211"/>
      <c r="H243" s="214">
        <v>60.9</v>
      </c>
      <c r="I243" s="215"/>
      <c r="J243" s="211"/>
      <c r="K243" s="211"/>
      <c r="L243" s="216"/>
      <c r="M243" s="217"/>
      <c r="N243" s="218"/>
      <c r="O243" s="218"/>
      <c r="P243" s="218"/>
      <c r="Q243" s="218"/>
      <c r="R243" s="218"/>
      <c r="S243" s="218"/>
      <c r="T243" s="219"/>
      <c r="AT243" s="220" t="s">
        <v>252</v>
      </c>
      <c r="AU243" s="220" t="s">
        <v>88</v>
      </c>
      <c r="AV243" s="14" t="s">
        <v>88</v>
      </c>
      <c r="AW243" s="14" t="s">
        <v>39</v>
      </c>
      <c r="AX243" s="14" t="s">
        <v>78</v>
      </c>
      <c r="AY243" s="220" t="s">
        <v>143</v>
      </c>
    </row>
    <row r="244" spans="1:65" s="15" customFormat="1" ht="11.25">
      <c r="B244" s="221"/>
      <c r="C244" s="222"/>
      <c r="D244" s="180" t="s">
        <v>252</v>
      </c>
      <c r="E244" s="223" t="s">
        <v>32</v>
      </c>
      <c r="F244" s="224" t="s">
        <v>256</v>
      </c>
      <c r="G244" s="222"/>
      <c r="H244" s="225">
        <v>60.9</v>
      </c>
      <c r="I244" s="226"/>
      <c r="J244" s="222"/>
      <c r="K244" s="222"/>
      <c r="L244" s="227"/>
      <c r="M244" s="228"/>
      <c r="N244" s="229"/>
      <c r="O244" s="229"/>
      <c r="P244" s="229"/>
      <c r="Q244" s="229"/>
      <c r="R244" s="229"/>
      <c r="S244" s="229"/>
      <c r="T244" s="230"/>
      <c r="AT244" s="231" t="s">
        <v>252</v>
      </c>
      <c r="AU244" s="231" t="s">
        <v>88</v>
      </c>
      <c r="AV244" s="15" t="s">
        <v>142</v>
      </c>
      <c r="AW244" s="15" t="s">
        <v>39</v>
      </c>
      <c r="AX244" s="15" t="s">
        <v>86</v>
      </c>
      <c r="AY244" s="231" t="s">
        <v>143</v>
      </c>
    </row>
    <row r="245" spans="1:65" s="2" customFormat="1" ht="16.5" customHeight="1">
      <c r="A245" s="36"/>
      <c r="B245" s="37"/>
      <c r="C245" s="167" t="s">
        <v>619</v>
      </c>
      <c r="D245" s="167" t="s">
        <v>144</v>
      </c>
      <c r="E245" s="168" t="s">
        <v>2905</v>
      </c>
      <c r="F245" s="169" t="s">
        <v>2906</v>
      </c>
      <c r="G245" s="170" t="s">
        <v>296</v>
      </c>
      <c r="H245" s="171">
        <v>0.27</v>
      </c>
      <c r="I245" s="172"/>
      <c r="J245" s="173">
        <f>ROUND(I245*H245,2)</f>
        <v>0</v>
      </c>
      <c r="K245" s="169" t="s">
        <v>248</v>
      </c>
      <c r="L245" s="41"/>
      <c r="M245" s="174" t="s">
        <v>32</v>
      </c>
      <c r="N245" s="175" t="s">
        <v>49</v>
      </c>
      <c r="O245" s="66"/>
      <c r="P245" s="176">
        <f>O245*H245</f>
        <v>0</v>
      </c>
      <c r="Q245" s="176">
        <v>0</v>
      </c>
      <c r="R245" s="176">
        <f>Q245*H245</f>
        <v>0</v>
      </c>
      <c r="S245" s="176">
        <v>0</v>
      </c>
      <c r="T245" s="177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78" t="s">
        <v>142</v>
      </c>
      <c r="AT245" s="178" t="s">
        <v>144</v>
      </c>
      <c r="AU245" s="178" t="s">
        <v>88</v>
      </c>
      <c r="AY245" s="18" t="s">
        <v>143</v>
      </c>
      <c r="BE245" s="179">
        <f>IF(N245="základní",J245,0)</f>
        <v>0</v>
      </c>
      <c r="BF245" s="179">
        <f>IF(N245="snížená",J245,0)</f>
        <v>0</v>
      </c>
      <c r="BG245" s="179">
        <f>IF(N245="zákl. přenesená",J245,0)</f>
        <v>0</v>
      </c>
      <c r="BH245" s="179">
        <f>IF(N245="sníž. přenesená",J245,0)</f>
        <v>0</v>
      </c>
      <c r="BI245" s="179">
        <f>IF(N245="nulová",J245,0)</f>
        <v>0</v>
      </c>
      <c r="BJ245" s="18" t="s">
        <v>86</v>
      </c>
      <c r="BK245" s="179">
        <f>ROUND(I245*H245,2)</f>
        <v>0</v>
      </c>
      <c r="BL245" s="18" t="s">
        <v>142</v>
      </c>
      <c r="BM245" s="178" t="s">
        <v>932</v>
      </c>
    </row>
    <row r="246" spans="1:65" s="2" customFormat="1" ht="11.25">
      <c r="A246" s="36"/>
      <c r="B246" s="37"/>
      <c r="C246" s="38"/>
      <c r="D246" s="180" t="s">
        <v>149</v>
      </c>
      <c r="E246" s="38"/>
      <c r="F246" s="181" t="s">
        <v>2906</v>
      </c>
      <c r="G246" s="38"/>
      <c r="H246" s="38"/>
      <c r="I246" s="182"/>
      <c r="J246" s="38"/>
      <c r="K246" s="38"/>
      <c r="L246" s="41"/>
      <c r="M246" s="183"/>
      <c r="N246" s="184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8" t="s">
        <v>149</v>
      </c>
      <c r="AU246" s="18" t="s">
        <v>88</v>
      </c>
    </row>
    <row r="247" spans="1:65" s="2" customFormat="1" ht="11.25">
      <c r="A247" s="36"/>
      <c r="B247" s="37"/>
      <c r="C247" s="38"/>
      <c r="D247" s="198" t="s">
        <v>194</v>
      </c>
      <c r="E247" s="38"/>
      <c r="F247" s="199" t="s">
        <v>2907</v>
      </c>
      <c r="G247" s="38"/>
      <c r="H247" s="38"/>
      <c r="I247" s="182"/>
      <c r="J247" s="38"/>
      <c r="K247" s="38"/>
      <c r="L247" s="41"/>
      <c r="M247" s="183"/>
      <c r="N247" s="184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8" t="s">
        <v>194</v>
      </c>
      <c r="AU247" s="18" t="s">
        <v>88</v>
      </c>
    </row>
    <row r="248" spans="1:65" s="2" customFormat="1" ht="24.2" customHeight="1">
      <c r="A248" s="36"/>
      <c r="B248" s="37"/>
      <c r="C248" s="232" t="s">
        <v>637</v>
      </c>
      <c r="D248" s="232" t="s">
        <v>519</v>
      </c>
      <c r="E248" s="233" t="s">
        <v>2908</v>
      </c>
      <c r="F248" s="234" t="s">
        <v>2909</v>
      </c>
      <c r="G248" s="235" t="s">
        <v>470</v>
      </c>
      <c r="H248" s="236">
        <v>1</v>
      </c>
      <c r="I248" s="237"/>
      <c r="J248" s="238">
        <f>ROUND(I248*H248,2)</f>
        <v>0</v>
      </c>
      <c r="K248" s="234" t="s">
        <v>248</v>
      </c>
      <c r="L248" s="239"/>
      <c r="M248" s="240" t="s">
        <v>32</v>
      </c>
      <c r="N248" s="241" t="s">
        <v>49</v>
      </c>
      <c r="O248" s="66"/>
      <c r="P248" s="176">
        <f>O248*H248</f>
        <v>0</v>
      </c>
      <c r="Q248" s="176">
        <v>0</v>
      </c>
      <c r="R248" s="176">
        <f>Q248*H248</f>
        <v>0</v>
      </c>
      <c r="S248" s="176">
        <v>0</v>
      </c>
      <c r="T248" s="177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78" t="s">
        <v>176</v>
      </c>
      <c r="AT248" s="178" t="s">
        <v>519</v>
      </c>
      <c r="AU248" s="178" t="s">
        <v>88</v>
      </c>
      <c r="AY248" s="18" t="s">
        <v>143</v>
      </c>
      <c r="BE248" s="179">
        <f>IF(N248="základní",J248,0)</f>
        <v>0</v>
      </c>
      <c r="BF248" s="179">
        <f>IF(N248="snížená",J248,0)</f>
        <v>0</v>
      </c>
      <c r="BG248" s="179">
        <f>IF(N248="zákl. přenesená",J248,0)</f>
        <v>0</v>
      </c>
      <c r="BH248" s="179">
        <f>IF(N248="sníž. přenesená",J248,0)</f>
        <v>0</v>
      </c>
      <c r="BI248" s="179">
        <f>IF(N248="nulová",J248,0)</f>
        <v>0</v>
      </c>
      <c r="BJ248" s="18" t="s">
        <v>86</v>
      </c>
      <c r="BK248" s="179">
        <f>ROUND(I248*H248,2)</f>
        <v>0</v>
      </c>
      <c r="BL248" s="18" t="s">
        <v>142</v>
      </c>
      <c r="BM248" s="178" t="s">
        <v>944</v>
      </c>
    </row>
    <row r="249" spans="1:65" s="2" customFormat="1" ht="19.5">
      <c r="A249" s="36"/>
      <c r="B249" s="37"/>
      <c r="C249" s="38"/>
      <c r="D249" s="180" t="s">
        <v>149</v>
      </c>
      <c r="E249" s="38"/>
      <c r="F249" s="181" t="s">
        <v>2909</v>
      </c>
      <c r="G249" s="38"/>
      <c r="H249" s="38"/>
      <c r="I249" s="182"/>
      <c r="J249" s="38"/>
      <c r="K249" s="38"/>
      <c r="L249" s="41"/>
      <c r="M249" s="183"/>
      <c r="N249" s="184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8" t="s">
        <v>149</v>
      </c>
      <c r="AU249" s="18" t="s">
        <v>88</v>
      </c>
    </row>
    <row r="250" spans="1:65" s="2" customFormat="1" ht="16.5" customHeight="1">
      <c r="A250" s="36"/>
      <c r="B250" s="37"/>
      <c r="C250" s="167" t="s">
        <v>494</v>
      </c>
      <c r="D250" s="167" t="s">
        <v>144</v>
      </c>
      <c r="E250" s="168" t="s">
        <v>2910</v>
      </c>
      <c r="F250" s="169" t="s">
        <v>2911</v>
      </c>
      <c r="G250" s="170" t="s">
        <v>247</v>
      </c>
      <c r="H250" s="171">
        <v>1.4390000000000001</v>
      </c>
      <c r="I250" s="172"/>
      <c r="J250" s="173">
        <f>ROUND(I250*H250,2)</f>
        <v>0</v>
      </c>
      <c r="K250" s="169" t="s">
        <v>248</v>
      </c>
      <c r="L250" s="41"/>
      <c r="M250" s="174" t="s">
        <v>32</v>
      </c>
      <c r="N250" s="175" t="s">
        <v>49</v>
      </c>
      <c r="O250" s="66"/>
      <c r="P250" s="176">
        <f>O250*H250</f>
        <v>0</v>
      </c>
      <c r="Q250" s="176">
        <v>0</v>
      </c>
      <c r="R250" s="176">
        <f>Q250*H250</f>
        <v>0</v>
      </c>
      <c r="S250" s="176">
        <v>0</v>
      </c>
      <c r="T250" s="177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78" t="s">
        <v>142</v>
      </c>
      <c r="AT250" s="178" t="s">
        <v>144</v>
      </c>
      <c r="AU250" s="178" t="s">
        <v>88</v>
      </c>
      <c r="AY250" s="18" t="s">
        <v>143</v>
      </c>
      <c r="BE250" s="179">
        <f>IF(N250="základní",J250,0)</f>
        <v>0</v>
      </c>
      <c r="BF250" s="179">
        <f>IF(N250="snížená",J250,0)</f>
        <v>0</v>
      </c>
      <c r="BG250" s="179">
        <f>IF(N250="zákl. přenesená",J250,0)</f>
        <v>0</v>
      </c>
      <c r="BH250" s="179">
        <f>IF(N250="sníž. přenesená",J250,0)</f>
        <v>0</v>
      </c>
      <c r="BI250" s="179">
        <f>IF(N250="nulová",J250,0)</f>
        <v>0</v>
      </c>
      <c r="BJ250" s="18" t="s">
        <v>86</v>
      </c>
      <c r="BK250" s="179">
        <f>ROUND(I250*H250,2)</f>
        <v>0</v>
      </c>
      <c r="BL250" s="18" t="s">
        <v>142</v>
      </c>
      <c r="BM250" s="178" t="s">
        <v>956</v>
      </c>
    </row>
    <row r="251" spans="1:65" s="2" customFormat="1" ht="11.25">
      <c r="A251" s="36"/>
      <c r="B251" s="37"/>
      <c r="C251" s="38"/>
      <c r="D251" s="180" t="s">
        <v>149</v>
      </c>
      <c r="E251" s="38"/>
      <c r="F251" s="181" t="s">
        <v>2911</v>
      </c>
      <c r="G251" s="38"/>
      <c r="H251" s="38"/>
      <c r="I251" s="182"/>
      <c r="J251" s="38"/>
      <c r="K251" s="38"/>
      <c r="L251" s="41"/>
      <c r="M251" s="183"/>
      <c r="N251" s="184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8" t="s">
        <v>149</v>
      </c>
      <c r="AU251" s="18" t="s">
        <v>88</v>
      </c>
    </row>
    <row r="252" spans="1:65" s="2" customFormat="1" ht="11.25">
      <c r="A252" s="36"/>
      <c r="B252" s="37"/>
      <c r="C252" s="38"/>
      <c r="D252" s="198" t="s">
        <v>194</v>
      </c>
      <c r="E252" s="38"/>
      <c r="F252" s="199" t="s">
        <v>2912</v>
      </c>
      <c r="G252" s="38"/>
      <c r="H252" s="38"/>
      <c r="I252" s="182"/>
      <c r="J252" s="38"/>
      <c r="K252" s="38"/>
      <c r="L252" s="41"/>
      <c r="M252" s="183"/>
      <c r="N252" s="184"/>
      <c r="O252" s="66"/>
      <c r="P252" s="66"/>
      <c r="Q252" s="66"/>
      <c r="R252" s="66"/>
      <c r="S252" s="66"/>
      <c r="T252" s="67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8" t="s">
        <v>194</v>
      </c>
      <c r="AU252" s="18" t="s">
        <v>88</v>
      </c>
    </row>
    <row r="253" spans="1:65" s="14" customFormat="1" ht="11.25">
      <c r="B253" s="210"/>
      <c r="C253" s="211"/>
      <c r="D253" s="180" t="s">
        <v>252</v>
      </c>
      <c r="E253" s="212" t="s">
        <v>32</v>
      </c>
      <c r="F253" s="213" t="s">
        <v>2913</v>
      </c>
      <c r="G253" s="211"/>
      <c r="H253" s="214">
        <v>1.4390000000000001</v>
      </c>
      <c r="I253" s="215"/>
      <c r="J253" s="211"/>
      <c r="K253" s="211"/>
      <c r="L253" s="216"/>
      <c r="M253" s="217"/>
      <c r="N253" s="218"/>
      <c r="O253" s="218"/>
      <c r="P253" s="218"/>
      <c r="Q253" s="218"/>
      <c r="R253" s="218"/>
      <c r="S253" s="218"/>
      <c r="T253" s="219"/>
      <c r="AT253" s="220" t="s">
        <v>252</v>
      </c>
      <c r="AU253" s="220" t="s">
        <v>88</v>
      </c>
      <c r="AV253" s="14" t="s">
        <v>88</v>
      </c>
      <c r="AW253" s="14" t="s">
        <v>39</v>
      </c>
      <c r="AX253" s="14" t="s">
        <v>78</v>
      </c>
      <c r="AY253" s="220" t="s">
        <v>143</v>
      </c>
    </row>
    <row r="254" spans="1:65" s="15" customFormat="1" ht="11.25">
      <c r="B254" s="221"/>
      <c r="C254" s="222"/>
      <c r="D254" s="180" t="s">
        <v>252</v>
      </c>
      <c r="E254" s="223" t="s">
        <v>32</v>
      </c>
      <c r="F254" s="224" t="s">
        <v>256</v>
      </c>
      <c r="G254" s="222"/>
      <c r="H254" s="225">
        <v>1.4390000000000001</v>
      </c>
      <c r="I254" s="226"/>
      <c r="J254" s="222"/>
      <c r="K254" s="222"/>
      <c r="L254" s="227"/>
      <c r="M254" s="228"/>
      <c r="N254" s="229"/>
      <c r="O254" s="229"/>
      <c r="P254" s="229"/>
      <c r="Q254" s="229"/>
      <c r="R254" s="229"/>
      <c r="S254" s="229"/>
      <c r="T254" s="230"/>
      <c r="AT254" s="231" t="s">
        <v>252</v>
      </c>
      <c r="AU254" s="231" t="s">
        <v>88</v>
      </c>
      <c r="AV254" s="15" t="s">
        <v>142</v>
      </c>
      <c r="AW254" s="15" t="s">
        <v>39</v>
      </c>
      <c r="AX254" s="15" t="s">
        <v>86</v>
      </c>
      <c r="AY254" s="231" t="s">
        <v>143</v>
      </c>
    </row>
    <row r="255" spans="1:65" s="2" customFormat="1" ht="16.5" customHeight="1">
      <c r="A255" s="36"/>
      <c r="B255" s="37"/>
      <c r="C255" s="167" t="s">
        <v>653</v>
      </c>
      <c r="D255" s="167" t="s">
        <v>144</v>
      </c>
      <c r="E255" s="168" t="s">
        <v>2914</v>
      </c>
      <c r="F255" s="169" t="s">
        <v>2915</v>
      </c>
      <c r="G255" s="170" t="s">
        <v>247</v>
      </c>
      <c r="H255" s="171">
        <v>2.7</v>
      </c>
      <c r="I255" s="172"/>
      <c r="J255" s="173">
        <f>ROUND(I255*H255,2)</f>
        <v>0</v>
      </c>
      <c r="K255" s="169" t="s">
        <v>248</v>
      </c>
      <c r="L255" s="41"/>
      <c r="M255" s="174" t="s">
        <v>32</v>
      </c>
      <c r="N255" s="175" t="s">
        <v>49</v>
      </c>
      <c r="O255" s="66"/>
      <c r="P255" s="176">
        <f>O255*H255</f>
        <v>0</v>
      </c>
      <c r="Q255" s="176">
        <v>0</v>
      </c>
      <c r="R255" s="176">
        <f>Q255*H255</f>
        <v>0</v>
      </c>
      <c r="S255" s="176">
        <v>0</v>
      </c>
      <c r="T255" s="177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78" t="s">
        <v>142</v>
      </c>
      <c r="AT255" s="178" t="s">
        <v>144</v>
      </c>
      <c r="AU255" s="178" t="s">
        <v>88</v>
      </c>
      <c r="AY255" s="18" t="s">
        <v>143</v>
      </c>
      <c r="BE255" s="179">
        <f>IF(N255="základní",J255,0)</f>
        <v>0</v>
      </c>
      <c r="BF255" s="179">
        <f>IF(N255="snížená",J255,0)</f>
        <v>0</v>
      </c>
      <c r="BG255" s="179">
        <f>IF(N255="zákl. přenesená",J255,0)</f>
        <v>0</v>
      </c>
      <c r="BH255" s="179">
        <f>IF(N255="sníž. přenesená",J255,0)</f>
        <v>0</v>
      </c>
      <c r="BI255" s="179">
        <f>IF(N255="nulová",J255,0)</f>
        <v>0</v>
      </c>
      <c r="BJ255" s="18" t="s">
        <v>86</v>
      </c>
      <c r="BK255" s="179">
        <f>ROUND(I255*H255,2)</f>
        <v>0</v>
      </c>
      <c r="BL255" s="18" t="s">
        <v>142</v>
      </c>
      <c r="BM255" s="178" t="s">
        <v>992</v>
      </c>
    </row>
    <row r="256" spans="1:65" s="2" customFormat="1" ht="11.25">
      <c r="A256" s="36"/>
      <c r="B256" s="37"/>
      <c r="C256" s="38"/>
      <c r="D256" s="180" t="s">
        <v>149</v>
      </c>
      <c r="E256" s="38"/>
      <c r="F256" s="181" t="s">
        <v>2915</v>
      </c>
      <c r="G256" s="38"/>
      <c r="H256" s="38"/>
      <c r="I256" s="182"/>
      <c r="J256" s="38"/>
      <c r="K256" s="38"/>
      <c r="L256" s="41"/>
      <c r="M256" s="183"/>
      <c r="N256" s="184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8" t="s">
        <v>149</v>
      </c>
      <c r="AU256" s="18" t="s">
        <v>88</v>
      </c>
    </row>
    <row r="257" spans="1:65" s="2" customFormat="1" ht="11.25">
      <c r="A257" s="36"/>
      <c r="B257" s="37"/>
      <c r="C257" s="38"/>
      <c r="D257" s="198" t="s">
        <v>194</v>
      </c>
      <c r="E257" s="38"/>
      <c r="F257" s="199" t="s">
        <v>2916</v>
      </c>
      <c r="G257" s="38"/>
      <c r="H257" s="38"/>
      <c r="I257" s="182"/>
      <c r="J257" s="38"/>
      <c r="K257" s="38"/>
      <c r="L257" s="41"/>
      <c r="M257" s="183"/>
      <c r="N257" s="184"/>
      <c r="O257" s="66"/>
      <c r="P257" s="66"/>
      <c r="Q257" s="66"/>
      <c r="R257" s="66"/>
      <c r="S257" s="66"/>
      <c r="T257" s="67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T257" s="18" t="s">
        <v>194</v>
      </c>
      <c r="AU257" s="18" t="s">
        <v>88</v>
      </c>
    </row>
    <row r="258" spans="1:65" s="14" customFormat="1" ht="22.5">
      <c r="B258" s="210"/>
      <c r="C258" s="211"/>
      <c r="D258" s="180" t="s">
        <v>252</v>
      </c>
      <c r="E258" s="212" t="s">
        <v>32</v>
      </c>
      <c r="F258" s="213" t="s">
        <v>2917</v>
      </c>
      <c r="G258" s="211"/>
      <c r="H258" s="214">
        <v>2.7</v>
      </c>
      <c r="I258" s="215"/>
      <c r="J258" s="211"/>
      <c r="K258" s="211"/>
      <c r="L258" s="216"/>
      <c r="M258" s="217"/>
      <c r="N258" s="218"/>
      <c r="O258" s="218"/>
      <c r="P258" s="218"/>
      <c r="Q258" s="218"/>
      <c r="R258" s="218"/>
      <c r="S258" s="218"/>
      <c r="T258" s="219"/>
      <c r="AT258" s="220" t="s">
        <v>252</v>
      </c>
      <c r="AU258" s="220" t="s">
        <v>88</v>
      </c>
      <c r="AV258" s="14" t="s">
        <v>88</v>
      </c>
      <c r="AW258" s="14" t="s">
        <v>39</v>
      </c>
      <c r="AX258" s="14" t="s">
        <v>78</v>
      </c>
      <c r="AY258" s="220" t="s">
        <v>143</v>
      </c>
    </row>
    <row r="259" spans="1:65" s="15" customFormat="1" ht="11.25">
      <c r="B259" s="221"/>
      <c r="C259" s="222"/>
      <c r="D259" s="180" t="s">
        <v>252</v>
      </c>
      <c r="E259" s="223" t="s">
        <v>32</v>
      </c>
      <c r="F259" s="224" t="s">
        <v>256</v>
      </c>
      <c r="G259" s="222"/>
      <c r="H259" s="225">
        <v>2.7</v>
      </c>
      <c r="I259" s="226"/>
      <c r="J259" s="222"/>
      <c r="K259" s="222"/>
      <c r="L259" s="227"/>
      <c r="M259" s="228"/>
      <c r="N259" s="229"/>
      <c r="O259" s="229"/>
      <c r="P259" s="229"/>
      <c r="Q259" s="229"/>
      <c r="R259" s="229"/>
      <c r="S259" s="229"/>
      <c r="T259" s="230"/>
      <c r="AT259" s="231" t="s">
        <v>252</v>
      </c>
      <c r="AU259" s="231" t="s">
        <v>88</v>
      </c>
      <c r="AV259" s="15" t="s">
        <v>142</v>
      </c>
      <c r="AW259" s="15" t="s">
        <v>39</v>
      </c>
      <c r="AX259" s="15" t="s">
        <v>86</v>
      </c>
      <c r="AY259" s="231" t="s">
        <v>143</v>
      </c>
    </row>
    <row r="260" spans="1:65" s="2" customFormat="1" ht="16.5" customHeight="1">
      <c r="A260" s="36"/>
      <c r="B260" s="37"/>
      <c r="C260" s="232" t="s">
        <v>669</v>
      </c>
      <c r="D260" s="232" t="s">
        <v>519</v>
      </c>
      <c r="E260" s="233" t="s">
        <v>2918</v>
      </c>
      <c r="F260" s="234" t="s">
        <v>2919</v>
      </c>
      <c r="G260" s="235" t="s">
        <v>296</v>
      </c>
      <c r="H260" s="236">
        <v>5.94</v>
      </c>
      <c r="I260" s="237"/>
      <c r="J260" s="238">
        <f>ROUND(I260*H260,2)</f>
        <v>0</v>
      </c>
      <c r="K260" s="234" t="s">
        <v>248</v>
      </c>
      <c r="L260" s="239"/>
      <c r="M260" s="240" t="s">
        <v>32</v>
      </c>
      <c r="N260" s="241" t="s">
        <v>49</v>
      </c>
      <c r="O260" s="66"/>
      <c r="P260" s="176">
        <f>O260*H260</f>
        <v>0</v>
      </c>
      <c r="Q260" s="176">
        <v>0</v>
      </c>
      <c r="R260" s="176">
        <f>Q260*H260</f>
        <v>0</v>
      </c>
      <c r="S260" s="176">
        <v>0</v>
      </c>
      <c r="T260" s="177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78" t="s">
        <v>176</v>
      </c>
      <c r="AT260" s="178" t="s">
        <v>519</v>
      </c>
      <c r="AU260" s="178" t="s">
        <v>88</v>
      </c>
      <c r="AY260" s="18" t="s">
        <v>143</v>
      </c>
      <c r="BE260" s="179">
        <f>IF(N260="základní",J260,0)</f>
        <v>0</v>
      </c>
      <c r="BF260" s="179">
        <f>IF(N260="snížená",J260,0)</f>
        <v>0</v>
      </c>
      <c r="BG260" s="179">
        <f>IF(N260="zákl. přenesená",J260,0)</f>
        <v>0</v>
      </c>
      <c r="BH260" s="179">
        <f>IF(N260="sníž. přenesená",J260,0)</f>
        <v>0</v>
      </c>
      <c r="BI260" s="179">
        <f>IF(N260="nulová",J260,0)</f>
        <v>0</v>
      </c>
      <c r="BJ260" s="18" t="s">
        <v>86</v>
      </c>
      <c r="BK260" s="179">
        <f>ROUND(I260*H260,2)</f>
        <v>0</v>
      </c>
      <c r="BL260" s="18" t="s">
        <v>142</v>
      </c>
      <c r="BM260" s="178" t="s">
        <v>1001</v>
      </c>
    </row>
    <row r="261" spans="1:65" s="2" customFormat="1" ht="11.25">
      <c r="A261" s="36"/>
      <c r="B261" s="37"/>
      <c r="C261" s="38"/>
      <c r="D261" s="180" t="s">
        <v>149</v>
      </c>
      <c r="E261" s="38"/>
      <c r="F261" s="181" t="s">
        <v>2919</v>
      </c>
      <c r="G261" s="38"/>
      <c r="H261" s="38"/>
      <c r="I261" s="182"/>
      <c r="J261" s="38"/>
      <c r="K261" s="38"/>
      <c r="L261" s="41"/>
      <c r="M261" s="183"/>
      <c r="N261" s="184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8" t="s">
        <v>149</v>
      </c>
      <c r="AU261" s="18" t="s">
        <v>88</v>
      </c>
    </row>
    <row r="262" spans="1:65" s="14" customFormat="1" ht="11.25">
      <c r="B262" s="210"/>
      <c r="C262" s="211"/>
      <c r="D262" s="180" t="s">
        <v>252</v>
      </c>
      <c r="E262" s="212" t="s">
        <v>32</v>
      </c>
      <c r="F262" s="213" t="s">
        <v>2920</v>
      </c>
      <c r="G262" s="211"/>
      <c r="H262" s="214">
        <v>5.94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252</v>
      </c>
      <c r="AU262" s="220" t="s">
        <v>88</v>
      </c>
      <c r="AV262" s="14" t="s">
        <v>88</v>
      </c>
      <c r="AW262" s="14" t="s">
        <v>39</v>
      </c>
      <c r="AX262" s="14" t="s">
        <v>78</v>
      </c>
      <c r="AY262" s="220" t="s">
        <v>143</v>
      </c>
    </row>
    <row r="263" spans="1:65" s="15" customFormat="1" ht="11.25">
      <c r="B263" s="221"/>
      <c r="C263" s="222"/>
      <c r="D263" s="180" t="s">
        <v>252</v>
      </c>
      <c r="E263" s="223" t="s">
        <v>32</v>
      </c>
      <c r="F263" s="224" t="s">
        <v>256</v>
      </c>
      <c r="G263" s="222"/>
      <c r="H263" s="225">
        <v>5.94</v>
      </c>
      <c r="I263" s="226"/>
      <c r="J263" s="222"/>
      <c r="K263" s="222"/>
      <c r="L263" s="227"/>
      <c r="M263" s="228"/>
      <c r="N263" s="229"/>
      <c r="O263" s="229"/>
      <c r="P263" s="229"/>
      <c r="Q263" s="229"/>
      <c r="R263" s="229"/>
      <c r="S263" s="229"/>
      <c r="T263" s="230"/>
      <c r="AT263" s="231" t="s">
        <v>252</v>
      </c>
      <c r="AU263" s="231" t="s">
        <v>88</v>
      </c>
      <c r="AV263" s="15" t="s">
        <v>142</v>
      </c>
      <c r="AW263" s="15" t="s">
        <v>39</v>
      </c>
      <c r="AX263" s="15" t="s">
        <v>86</v>
      </c>
      <c r="AY263" s="231" t="s">
        <v>143</v>
      </c>
    </row>
    <row r="264" spans="1:65" s="2" customFormat="1" ht="24.2" customHeight="1">
      <c r="A264" s="36"/>
      <c r="B264" s="37"/>
      <c r="C264" s="167" t="s">
        <v>677</v>
      </c>
      <c r="D264" s="167" t="s">
        <v>144</v>
      </c>
      <c r="E264" s="168" t="s">
        <v>2921</v>
      </c>
      <c r="F264" s="169" t="s">
        <v>2922</v>
      </c>
      <c r="G264" s="170" t="s">
        <v>462</v>
      </c>
      <c r="H264" s="171">
        <v>10</v>
      </c>
      <c r="I264" s="172"/>
      <c r="J264" s="173">
        <f>ROUND(I264*H264,2)</f>
        <v>0</v>
      </c>
      <c r="K264" s="169" t="s">
        <v>248</v>
      </c>
      <c r="L264" s="41"/>
      <c r="M264" s="174" t="s">
        <v>32</v>
      </c>
      <c r="N264" s="175" t="s">
        <v>49</v>
      </c>
      <c r="O264" s="66"/>
      <c r="P264" s="176">
        <f>O264*H264</f>
        <v>0</v>
      </c>
      <c r="Q264" s="176">
        <v>0</v>
      </c>
      <c r="R264" s="176">
        <f>Q264*H264</f>
        <v>0</v>
      </c>
      <c r="S264" s="176">
        <v>0</v>
      </c>
      <c r="T264" s="177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78" t="s">
        <v>142</v>
      </c>
      <c r="AT264" s="178" t="s">
        <v>144</v>
      </c>
      <c r="AU264" s="178" t="s">
        <v>88</v>
      </c>
      <c r="AY264" s="18" t="s">
        <v>143</v>
      </c>
      <c r="BE264" s="179">
        <f>IF(N264="základní",J264,0)</f>
        <v>0</v>
      </c>
      <c r="BF264" s="179">
        <f>IF(N264="snížená",J264,0)</f>
        <v>0</v>
      </c>
      <c r="BG264" s="179">
        <f>IF(N264="zákl. přenesená",J264,0)</f>
        <v>0</v>
      </c>
      <c r="BH264" s="179">
        <f>IF(N264="sníž. přenesená",J264,0)</f>
        <v>0</v>
      </c>
      <c r="BI264" s="179">
        <f>IF(N264="nulová",J264,0)</f>
        <v>0</v>
      </c>
      <c r="BJ264" s="18" t="s">
        <v>86</v>
      </c>
      <c r="BK264" s="179">
        <f>ROUND(I264*H264,2)</f>
        <v>0</v>
      </c>
      <c r="BL264" s="18" t="s">
        <v>142</v>
      </c>
      <c r="BM264" s="178" t="s">
        <v>1018</v>
      </c>
    </row>
    <row r="265" spans="1:65" s="2" customFormat="1" ht="11.25">
      <c r="A265" s="36"/>
      <c r="B265" s="37"/>
      <c r="C265" s="38"/>
      <c r="D265" s="180" t="s">
        <v>149</v>
      </c>
      <c r="E265" s="38"/>
      <c r="F265" s="181" t="s">
        <v>2922</v>
      </c>
      <c r="G265" s="38"/>
      <c r="H265" s="38"/>
      <c r="I265" s="182"/>
      <c r="J265" s="38"/>
      <c r="K265" s="38"/>
      <c r="L265" s="41"/>
      <c r="M265" s="183"/>
      <c r="N265" s="184"/>
      <c r="O265" s="66"/>
      <c r="P265" s="66"/>
      <c r="Q265" s="66"/>
      <c r="R265" s="66"/>
      <c r="S265" s="66"/>
      <c r="T265" s="67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8" t="s">
        <v>149</v>
      </c>
      <c r="AU265" s="18" t="s">
        <v>88</v>
      </c>
    </row>
    <row r="266" spans="1:65" s="2" customFormat="1" ht="11.25">
      <c r="A266" s="36"/>
      <c r="B266" s="37"/>
      <c r="C266" s="38"/>
      <c r="D266" s="198" t="s">
        <v>194</v>
      </c>
      <c r="E266" s="38"/>
      <c r="F266" s="199" t="s">
        <v>2923</v>
      </c>
      <c r="G266" s="38"/>
      <c r="H266" s="38"/>
      <c r="I266" s="182"/>
      <c r="J266" s="38"/>
      <c r="K266" s="38"/>
      <c r="L266" s="41"/>
      <c r="M266" s="183"/>
      <c r="N266" s="184"/>
      <c r="O266" s="66"/>
      <c r="P266" s="66"/>
      <c r="Q266" s="66"/>
      <c r="R266" s="66"/>
      <c r="S266" s="66"/>
      <c r="T266" s="67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T266" s="18" t="s">
        <v>194</v>
      </c>
      <c r="AU266" s="18" t="s">
        <v>88</v>
      </c>
    </row>
    <row r="267" spans="1:65" s="2" customFormat="1" ht="21.75" customHeight="1">
      <c r="A267" s="36"/>
      <c r="B267" s="37"/>
      <c r="C267" s="167" t="s">
        <v>684</v>
      </c>
      <c r="D267" s="167" t="s">
        <v>144</v>
      </c>
      <c r="E267" s="168" t="s">
        <v>2924</v>
      </c>
      <c r="F267" s="169" t="s">
        <v>2925</v>
      </c>
      <c r="G267" s="170" t="s">
        <v>462</v>
      </c>
      <c r="H267" s="171">
        <v>60</v>
      </c>
      <c r="I267" s="172"/>
      <c r="J267" s="173">
        <f>ROUND(I267*H267,2)</f>
        <v>0</v>
      </c>
      <c r="K267" s="169" t="s">
        <v>248</v>
      </c>
      <c r="L267" s="41"/>
      <c r="M267" s="174" t="s">
        <v>32</v>
      </c>
      <c r="N267" s="175" t="s">
        <v>49</v>
      </c>
      <c r="O267" s="66"/>
      <c r="P267" s="176">
        <f>O267*H267</f>
        <v>0</v>
      </c>
      <c r="Q267" s="176">
        <v>0</v>
      </c>
      <c r="R267" s="176">
        <f>Q267*H267</f>
        <v>0</v>
      </c>
      <c r="S267" s="176">
        <v>0</v>
      </c>
      <c r="T267" s="177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78" t="s">
        <v>142</v>
      </c>
      <c r="AT267" s="178" t="s">
        <v>144</v>
      </c>
      <c r="AU267" s="178" t="s">
        <v>88</v>
      </c>
      <c r="AY267" s="18" t="s">
        <v>143</v>
      </c>
      <c r="BE267" s="179">
        <f>IF(N267="základní",J267,0)</f>
        <v>0</v>
      </c>
      <c r="BF267" s="179">
        <f>IF(N267="snížená",J267,0)</f>
        <v>0</v>
      </c>
      <c r="BG267" s="179">
        <f>IF(N267="zákl. přenesená",J267,0)</f>
        <v>0</v>
      </c>
      <c r="BH267" s="179">
        <f>IF(N267="sníž. přenesená",J267,0)</f>
        <v>0</v>
      </c>
      <c r="BI267" s="179">
        <f>IF(N267="nulová",J267,0)</f>
        <v>0</v>
      </c>
      <c r="BJ267" s="18" t="s">
        <v>86</v>
      </c>
      <c r="BK267" s="179">
        <f>ROUND(I267*H267,2)</f>
        <v>0</v>
      </c>
      <c r="BL267" s="18" t="s">
        <v>142</v>
      </c>
      <c r="BM267" s="178" t="s">
        <v>1029</v>
      </c>
    </row>
    <row r="268" spans="1:65" s="2" customFormat="1" ht="11.25">
      <c r="A268" s="36"/>
      <c r="B268" s="37"/>
      <c r="C268" s="38"/>
      <c r="D268" s="180" t="s">
        <v>149</v>
      </c>
      <c r="E268" s="38"/>
      <c r="F268" s="181" t="s">
        <v>2925</v>
      </c>
      <c r="G268" s="38"/>
      <c r="H268" s="38"/>
      <c r="I268" s="182"/>
      <c r="J268" s="38"/>
      <c r="K268" s="38"/>
      <c r="L268" s="41"/>
      <c r="M268" s="183"/>
      <c r="N268" s="184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8" t="s">
        <v>149</v>
      </c>
      <c r="AU268" s="18" t="s">
        <v>88</v>
      </c>
    </row>
    <row r="269" spans="1:65" s="2" customFormat="1" ht="11.25">
      <c r="A269" s="36"/>
      <c r="B269" s="37"/>
      <c r="C269" s="38"/>
      <c r="D269" s="198" t="s">
        <v>194</v>
      </c>
      <c r="E269" s="38"/>
      <c r="F269" s="199" t="s">
        <v>2926</v>
      </c>
      <c r="G269" s="38"/>
      <c r="H269" s="38"/>
      <c r="I269" s="182"/>
      <c r="J269" s="38"/>
      <c r="K269" s="38"/>
      <c r="L269" s="41"/>
      <c r="M269" s="183"/>
      <c r="N269" s="184"/>
      <c r="O269" s="66"/>
      <c r="P269" s="66"/>
      <c r="Q269" s="66"/>
      <c r="R269" s="66"/>
      <c r="S269" s="66"/>
      <c r="T269" s="67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8" t="s">
        <v>194</v>
      </c>
      <c r="AU269" s="18" t="s">
        <v>88</v>
      </c>
    </row>
    <row r="270" spans="1:65" s="11" customFormat="1" ht="22.9" customHeight="1">
      <c r="B270" s="153"/>
      <c r="C270" s="154"/>
      <c r="D270" s="155" t="s">
        <v>77</v>
      </c>
      <c r="E270" s="196" t="s">
        <v>142</v>
      </c>
      <c r="F270" s="196" t="s">
        <v>652</v>
      </c>
      <c r="G270" s="154"/>
      <c r="H270" s="154"/>
      <c r="I270" s="157"/>
      <c r="J270" s="197">
        <f>BK270</f>
        <v>0</v>
      </c>
      <c r="K270" s="154"/>
      <c r="L270" s="159"/>
      <c r="M270" s="160"/>
      <c r="N270" s="161"/>
      <c r="O270" s="161"/>
      <c r="P270" s="162">
        <f>SUM(P271:P285)</f>
        <v>0</v>
      </c>
      <c r="Q270" s="161"/>
      <c r="R270" s="162">
        <f>SUM(R271:R285)</f>
        <v>0</v>
      </c>
      <c r="S270" s="161"/>
      <c r="T270" s="163">
        <f>SUM(T271:T285)</f>
        <v>0</v>
      </c>
      <c r="AR270" s="164" t="s">
        <v>86</v>
      </c>
      <c r="AT270" s="165" t="s">
        <v>77</v>
      </c>
      <c r="AU270" s="165" t="s">
        <v>86</v>
      </c>
      <c r="AY270" s="164" t="s">
        <v>143</v>
      </c>
      <c r="BK270" s="166">
        <f>SUM(BK271:BK285)</f>
        <v>0</v>
      </c>
    </row>
    <row r="271" spans="1:65" s="2" customFormat="1" ht="33" customHeight="1">
      <c r="A271" s="36"/>
      <c r="B271" s="37"/>
      <c r="C271" s="167" t="s">
        <v>690</v>
      </c>
      <c r="D271" s="167" t="s">
        <v>144</v>
      </c>
      <c r="E271" s="168" t="s">
        <v>2927</v>
      </c>
      <c r="F271" s="169" t="s">
        <v>2928</v>
      </c>
      <c r="G271" s="170" t="s">
        <v>312</v>
      </c>
      <c r="H271" s="171">
        <v>5.9720000000000004</v>
      </c>
      <c r="I271" s="172"/>
      <c r="J271" s="173">
        <f>ROUND(I271*H271,2)</f>
        <v>0</v>
      </c>
      <c r="K271" s="169" t="s">
        <v>248</v>
      </c>
      <c r="L271" s="41"/>
      <c r="M271" s="174" t="s">
        <v>32</v>
      </c>
      <c r="N271" s="175" t="s">
        <v>49</v>
      </c>
      <c r="O271" s="66"/>
      <c r="P271" s="176">
        <f>O271*H271</f>
        <v>0</v>
      </c>
      <c r="Q271" s="176">
        <v>0</v>
      </c>
      <c r="R271" s="176">
        <f>Q271*H271</f>
        <v>0</v>
      </c>
      <c r="S271" s="176">
        <v>0</v>
      </c>
      <c r="T271" s="177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78" t="s">
        <v>142</v>
      </c>
      <c r="AT271" s="178" t="s">
        <v>144</v>
      </c>
      <c r="AU271" s="178" t="s">
        <v>88</v>
      </c>
      <c r="AY271" s="18" t="s">
        <v>143</v>
      </c>
      <c r="BE271" s="179">
        <f>IF(N271="základní",J271,0)</f>
        <v>0</v>
      </c>
      <c r="BF271" s="179">
        <f>IF(N271="snížená",J271,0)</f>
        <v>0</v>
      </c>
      <c r="BG271" s="179">
        <f>IF(N271="zákl. přenesená",J271,0)</f>
        <v>0</v>
      </c>
      <c r="BH271" s="179">
        <f>IF(N271="sníž. přenesená",J271,0)</f>
        <v>0</v>
      </c>
      <c r="BI271" s="179">
        <f>IF(N271="nulová",J271,0)</f>
        <v>0</v>
      </c>
      <c r="BJ271" s="18" t="s">
        <v>86</v>
      </c>
      <c r="BK271" s="179">
        <f>ROUND(I271*H271,2)</f>
        <v>0</v>
      </c>
      <c r="BL271" s="18" t="s">
        <v>142</v>
      </c>
      <c r="BM271" s="178" t="s">
        <v>1038</v>
      </c>
    </row>
    <row r="272" spans="1:65" s="2" customFormat="1" ht="19.5">
      <c r="A272" s="36"/>
      <c r="B272" s="37"/>
      <c r="C272" s="38"/>
      <c r="D272" s="180" t="s">
        <v>149</v>
      </c>
      <c r="E272" s="38"/>
      <c r="F272" s="181" t="s">
        <v>2928</v>
      </c>
      <c r="G272" s="38"/>
      <c r="H272" s="38"/>
      <c r="I272" s="182"/>
      <c r="J272" s="38"/>
      <c r="K272" s="38"/>
      <c r="L272" s="41"/>
      <c r="M272" s="183"/>
      <c r="N272" s="184"/>
      <c r="O272" s="66"/>
      <c r="P272" s="66"/>
      <c r="Q272" s="66"/>
      <c r="R272" s="66"/>
      <c r="S272" s="66"/>
      <c r="T272" s="67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8" t="s">
        <v>149</v>
      </c>
      <c r="AU272" s="18" t="s">
        <v>88</v>
      </c>
    </row>
    <row r="273" spans="1:65" s="2" customFormat="1" ht="11.25">
      <c r="A273" s="36"/>
      <c r="B273" s="37"/>
      <c r="C273" s="38"/>
      <c r="D273" s="198" t="s">
        <v>194</v>
      </c>
      <c r="E273" s="38"/>
      <c r="F273" s="199" t="s">
        <v>2929</v>
      </c>
      <c r="G273" s="38"/>
      <c r="H273" s="38"/>
      <c r="I273" s="182"/>
      <c r="J273" s="38"/>
      <c r="K273" s="38"/>
      <c r="L273" s="41"/>
      <c r="M273" s="183"/>
      <c r="N273" s="184"/>
      <c r="O273" s="66"/>
      <c r="P273" s="66"/>
      <c r="Q273" s="66"/>
      <c r="R273" s="66"/>
      <c r="S273" s="66"/>
      <c r="T273" s="67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8" t="s">
        <v>194</v>
      </c>
      <c r="AU273" s="18" t="s">
        <v>88</v>
      </c>
    </row>
    <row r="274" spans="1:65" s="14" customFormat="1" ht="11.25">
      <c r="B274" s="210"/>
      <c r="C274" s="211"/>
      <c r="D274" s="180" t="s">
        <v>252</v>
      </c>
      <c r="E274" s="212" t="s">
        <v>32</v>
      </c>
      <c r="F274" s="213" t="s">
        <v>2875</v>
      </c>
      <c r="G274" s="211"/>
      <c r="H274" s="214">
        <v>5.9720000000000004</v>
      </c>
      <c r="I274" s="215"/>
      <c r="J274" s="211"/>
      <c r="K274" s="211"/>
      <c r="L274" s="216"/>
      <c r="M274" s="217"/>
      <c r="N274" s="218"/>
      <c r="O274" s="218"/>
      <c r="P274" s="218"/>
      <c r="Q274" s="218"/>
      <c r="R274" s="218"/>
      <c r="S274" s="218"/>
      <c r="T274" s="219"/>
      <c r="AT274" s="220" t="s">
        <v>252</v>
      </c>
      <c r="AU274" s="220" t="s">
        <v>88</v>
      </c>
      <c r="AV274" s="14" t="s">
        <v>88</v>
      </c>
      <c r="AW274" s="14" t="s">
        <v>39</v>
      </c>
      <c r="AX274" s="14" t="s">
        <v>78</v>
      </c>
      <c r="AY274" s="220" t="s">
        <v>143</v>
      </c>
    </row>
    <row r="275" spans="1:65" s="15" customFormat="1" ht="11.25">
      <c r="B275" s="221"/>
      <c r="C275" s="222"/>
      <c r="D275" s="180" t="s">
        <v>252</v>
      </c>
      <c r="E275" s="223" t="s">
        <v>32</v>
      </c>
      <c r="F275" s="224" t="s">
        <v>256</v>
      </c>
      <c r="G275" s="222"/>
      <c r="H275" s="225">
        <v>5.9720000000000004</v>
      </c>
      <c r="I275" s="226"/>
      <c r="J275" s="222"/>
      <c r="K275" s="222"/>
      <c r="L275" s="227"/>
      <c r="M275" s="228"/>
      <c r="N275" s="229"/>
      <c r="O275" s="229"/>
      <c r="P275" s="229"/>
      <c r="Q275" s="229"/>
      <c r="R275" s="229"/>
      <c r="S275" s="229"/>
      <c r="T275" s="230"/>
      <c r="AT275" s="231" t="s">
        <v>252</v>
      </c>
      <c r="AU275" s="231" t="s">
        <v>88</v>
      </c>
      <c r="AV275" s="15" t="s">
        <v>142</v>
      </c>
      <c r="AW275" s="15" t="s">
        <v>39</v>
      </c>
      <c r="AX275" s="15" t="s">
        <v>86</v>
      </c>
      <c r="AY275" s="231" t="s">
        <v>143</v>
      </c>
    </row>
    <row r="276" spans="1:65" s="2" customFormat="1" ht="24.2" customHeight="1">
      <c r="A276" s="36"/>
      <c r="B276" s="37"/>
      <c r="C276" s="167" t="s">
        <v>699</v>
      </c>
      <c r="D276" s="167" t="s">
        <v>144</v>
      </c>
      <c r="E276" s="168" t="s">
        <v>2930</v>
      </c>
      <c r="F276" s="169" t="s">
        <v>2931</v>
      </c>
      <c r="G276" s="170" t="s">
        <v>312</v>
      </c>
      <c r="H276" s="171">
        <v>29.86</v>
      </c>
      <c r="I276" s="172"/>
      <c r="J276" s="173">
        <f>ROUND(I276*H276,2)</f>
        <v>0</v>
      </c>
      <c r="K276" s="169" t="s">
        <v>248</v>
      </c>
      <c r="L276" s="41"/>
      <c r="M276" s="174" t="s">
        <v>32</v>
      </c>
      <c r="N276" s="175" t="s">
        <v>49</v>
      </c>
      <c r="O276" s="66"/>
      <c r="P276" s="176">
        <f>O276*H276</f>
        <v>0</v>
      </c>
      <c r="Q276" s="176">
        <v>0</v>
      </c>
      <c r="R276" s="176">
        <f>Q276*H276</f>
        <v>0</v>
      </c>
      <c r="S276" s="176">
        <v>0</v>
      </c>
      <c r="T276" s="177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78" t="s">
        <v>142</v>
      </c>
      <c r="AT276" s="178" t="s">
        <v>144</v>
      </c>
      <c r="AU276" s="178" t="s">
        <v>88</v>
      </c>
      <c r="AY276" s="18" t="s">
        <v>143</v>
      </c>
      <c r="BE276" s="179">
        <f>IF(N276="základní",J276,0)</f>
        <v>0</v>
      </c>
      <c r="BF276" s="179">
        <f>IF(N276="snížená",J276,0)</f>
        <v>0</v>
      </c>
      <c r="BG276" s="179">
        <f>IF(N276="zákl. přenesená",J276,0)</f>
        <v>0</v>
      </c>
      <c r="BH276" s="179">
        <f>IF(N276="sníž. přenesená",J276,0)</f>
        <v>0</v>
      </c>
      <c r="BI276" s="179">
        <f>IF(N276="nulová",J276,0)</f>
        <v>0</v>
      </c>
      <c r="BJ276" s="18" t="s">
        <v>86</v>
      </c>
      <c r="BK276" s="179">
        <f>ROUND(I276*H276,2)</f>
        <v>0</v>
      </c>
      <c r="BL276" s="18" t="s">
        <v>142</v>
      </c>
      <c r="BM276" s="178" t="s">
        <v>1049</v>
      </c>
    </row>
    <row r="277" spans="1:65" s="2" customFormat="1" ht="11.25">
      <c r="A277" s="36"/>
      <c r="B277" s="37"/>
      <c r="C277" s="38"/>
      <c r="D277" s="180" t="s">
        <v>149</v>
      </c>
      <c r="E277" s="38"/>
      <c r="F277" s="181" t="s">
        <v>2931</v>
      </c>
      <c r="G277" s="38"/>
      <c r="H277" s="38"/>
      <c r="I277" s="182"/>
      <c r="J277" s="38"/>
      <c r="K277" s="38"/>
      <c r="L277" s="41"/>
      <c r="M277" s="183"/>
      <c r="N277" s="184"/>
      <c r="O277" s="66"/>
      <c r="P277" s="66"/>
      <c r="Q277" s="66"/>
      <c r="R277" s="66"/>
      <c r="S277" s="66"/>
      <c r="T277" s="67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8" t="s">
        <v>149</v>
      </c>
      <c r="AU277" s="18" t="s">
        <v>88</v>
      </c>
    </row>
    <row r="278" spans="1:65" s="2" customFormat="1" ht="11.25">
      <c r="A278" s="36"/>
      <c r="B278" s="37"/>
      <c r="C278" s="38"/>
      <c r="D278" s="198" t="s">
        <v>194</v>
      </c>
      <c r="E278" s="38"/>
      <c r="F278" s="199" t="s">
        <v>2932</v>
      </c>
      <c r="G278" s="38"/>
      <c r="H278" s="38"/>
      <c r="I278" s="182"/>
      <c r="J278" s="38"/>
      <c r="K278" s="38"/>
      <c r="L278" s="41"/>
      <c r="M278" s="183"/>
      <c r="N278" s="184"/>
      <c r="O278" s="66"/>
      <c r="P278" s="66"/>
      <c r="Q278" s="66"/>
      <c r="R278" s="66"/>
      <c r="S278" s="66"/>
      <c r="T278" s="67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8" t="s">
        <v>194</v>
      </c>
      <c r="AU278" s="18" t="s">
        <v>88</v>
      </c>
    </row>
    <row r="279" spans="1:65" s="14" customFormat="1" ht="11.25">
      <c r="B279" s="210"/>
      <c r="C279" s="211"/>
      <c r="D279" s="180" t="s">
        <v>252</v>
      </c>
      <c r="E279" s="212" t="s">
        <v>32</v>
      </c>
      <c r="F279" s="213" t="s">
        <v>2933</v>
      </c>
      <c r="G279" s="211"/>
      <c r="H279" s="214">
        <v>29.86</v>
      </c>
      <c r="I279" s="215"/>
      <c r="J279" s="211"/>
      <c r="K279" s="211"/>
      <c r="L279" s="216"/>
      <c r="M279" s="217"/>
      <c r="N279" s="218"/>
      <c r="O279" s="218"/>
      <c r="P279" s="218"/>
      <c r="Q279" s="218"/>
      <c r="R279" s="218"/>
      <c r="S279" s="218"/>
      <c r="T279" s="219"/>
      <c r="AT279" s="220" t="s">
        <v>252</v>
      </c>
      <c r="AU279" s="220" t="s">
        <v>88</v>
      </c>
      <c r="AV279" s="14" t="s">
        <v>88</v>
      </c>
      <c r="AW279" s="14" t="s">
        <v>39</v>
      </c>
      <c r="AX279" s="14" t="s">
        <v>78</v>
      </c>
      <c r="AY279" s="220" t="s">
        <v>143</v>
      </c>
    </row>
    <row r="280" spans="1:65" s="15" customFormat="1" ht="11.25">
      <c r="B280" s="221"/>
      <c r="C280" s="222"/>
      <c r="D280" s="180" t="s">
        <v>252</v>
      </c>
      <c r="E280" s="223" t="s">
        <v>32</v>
      </c>
      <c r="F280" s="224" t="s">
        <v>256</v>
      </c>
      <c r="G280" s="222"/>
      <c r="H280" s="225">
        <v>29.86</v>
      </c>
      <c r="I280" s="226"/>
      <c r="J280" s="222"/>
      <c r="K280" s="222"/>
      <c r="L280" s="227"/>
      <c r="M280" s="228"/>
      <c r="N280" s="229"/>
      <c r="O280" s="229"/>
      <c r="P280" s="229"/>
      <c r="Q280" s="229"/>
      <c r="R280" s="229"/>
      <c r="S280" s="229"/>
      <c r="T280" s="230"/>
      <c r="AT280" s="231" t="s">
        <v>252</v>
      </c>
      <c r="AU280" s="231" t="s">
        <v>88</v>
      </c>
      <c r="AV280" s="15" t="s">
        <v>142</v>
      </c>
      <c r="AW280" s="15" t="s">
        <v>39</v>
      </c>
      <c r="AX280" s="15" t="s">
        <v>86</v>
      </c>
      <c r="AY280" s="231" t="s">
        <v>143</v>
      </c>
    </row>
    <row r="281" spans="1:65" s="2" customFormat="1" ht="16.5" customHeight="1">
      <c r="A281" s="36"/>
      <c r="B281" s="37"/>
      <c r="C281" s="167" t="s">
        <v>706</v>
      </c>
      <c r="D281" s="167" t="s">
        <v>144</v>
      </c>
      <c r="E281" s="168" t="s">
        <v>2934</v>
      </c>
      <c r="F281" s="169" t="s">
        <v>2935</v>
      </c>
      <c r="G281" s="170" t="s">
        <v>247</v>
      </c>
      <c r="H281" s="171">
        <v>0.48</v>
      </c>
      <c r="I281" s="172"/>
      <c r="J281" s="173">
        <f>ROUND(I281*H281,2)</f>
        <v>0</v>
      </c>
      <c r="K281" s="169" t="s">
        <v>248</v>
      </c>
      <c r="L281" s="41"/>
      <c r="M281" s="174" t="s">
        <v>32</v>
      </c>
      <c r="N281" s="175" t="s">
        <v>49</v>
      </c>
      <c r="O281" s="66"/>
      <c r="P281" s="176">
        <f>O281*H281</f>
        <v>0</v>
      </c>
      <c r="Q281" s="176">
        <v>0</v>
      </c>
      <c r="R281" s="176">
        <f>Q281*H281</f>
        <v>0</v>
      </c>
      <c r="S281" s="176">
        <v>0</v>
      </c>
      <c r="T281" s="177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78" t="s">
        <v>142</v>
      </c>
      <c r="AT281" s="178" t="s">
        <v>144</v>
      </c>
      <c r="AU281" s="178" t="s">
        <v>88</v>
      </c>
      <c r="AY281" s="18" t="s">
        <v>143</v>
      </c>
      <c r="BE281" s="179">
        <f>IF(N281="základní",J281,0)</f>
        <v>0</v>
      </c>
      <c r="BF281" s="179">
        <f>IF(N281="snížená",J281,0)</f>
        <v>0</v>
      </c>
      <c r="BG281" s="179">
        <f>IF(N281="zákl. přenesená",J281,0)</f>
        <v>0</v>
      </c>
      <c r="BH281" s="179">
        <f>IF(N281="sníž. přenesená",J281,0)</f>
        <v>0</v>
      </c>
      <c r="BI281" s="179">
        <f>IF(N281="nulová",J281,0)</f>
        <v>0</v>
      </c>
      <c r="BJ281" s="18" t="s">
        <v>86</v>
      </c>
      <c r="BK281" s="179">
        <f>ROUND(I281*H281,2)</f>
        <v>0</v>
      </c>
      <c r="BL281" s="18" t="s">
        <v>142</v>
      </c>
      <c r="BM281" s="178" t="s">
        <v>1060</v>
      </c>
    </row>
    <row r="282" spans="1:65" s="2" customFormat="1" ht="11.25">
      <c r="A282" s="36"/>
      <c r="B282" s="37"/>
      <c r="C282" s="38"/>
      <c r="D282" s="180" t="s">
        <v>149</v>
      </c>
      <c r="E282" s="38"/>
      <c r="F282" s="181" t="s">
        <v>2935</v>
      </c>
      <c r="G282" s="38"/>
      <c r="H282" s="38"/>
      <c r="I282" s="182"/>
      <c r="J282" s="38"/>
      <c r="K282" s="38"/>
      <c r="L282" s="41"/>
      <c r="M282" s="183"/>
      <c r="N282" s="184"/>
      <c r="O282" s="66"/>
      <c r="P282" s="66"/>
      <c r="Q282" s="66"/>
      <c r="R282" s="66"/>
      <c r="S282" s="66"/>
      <c r="T282" s="67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8" t="s">
        <v>149</v>
      </c>
      <c r="AU282" s="18" t="s">
        <v>88</v>
      </c>
    </row>
    <row r="283" spans="1:65" s="2" customFormat="1" ht="11.25">
      <c r="A283" s="36"/>
      <c r="B283" s="37"/>
      <c r="C283" s="38"/>
      <c r="D283" s="198" t="s">
        <v>194</v>
      </c>
      <c r="E283" s="38"/>
      <c r="F283" s="199" t="s">
        <v>2936</v>
      </c>
      <c r="G283" s="38"/>
      <c r="H283" s="38"/>
      <c r="I283" s="182"/>
      <c r="J283" s="38"/>
      <c r="K283" s="38"/>
      <c r="L283" s="41"/>
      <c r="M283" s="183"/>
      <c r="N283" s="184"/>
      <c r="O283" s="66"/>
      <c r="P283" s="66"/>
      <c r="Q283" s="66"/>
      <c r="R283" s="66"/>
      <c r="S283" s="66"/>
      <c r="T283" s="67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T283" s="18" t="s">
        <v>194</v>
      </c>
      <c r="AU283" s="18" t="s">
        <v>88</v>
      </c>
    </row>
    <row r="284" spans="1:65" s="14" customFormat="1" ht="11.25">
      <c r="B284" s="210"/>
      <c r="C284" s="211"/>
      <c r="D284" s="180" t="s">
        <v>252</v>
      </c>
      <c r="E284" s="212" t="s">
        <v>32</v>
      </c>
      <c r="F284" s="213" t="s">
        <v>2937</v>
      </c>
      <c r="G284" s="211"/>
      <c r="H284" s="214">
        <v>0.48</v>
      </c>
      <c r="I284" s="215"/>
      <c r="J284" s="211"/>
      <c r="K284" s="211"/>
      <c r="L284" s="216"/>
      <c r="M284" s="217"/>
      <c r="N284" s="218"/>
      <c r="O284" s="218"/>
      <c r="P284" s="218"/>
      <c r="Q284" s="218"/>
      <c r="R284" s="218"/>
      <c r="S284" s="218"/>
      <c r="T284" s="219"/>
      <c r="AT284" s="220" t="s">
        <v>252</v>
      </c>
      <c r="AU284" s="220" t="s">
        <v>88</v>
      </c>
      <c r="AV284" s="14" t="s">
        <v>88</v>
      </c>
      <c r="AW284" s="14" t="s">
        <v>39</v>
      </c>
      <c r="AX284" s="14" t="s">
        <v>78</v>
      </c>
      <c r="AY284" s="220" t="s">
        <v>143</v>
      </c>
    </row>
    <row r="285" spans="1:65" s="15" customFormat="1" ht="11.25">
      <c r="B285" s="221"/>
      <c r="C285" s="222"/>
      <c r="D285" s="180" t="s">
        <v>252</v>
      </c>
      <c r="E285" s="223" t="s">
        <v>32</v>
      </c>
      <c r="F285" s="224" t="s">
        <v>256</v>
      </c>
      <c r="G285" s="222"/>
      <c r="H285" s="225">
        <v>0.48</v>
      </c>
      <c r="I285" s="226"/>
      <c r="J285" s="222"/>
      <c r="K285" s="222"/>
      <c r="L285" s="227"/>
      <c r="M285" s="228"/>
      <c r="N285" s="229"/>
      <c r="O285" s="229"/>
      <c r="P285" s="229"/>
      <c r="Q285" s="229"/>
      <c r="R285" s="229"/>
      <c r="S285" s="229"/>
      <c r="T285" s="230"/>
      <c r="AT285" s="231" t="s">
        <v>252</v>
      </c>
      <c r="AU285" s="231" t="s">
        <v>88</v>
      </c>
      <c r="AV285" s="15" t="s">
        <v>142</v>
      </c>
      <c r="AW285" s="15" t="s">
        <v>39</v>
      </c>
      <c r="AX285" s="15" t="s">
        <v>86</v>
      </c>
      <c r="AY285" s="231" t="s">
        <v>143</v>
      </c>
    </row>
    <row r="286" spans="1:65" s="11" customFormat="1" ht="22.9" customHeight="1">
      <c r="B286" s="153"/>
      <c r="C286" s="154"/>
      <c r="D286" s="155" t="s">
        <v>77</v>
      </c>
      <c r="E286" s="196" t="s">
        <v>163</v>
      </c>
      <c r="F286" s="196" t="s">
        <v>698</v>
      </c>
      <c r="G286" s="154"/>
      <c r="H286" s="154"/>
      <c r="I286" s="157"/>
      <c r="J286" s="197">
        <f>BK286</f>
        <v>0</v>
      </c>
      <c r="K286" s="154"/>
      <c r="L286" s="159"/>
      <c r="M286" s="160"/>
      <c r="N286" s="161"/>
      <c r="O286" s="161"/>
      <c r="P286" s="162">
        <f>SUM(P287:P294)</f>
        <v>0</v>
      </c>
      <c r="Q286" s="161"/>
      <c r="R286" s="162">
        <f>SUM(R287:R294)</f>
        <v>0</v>
      </c>
      <c r="S286" s="161"/>
      <c r="T286" s="163">
        <f>SUM(T287:T294)</f>
        <v>0</v>
      </c>
      <c r="AR286" s="164" t="s">
        <v>86</v>
      </c>
      <c r="AT286" s="165" t="s">
        <v>77</v>
      </c>
      <c r="AU286" s="165" t="s">
        <v>86</v>
      </c>
      <c r="AY286" s="164" t="s">
        <v>143</v>
      </c>
      <c r="BK286" s="166">
        <f>SUM(BK287:BK294)</f>
        <v>0</v>
      </c>
    </row>
    <row r="287" spans="1:65" s="2" customFormat="1" ht="24.2" customHeight="1">
      <c r="A287" s="36"/>
      <c r="B287" s="37"/>
      <c r="C287" s="167" t="s">
        <v>712</v>
      </c>
      <c r="D287" s="167" t="s">
        <v>144</v>
      </c>
      <c r="E287" s="168" t="s">
        <v>2938</v>
      </c>
      <c r="F287" s="169" t="s">
        <v>2939</v>
      </c>
      <c r="G287" s="170" t="s">
        <v>312</v>
      </c>
      <c r="H287" s="171">
        <v>5.9720000000000004</v>
      </c>
      <c r="I287" s="172"/>
      <c r="J287" s="173">
        <f>ROUND(I287*H287,2)</f>
        <v>0</v>
      </c>
      <c r="K287" s="169" t="s">
        <v>248</v>
      </c>
      <c r="L287" s="41"/>
      <c r="M287" s="174" t="s">
        <v>32</v>
      </c>
      <c r="N287" s="175" t="s">
        <v>49</v>
      </c>
      <c r="O287" s="66"/>
      <c r="P287" s="176">
        <f>O287*H287</f>
        <v>0</v>
      </c>
      <c r="Q287" s="176">
        <v>0</v>
      </c>
      <c r="R287" s="176">
        <f>Q287*H287</f>
        <v>0</v>
      </c>
      <c r="S287" s="176">
        <v>0</v>
      </c>
      <c r="T287" s="177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78" t="s">
        <v>142</v>
      </c>
      <c r="AT287" s="178" t="s">
        <v>144</v>
      </c>
      <c r="AU287" s="178" t="s">
        <v>88</v>
      </c>
      <c r="AY287" s="18" t="s">
        <v>143</v>
      </c>
      <c r="BE287" s="179">
        <f>IF(N287="základní",J287,0)</f>
        <v>0</v>
      </c>
      <c r="BF287" s="179">
        <f>IF(N287="snížená",J287,0)</f>
        <v>0</v>
      </c>
      <c r="BG287" s="179">
        <f>IF(N287="zákl. přenesená",J287,0)</f>
        <v>0</v>
      </c>
      <c r="BH287" s="179">
        <f>IF(N287="sníž. přenesená",J287,0)</f>
        <v>0</v>
      </c>
      <c r="BI287" s="179">
        <f>IF(N287="nulová",J287,0)</f>
        <v>0</v>
      </c>
      <c r="BJ287" s="18" t="s">
        <v>86</v>
      </c>
      <c r="BK287" s="179">
        <f>ROUND(I287*H287,2)</f>
        <v>0</v>
      </c>
      <c r="BL287" s="18" t="s">
        <v>142</v>
      </c>
      <c r="BM287" s="178" t="s">
        <v>1072</v>
      </c>
    </row>
    <row r="288" spans="1:65" s="2" customFormat="1" ht="11.25">
      <c r="A288" s="36"/>
      <c r="B288" s="37"/>
      <c r="C288" s="38"/>
      <c r="D288" s="180" t="s">
        <v>149</v>
      </c>
      <c r="E288" s="38"/>
      <c r="F288" s="181" t="s">
        <v>2939</v>
      </c>
      <c r="G288" s="38"/>
      <c r="H288" s="38"/>
      <c r="I288" s="182"/>
      <c r="J288" s="38"/>
      <c r="K288" s="38"/>
      <c r="L288" s="41"/>
      <c r="M288" s="183"/>
      <c r="N288" s="184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8" t="s">
        <v>149</v>
      </c>
      <c r="AU288" s="18" t="s">
        <v>88</v>
      </c>
    </row>
    <row r="289" spans="1:65" s="2" customFormat="1" ht="11.25">
      <c r="A289" s="36"/>
      <c r="B289" s="37"/>
      <c r="C289" s="38"/>
      <c r="D289" s="198" t="s">
        <v>194</v>
      </c>
      <c r="E289" s="38"/>
      <c r="F289" s="199" t="s">
        <v>2940</v>
      </c>
      <c r="G289" s="38"/>
      <c r="H289" s="38"/>
      <c r="I289" s="182"/>
      <c r="J289" s="38"/>
      <c r="K289" s="38"/>
      <c r="L289" s="41"/>
      <c r="M289" s="183"/>
      <c r="N289" s="184"/>
      <c r="O289" s="66"/>
      <c r="P289" s="66"/>
      <c r="Q289" s="66"/>
      <c r="R289" s="66"/>
      <c r="S289" s="66"/>
      <c r="T289" s="67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T289" s="18" t="s">
        <v>194</v>
      </c>
      <c r="AU289" s="18" t="s">
        <v>88</v>
      </c>
    </row>
    <row r="290" spans="1:65" s="14" customFormat="1" ht="11.25">
      <c r="B290" s="210"/>
      <c r="C290" s="211"/>
      <c r="D290" s="180" t="s">
        <v>252</v>
      </c>
      <c r="E290" s="212" t="s">
        <v>32</v>
      </c>
      <c r="F290" s="213" t="s">
        <v>2875</v>
      </c>
      <c r="G290" s="211"/>
      <c r="H290" s="214">
        <v>5.9720000000000004</v>
      </c>
      <c r="I290" s="215"/>
      <c r="J290" s="211"/>
      <c r="K290" s="211"/>
      <c r="L290" s="216"/>
      <c r="M290" s="217"/>
      <c r="N290" s="218"/>
      <c r="O290" s="218"/>
      <c r="P290" s="218"/>
      <c r="Q290" s="218"/>
      <c r="R290" s="218"/>
      <c r="S290" s="218"/>
      <c r="T290" s="219"/>
      <c r="AT290" s="220" t="s">
        <v>252</v>
      </c>
      <c r="AU290" s="220" t="s">
        <v>88</v>
      </c>
      <c r="AV290" s="14" t="s">
        <v>88</v>
      </c>
      <c r="AW290" s="14" t="s">
        <v>39</v>
      </c>
      <c r="AX290" s="14" t="s">
        <v>78</v>
      </c>
      <c r="AY290" s="220" t="s">
        <v>143</v>
      </c>
    </row>
    <row r="291" spans="1:65" s="15" customFormat="1" ht="11.25">
      <c r="B291" s="221"/>
      <c r="C291" s="222"/>
      <c r="D291" s="180" t="s">
        <v>252</v>
      </c>
      <c r="E291" s="223" t="s">
        <v>32</v>
      </c>
      <c r="F291" s="224" t="s">
        <v>256</v>
      </c>
      <c r="G291" s="222"/>
      <c r="H291" s="225">
        <v>5.9720000000000004</v>
      </c>
      <c r="I291" s="226"/>
      <c r="J291" s="222"/>
      <c r="K291" s="222"/>
      <c r="L291" s="227"/>
      <c r="M291" s="228"/>
      <c r="N291" s="229"/>
      <c r="O291" s="229"/>
      <c r="P291" s="229"/>
      <c r="Q291" s="229"/>
      <c r="R291" s="229"/>
      <c r="S291" s="229"/>
      <c r="T291" s="230"/>
      <c r="AT291" s="231" t="s">
        <v>252</v>
      </c>
      <c r="AU291" s="231" t="s">
        <v>88</v>
      </c>
      <c r="AV291" s="15" t="s">
        <v>142</v>
      </c>
      <c r="AW291" s="15" t="s">
        <v>39</v>
      </c>
      <c r="AX291" s="15" t="s">
        <v>86</v>
      </c>
      <c r="AY291" s="231" t="s">
        <v>143</v>
      </c>
    </row>
    <row r="292" spans="1:65" s="2" customFormat="1" ht="24.2" customHeight="1">
      <c r="A292" s="36"/>
      <c r="B292" s="37"/>
      <c r="C292" s="167" t="s">
        <v>725</v>
      </c>
      <c r="D292" s="167" t="s">
        <v>144</v>
      </c>
      <c r="E292" s="168" t="s">
        <v>2941</v>
      </c>
      <c r="F292" s="169" t="s">
        <v>2942</v>
      </c>
      <c r="G292" s="170" t="s">
        <v>312</v>
      </c>
      <c r="H292" s="171">
        <v>5.9720000000000004</v>
      </c>
      <c r="I292" s="172"/>
      <c r="J292" s="173">
        <f>ROUND(I292*H292,2)</f>
        <v>0</v>
      </c>
      <c r="K292" s="169" t="s">
        <v>248</v>
      </c>
      <c r="L292" s="41"/>
      <c r="M292" s="174" t="s">
        <v>32</v>
      </c>
      <c r="N292" s="175" t="s">
        <v>49</v>
      </c>
      <c r="O292" s="66"/>
      <c r="P292" s="176">
        <f>O292*H292</f>
        <v>0</v>
      </c>
      <c r="Q292" s="176">
        <v>0</v>
      </c>
      <c r="R292" s="176">
        <f>Q292*H292</f>
        <v>0</v>
      </c>
      <c r="S292" s="176">
        <v>0</v>
      </c>
      <c r="T292" s="177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178" t="s">
        <v>142</v>
      </c>
      <c r="AT292" s="178" t="s">
        <v>144</v>
      </c>
      <c r="AU292" s="178" t="s">
        <v>88</v>
      </c>
      <c r="AY292" s="18" t="s">
        <v>143</v>
      </c>
      <c r="BE292" s="179">
        <f>IF(N292="základní",J292,0)</f>
        <v>0</v>
      </c>
      <c r="BF292" s="179">
        <f>IF(N292="snížená",J292,0)</f>
        <v>0</v>
      </c>
      <c r="BG292" s="179">
        <f>IF(N292="zákl. přenesená",J292,0)</f>
        <v>0</v>
      </c>
      <c r="BH292" s="179">
        <f>IF(N292="sníž. přenesená",J292,0)</f>
        <v>0</v>
      </c>
      <c r="BI292" s="179">
        <f>IF(N292="nulová",J292,0)</f>
        <v>0</v>
      </c>
      <c r="BJ292" s="18" t="s">
        <v>86</v>
      </c>
      <c r="BK292" s="179">
        <f>ROUND(I292*H292,2)</f>
        <v>0</v>
      </c>
      <c r="BL292" s="18" t="s">
        <v>142</v>
      </c>
      <c r="BM292" s="178" t="s">
        <v>1086</v>
      </c>
    </row>
    <row r="293" spans="1:65" s="2" customFormat="1" ht="11.25">
      <c r="A293" s="36"/>
      <c r="B293" s="37"/>
      <c r="C293" s="38"/>
      <c r="D293" s="180" t="s">
        <v>149</v>
      </c>
      <c r="E293" s="38"/>
      <c r="F293" s="181" t="s">
        <v>2942</v>
      </c>
      <c r="G293" s="38"/>
      <c r="H293" s="38"/>
      <c r="I293" s="182"/>
      <c r="J293" s="38"/>
      <c r="K293" s="38"/>
      <c r="L293" s="41"/>
      <c r="M293" s="183"/>
      <c r="N293" s="184"/>
      <c r="O293" s="66"/>
      <c r="P293" s="66"/>
      <c r="Q293" s="66"/>
      <c r="R293" s="66"/>
      <c r="S293" s="66"/>
      <c r="T293" s="67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T293" s="18" t="s">
        <v>149</v>
      </c>
      <c r="AU293" s="18" t="s">
        <v>88</v>
      </c>
    </row>
    <row r="294" spans="1:65" s="2" customFormat="1" ht="11.25">
      <c r="A294" s="36"/>
      <c r="B294" s="37"/>
      <c r="C294" s="38"/>
      <c r="D294" s="198" t="s">
        <v>194</v>
      </c>
      <c r="E294" s="38"/>
      <c r="F294" s="199" t="s">
        <v>2943</v>
      </c>
      <c r="G294" s="38"/>
      <c r="H294" s="38"/>
      <c r="I294" s="182"/>
      <c r="J294" s="38"/>
      <c r="K294" s="38"/>
      <c r="L294" s="41"/>
      <c r="M294" s="183"/>
      <c r="N294" s="184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8" t="s">
        <v>194</v>
      </c>
      <c r="AU294" s="18" t="s">
        <v>88</v>
      </c>
    </row>
    <row r="295" spans="1:65" s="11" customFormat="1" ht="22.9" customHeight="1">
      <c r="B295" s="153"/>
      <c r="C295" s="154"/>
      <c r="D295" s="155" t="s">
        <v>77</v>
      </c>
      <c r="E295" s="196" t="s">
        <v>168</v>
      </c>
      <c r="F295" s="196" t="s">
        <v>711</v>
      </c>
      <c r="G295" s="154"/>
      <c r="H295" s="154"/>
      <c r="I295" s="157"/>
      <c r="J295" s="197">
        <f>BK295</f>
        <v>0</v>
      </c>
      <c r="K295" s="154"/>
      <c r="L295" s="159"/>
      <c r="M295" s="160"/>
      <c r="N295" s="161"/>
      <c r="O295" s="161"/>
      <c r="P295" s="162">
        <f>SUM(P296:P305)</f>
        <v>0</v>
      </c>
      <c r="Q295" s="161"/>
      <c r="R295" s="162">
        <f>SUM(R296:R305)</f>
        <v>0</v>
      </c>
      <c r="S295" s="161"/>
      <c r="T295" s="163">
        <f>SUM(T296:T305)</f>
        <v>0</v>
      </c>
      <c r="AR295" s="164" t="s">
        <v>86</v>
      </c>
      <c r="AT295" s="165" t="s">
        <v>77</v>
      </c>
      <c r="AU295" s="165" t="s">
        <v>86</v>
      </c>
      <c r="AY295" s="164" t="s">
        <v>143</v>
      </c>
      <c r="BK295" s="166">
        <f>SUM(BK296:BK305)</f>
        <v>0</v>
      </c>
    </row>
    <row r="296" spans="1:65" s="2" customFormat="1" ht="21.75" customHeight="1">
      <c r="A296" s="36"/>
      <c r="B296" s="37"/>
      <c r="C296" s="167" t="s">
        <v>762</v>
      </c>
      <c r="D296" s="167" t="s">
        <v>144</v>
      </c>
      <c r="E296" s="168" t="s">
        <v>2944</v>
      </c>
      <c r="F296" s="169" t="s">
        <v>2945</v>
      </c>
      <c r="G296" s="170" t="s">
        <v>312</v>
      </c>
      <c r="H296" s="171">
        <v>6.28</v>
      </c>
      <c r="I296" s="172"/>
      <c r="J296" s="173">
        <f>ROUND(I296*H296,2)</f>
        <v>0</v>
      </c>
      <c r="K296" s="169" t="s">
        <v>248</v>
      </c>
      <c r="L296" s="41"/>
      <c r="M296" s="174" t="s">
        <v>32</v>
      </c>
      <c r="N296" s="175" t="s">
        <v>49</v>
      </c>
      <c r="O296" s="66"/>
      <c r="P296" s="176">
        <f>O296*H296</f>
        <v>0</v>
      </c>
      <c r="Q296" s="176">
        <v>0</v>
      </c>
      <c r="R296" s="176">
        <f>Q296*H296</f>
        <v>0</v>
      </c>
      <c r="S296" s="176">
        <v>0</v>
      </c>
      <c r="T296" s="177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178" t="s">
        <v>142</v>
      </c>
      <c r="AT296" s="178" t="s">
        <v>144</v>
      </c>
      <c r="AU296" s="178" t="s">
        <v>88</v>
      </c>
      <c r="AY296" s="18" t="s">
        <v>143</v>
      </c>
      <c r="BE296" s="179">
        <f>IF(N296="základní",J296,0)</f>
        <v>0</v>
      </c>
      <c r="BF296" s="179">
        <f>IF(N296="snížená",J296,0)</f>
        <v>0</v>
      </c>
      <c r="BG296" s="179">
        <f>IF(N296="zákl. přenesená",J296,0)</f>
        <v>0</v>
      </c>
      <c r="BH296" s="179">
        <f>IF(N296="sníž. přenesená",J296,0)</f>
        <v>0</v>
      </c>
      <c r="BI296" s="179">
        <f>IF(N296="nulová",J296,0)</f>
        <v>0</v>
      </c>
      <c r="BJ296" s="18" t="s">
        <v>86</v>
      </c>
      <c r="BK296" s="179">
        <f>ROUND(I296*H296,2)</f>
        <v>0</v>
      </c>
      <c r="BL296" s="18" t="s">
        <v>142</v>
      </c>
      <c r="BM296" s="178" t="s">
        <v>1097</v>
      </c>
    </row>
    <row r="297" spans="1:65" s="2" customFormat="1" ht="11.25">
      <c r="A297" s="36"/>
      <c r="B297" s="37"/>
      <c r="C297" s="38"/>
      <c r="D297" s="180" t="s">
        <v>149</v>
      </c>
      <c r="E297" s="38"/>
      <c r="F297" s="181" t="s">
        <v>2945</v>
      </c>
      <c r="G297" s="38"/>
      <c r="H297" s="38"/>
      <c r="I297" s="182"/>
      <c r="J297" s="38"/>
      <c r="K297" s="38"/>
      <c r="L297" s="41"/>
      <c r="M297" s="183"/>
      <c r="N297" s="184"/>
      <c r="O297" s="66"/>
      <c r="P297" s="66"/>
      <c r="Q297" s="66"/>
      <c r="R297" s="66"/>
      <c r="S297" s="66"/>
      <c r="T297" s="67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T297" s="18" t="s">
        <v>149</v>
      </c>
      <c r="AU297" s="18" t="s">
        <v>88</v>
      </c>
    </row>
    <row r="298" spans="1:65" s="2" customFormat="1" ht="11.25">
      <c r="A298" s="36"/>
      <c r="B298" s="37"/>
      <c r="C298" s="38"/>
      <c r="D298" s="198" t="s">
        <v>194</v>
      </c>
      <c r="E298" s="38"/>
      <c r="F298" s="199" t="s">
        <v>2946</v>
      </c>
      <c r="G298" s="38"/>
      <c r="H298" s="38"/>
      <c r="I298" s="182"/>
      <c r="J298" s="38"/>
      <c r="K298" s="38"/>
      <c r="L298" s="41"/>
      <c r="M298" s="183"/>
      <c r="N298" s="184"/>
      <c r="O298" s="66"/>
      <c r="P298" s="66"/>
      <c r="Q298" s="66"/>
      <c r="R298" s="66"/>
      <c r="S298" s="66"/>
      <c r="T298" s="67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T298" s="18" t="s">
        <v>194</v>
      </c>
      <c r="AU298" s="18" t="s">
        <v>88</v>
      </c>
    </row>
    <row r="299" spans="1:65" s="14" customFormat="1" ht="11.25">
      <c r="B299" s="210"/>
      <c r="C299" s="211"/>
      <c r="D299" s="180" t="s">
        <v>252</v>
      </c>
      <c r="E299" s="212" t="s">
        <v>32</v>
      </c>
      <c r="F299" s="213" t="s">
        <v>2947</v>
      </c>
      <c r="G299" s="211"/>
      <c r="H299" s="214">
        <v>6.28</v>
      </c>
      <c r="I299" s="215"/>
      <c r="J299" s="211"/>
      <c r="K299" s="211"/>
      <c r="L299" s="216"/>
      <c r="M299" s="217"/>
      <c r="N299" s="218"/>
      <c r="O299" s="218"/>
      <c r="P299" s="218"/>
      <c r="Q299" s="218"/>
      <c r="R299" s="218"/>
      <c r="S299" s="218"/>
      <c r="T299" s="219"/>
      <c r="AT299" s="220" t="s">
        <v>252</v>
      </c>
      <c r="AU299" s="220" t="s">
        <v>88</v>
      </c>
      <c r="AV299" s="14" t="s">
        <v>88</v>
      </c>
      <c r="AW299" s="14" t="s">
        <v>39</v>
      </c>
      <c r="AX299" s="14" t="s">
        <v>78</v>
      </c>
      <c r="AY299" s="220" t="s">
        <v>143</v>
      </c>
    </row>
    <row r="300" spans="1:65" s="15" customFormat="1" ht="11.25">
      <c r="B300" s="221"/>
      <c r="C300" s="222"/>
      <c r="D300" s="180" t="s">
        <v>252</v>
      </c>
      <c r="E300" s="223" t="s">
        <v>32</v>
      </c>
      <c r="F300" s="224" t="s">
        <v>256</v>
      </c>
      <c r="G300" s="222"/>
      <c r="H300" s="225">
        <v>6.28</v>
      </c>
      <c r="I300" s="226"/>
      <c r="J300" s="222"/>
      <c r="K300" s="222"/>
      <c r="L300" s="227"/>
      <c r="M300" s="228"/>
      <c r="N300" s="229"/>
      <c r="O300" s="229"/>
      <c r="P300" s="229"/>
      <c r="Q300" s="229"/>
      <c r="R300" s="229"/>
      <c r="S300" s="229"/>
      <c r="T300" s="230"/>
      <c r="AT300" s="231" t="s">
        <v>252</v>
      </c>
      <c r="AU300" s="231" t="s">
        <v>88</v>
      </c>
      <c r="AV300" s="15" t="s">
        <v>142</v>
      </c>
      <c r="AW300" s="15" t="s">
        <v>39</v>
      </c>
      <c r="AX300" s="15" t="s">
        <v>86</v>
      </c>
      <c r="AY300" s="231" t="s">
        <v>143</v>
      </c>
    </row>
    <row r="301" spans="1:65" s="2" customFormat="1" ht="21.75" customHeight="1">
      <c r="A301" s="36"/>
      <c r="B301" s="37"/>
      <c r="C301" s="167" t="s">
        <v>773</v>
      </c>
      <c r="D301" s="167" t="s">
        <v>144</v>
      </c>
      <c r="E301" s="168" t="s">
        <v>2948</v>
      </c>
      <c r="F301" s="169" t="s">
        <v>2949</v>
      </c>
      <c r="G301" s="170" t="s">
        <v>312</v>
      </c>
      <c r="H301" s="171">
        <v>7.41</v>
      </c>
      <c r="I301" s="172"/>
      <c r="J301" s="173">
        <f>ROUND(I301*H301,2)</f>
        <v>0</v>
      </c>
      <c r="K301" s="169" t="s">
        <v>248</v>
      </c>
      <c r="L301" s="41"/>
      <c r="M301" s="174" t="s">
        <v>32</v>
      </c>
      <c r="N301" s="175" t="s">
        <v>49</v>
      </c>
      <c r="O301" s="66"/>
      <c r="P301" s="176">
        <f>O301*H301</f>
        <v>0</v>
      </c>
      <c r="Q301" s="176">
        <v>0</v>
      </c>
      <c r="R301" s="176">
        <f>Q301*H301</f>
        <v>0</v>
      </c>
      <c r="S301" s="176">
        <v>0</v>
      </c>
      <c r="T301" s="177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178" t="s">
        <v>142</v>
      </c>
      <c r="AT301" s="178" t="s">
        <v>144</v>
      </c>
      <c r="AU301" s="178" t="s">
        <v>88</v>
      </c>
      <c r="AY301" s="18" t="s">
        <v>143</v>
      </c>
      <c r="BE301" s="179">
        <f>IF(N301="základní",J301,0)</f>
        <v>0</v>
      </c>
      <c r="BF301" s="179">
        <f>IF(N301="snížená",J301,0)</f>
        <v>0</v>
      </c>
      <c r="BG301" s="179">
        <f>IF(N301="zákl. přenesená",J301,0)</f>
        <v>0</v>
      </c>
      <c r="BH301" s="179">
        <f>IF(N301="sníž. přenesená",J301,0)</f>
        <v>0</v>
      </c>
      <c r="BI301" s="179">
        <f>IF(N301="nulová",J301,0)</f>
        <v>0</v>
      </c>
      <c r="BJ301" s="18" t="s">
        <v>86</v>
      </c>
      <c r="BK301" s="179">
        <f>ROUND(I301*H301,2)</f>
        <v>0</v>
      </c>
      <c r="BL301" s="18" t="s">
        <v>142</v>
      </c>
      <c r="BM301" s="178" t="s">
        <v>1108</v>
      </c>
    </row>
    <row r="302" spans="1:65" s="2" customFormat="1" ht="11.25">
      <c r="A302" s="36"/>
      <c r="B302" s="37"/>
      <c r="C302" s="38"/>
      <c r="D302" s="180" t="s">
        <v>149</v>
      </c>
      <c r="E302" s="38"/>
      <c r="F302" s="181" t="s">
        <v>2949</v>
      </c>
      <c r="G302" s="38"/>
      <c r="H302" s="38"/>
      <c r="I302" s="182"/>
      <c r="J302" s="38"/>
      <c r="K302" s="38"/>
      <c r="L302" s="41"/>
      <c r="M302" s="183"/>
      <c r="N302" s="184"/>
      <c r="O302" s="66"/>
      <c r="P302" s="66"/>
      <c r="Q302" s="66"/>
      <c r="R302" s="66"/>
      <c r="S302" s="66"/>
      <c r="T302" s="67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T302" s="18" t="s">
        <v>149</v>
      </c>
      <c r="AU302" s="18" t="s">
        <v>88</v>
      </c>
    </row>
    <row r="303" spans="1:65" s="2" customFormat="1" ht="11.25">
      <c r="A303" s="36"/>
      <c r="B303" s="37"/>
      <c r="C303" s="38"/>
      <c r="D303" s="198" t="s">
        <v>194</v>
      </c>
      <c r="E303" s="38"/>
      <c r="F303" s="199" t="s">
        <v>2950</v>
      </c>
      <c r="G303" s="38"/>
      <c r="H303" s="38"/>
      <c r="I303" s="182"/>
      <c r="J303" s="38"/>
      <c r="K303" s="38"/>
      <c r="L303" s="41"/>
      <c r="M303" s="183"/>
      <c r="N303" s="184"/>
      <c r="O303" s="66"/>
      <c r="P303" s="66"/>
      <c r="Q303" s="66"/>
      <c r="R303" s="66"/>
      <c r="S303" s="66"/>
      <c r="T303" s="67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T303" s="18" t="s">
        <v>194</v>
      </c>
      <c r="AU303" s="18" t="s">
        <v>88</v>
      </c>
    </row>
    <row r="304" spans="1:65" s="14" customFormat="1" ht="11.25">
      <c r="B304" s="210"/>
      <c r="C304" s="211"/>
      <c r="D304" s="180" t="s">
        <v>252</v>
      </c>
      <c r="E304" s="212" t="s">
        <v>32</v>
      </c>
      <c r="F304" s="213" t="s">
        <v>2951</v>
      </c>
      <c r="G304" s="211"/>
      <c r="H304" s="214">
        <v>7.41</v>
      </c>
      <c r="I304" s="215"/>
      <c r="J304" s="211"/>
      <c r="K304" s="211"/>
      <c r="L304" s="216"/>
      <c r="M304" s="217"/>
      <c r="N304" s="218"/>
      <c r="O304" s="218"/>
      <c r="P304" s="218"/>
      <c r="Q304" s="218"/>
      <c r="R304" s="218"/>
      <c r="S304" s="218"/>
      <c r="T304" s="219"/>
      <c r="AT304" s="220" t="s">
        <v>252</v>
      </c>
      <c r="AU304" s="220" t="s">
        <v>88</v>
      </c>
      <c r="AV304" s="14" t="s">
        <v>88</v>
      </c>
      <c r="AW304" s="14" t="s">
        <v>39</v>
      </c>
      <c r="AX304" s="14" t="s">
        <v>78</v>
      </c>
      <c r="AY304" s="220" t="s">
        <v>143</v>
      </c>
    </row>
    <row r="305" spans="1:65" s="15" customFormat="1" ht="11.25">
      <c r="B305" s="221"/>
      <c r="C305" s="222"/>
      <c r="D305" s="180" t="s">
        <v>252</v>
      </c>
      <c r="E305" s="223" t="s">
        <v>32</v>
      </c>
      <c r="F305" s="224" t="s">
        <v>256</v>
      </c>
      <c r="G305" s="222"/>
      <c r="H305" s="225">
        <v>7.41</v>
      </c>
      <c r="I305" s="226"/>
      <c r="J305" s="222"/>
      <c r="K305" s="222"/>
      <c r="L305" s="227"/>
      <c r="M305" s="228"/>
      <c r="N305" s="229"/>
      <c r="O305" s="229"/>
      <c r="P305" s="229"/>
      <c r="Q305" s="229"/>
      <c r="R305" s="229"/>
      <c r="S305" s="229"/>
      <c r="T305" s="230"/>
      <c r="AT305" s="231" t="s">
        <v>252</v>
      </c>
      <c r="AU305" s="231" t="s">
        <v>88</v>
      </c>
      <c r="AV305" s="15" t="s">
        <v>142</v>
      </c>
      <c r="AW305" s="15" t="s">
        <v>39</v>
      </c>
      <c r="AX305" s="15" t="s">
        <v>86</v>
      </c>
      <c r="AY305" s="231" t="s">
        <v>143</v>
      </c>
    </row>
    <row r="306" spans="1:65" s="11" customFormat="1" ht="22.9" customHeight="1">
      <c r="B306" s="153"/>
      <c r="C306" s="154"/>
      <c r="D306" s="155" t="s">
        <v>77</v>
      </c>
      <c r="E306" s="196" t="s">
        <v>176</v>
      </c>
      <c r="F306" s="196" t="s">
        <v>2480</v>
      </c>
      <c r="G306" s="154"/>
      <c r="H306" s="154"/>
      <c r="I306" s="157"/>
      <c r="J306" s="197">
        <f>BK306</f>
        <v>0</v>
      </c>
      <c r="K306" s="154"/>
      <c r="L306" s="159"/>
      <c r="M306" s="160"/>
      <c r="N306" s="161"/>
      <c r="O306" s="161"/>
      <c r="P306" s="162">
        <f>SUM(P307:P335)</f>
        <v>0</v>
      </c>
      <c r="Q306" s="161"/>
      <c r="R306" s="162">
        <f>SUM(R307:R335)</f>
        <v>0</v>
      </c>
      <c r="S306" s="161"/>
      <c r="T306" s="163">
        <f>SUM(T307:T335)</f>
        <v>0</v>
      </c>
      <c r="AR306" s="164" t="s">
        <v>86</v>
      </c>
      <c r="AT306" s="165" t="s">
        <v>77</v>
      </c>
      <c r="AU306" s="165" t="s">
        <v>86</v>
      </c>
      <c r="AY306" s="164" t="s">
        <v>143</v>
      </c>
      <c r="BK306" s="166">
        <f>SUM(BK307:BK335)</f>
        <v>0</v>
      </c>
    </row>
    <row r="307" spans="1:65" s="2" customFormat="1" ht="24.2" customHeight="1">
      <c r="A307" s="36"/>
      <c r="B307" s="37"/>
      <c r="C307" s="167" t="s">
        <v>781</v>
      </c>
      <c r="D307" s="167" t="s">
        <v>144</v>
      </c>
      <c r="E307" s="168" t="s">
        <v>2952</v>
      </c>
      <c r="F307" s="169" t="s">
        <v>2953</v>
      </c>
      <c r="G307" s="170" t="s">
        <v>462</v>
      </c>
      <c r="H307" s="171">
        <v>56</v>
      </c>
      <c r="I307" s="172"/>
      <c r="J307" s="173">
        <f>ROUND(I307*H307,2)</f>
        <v>0</v>
      </c>
      <c r="K307" s="169" t="s">
        <v>248</v>
      </c>
      <c r="L307" s="41"/>
      <c r="M307" s="174" t="s">
        <v>32</v>
      </c>
      <c r="N307" s="175" t="s">
        <v>49</v>
      </c>
      <c r="O307" s="66"/>
      <c r="P307" s="176">
        <f>O307*H307</f>
        <v>0</v>
      </c>
      <c r="Q307" s="176">
        <v>0</v>
      </c>
      <c r="R307" s="176">
        <f>Q307*H307</f>
        <v>0</v>
      </c>
      <c r="S307" s="176">
        <v>0</v>
      </c>
      <c r="T307" s="177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178" t="s">
        <v>142</v>
      </c>
      <c r="AT307" s="178" t="s">
        <v>144</v>
      </c>
      <c r="AU307" s="178" t="s">
        <v>88</v>
      </c>
      <c r="AY307" s="18" t="s">
        <v>143</v>
      </c>
      <c r="BE307" s="179">
        <f>IF(N307="základní",J307,0)</f>
        <v>0</v>
      </c>
      <c r="BF307" s="179">
        <f>IF(N307="snížená",J307,0)</f>
        <v>0</v>
      </c>
      <c r="BG307" s="179">
        <f>IF(N307="zákl. přenesená",J307,0)</f>
        <v>0</v>
      </c>
      <c r="BH307" s="179">
        <f>IF(N307="sníž. přenesená",J307,0)</f>
        <v>0</v>
      </c>
      <c r="BI307" s="179">
        <f>IF(N307="nulová",J307,0)</f>
        <v>0</v>
      </c>
      <c r="BJ307" s="18" t="s">
        <v>86</v>
      </c>
      <c r="BK307" s="179">
        <f>ROUND(I307*H307,2)</f>
        <v>0</v>
      </c>
      <c r="BL307" s="18" t="s">
        <v>142</v>
      </c>
      <c r="BM307" s="178" t="s">
        <v>1121</v>
      </c>
    </row>
    <row r="308" spans="1:65" s="2" customFormat="1" ht="19.5">
      <c r="A308" s="36"/>
      <c r="B308" s="37"/>
      <c r="C308" s="38"/>
      <c r="D308" s="180" t="s">
        <v>149</v>
      </c>
      <c r="E308" s="38"/>
      <c r="F308" s="181" t="s">
        <v>2953</v>
      </c>
      <c r="G308" s="38"/>
      <c r="H308" s="38"/>
      <c r="I308" s="182"/>
      <c r="J308" s="38"/>
      <c r="K308" s="38"/>
      <c r="L308" s="41"/>
      <c r="M308" s="183"/>
      <c r="N308" s="184"/>
      <c r="O308" s="66"/>
      <c r="P308" s="66"/>
      <c r="Q308" s="66"/>
      <c r="R308" s="66"/>
      <c r="S308" s="66"/>
      <c r="T308" s="67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T308" s="18" t="s">
        <v>149</v>
      </c>
      <c r="AU308" s="18" t="s">
        <v>88</v>
      </c>
    </row>
    <row r="309" spans="1:65" s="2" customFormat="1" ht="11.25">
      <c r="A309" s="36"/>
      <c r="B309" s="37"/>
      <c r="C309" s="38"/>
      <c r="D309" s="198" t="s">
        <v>194</v>
      </c>
      <c r="E309" s="38"/>
      <c r="F309" s="199" t="s">
        <v>2954</v>
      </c>
      <c r="G309" s="38"/>
      <c r="H309" s="38"/>
      <c r="I309" s="182"/>
      <c r="J309" s="38"/>
      <c r="K309" s="38"/>
      <c r="L309" s="41"/>
      <c r="M309" s="183"/>
      <c r="N309" s="184"/>
      <c r="O309" s="66"/>
      <c r="P309" s="66"/>
      <c r="Q309" s="66"/>
      <c r="R309" s="66"/>
      <c r="S309" s="66"/>
      <c r="T309" s="67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T309" s="18" t="s">
        <v>194</v>
      </c>
      <c r="AU309" s="18" t="s">
        <v>88</v>
      </c>
    </row>
    <row r="310" spans="1:65" s="2" customFormat="1" ht="24.2" customHeight="1">
      <c r="A310" s="36"/>
      <c r="B310" s="37"/>
      <c r="C310" s="232" t="s">
        <v>786</v>
      </c>
      <c r="D310" s="232" t="s">
        <v>519</v>
      </c>
      <c r="E310" s="233" t="s">
        <v>2955</v>
      </c>
      <c r="F310" s="234" t="s">
        <v>2956</v>
      </c>
      <c r="G310" s="235" t="s">
        <v>462</v>
      </c>
      <c r="H310" s="236">
        <v>56.84</v>
      </c>
      <c r="I310" s="237"/>
      <c r="J310" s="238">
        <f>ROUND(I310*H310,2)</f>
        <v>0</v>
      </c>
      <c r="K310" s="234" t="s">
        <v>248</v>
      </c>
      <c r="L310" s="239"/>
      <c r="M310" s="240" t="s">
        <v>32</v>
      </c>
      <c r="N310" s="241" t="s">
        <v>49</v>
      </c>
      <c r="O310" s="66"/>
      <c r="P310" s="176">
        <f>O310*H310</f>
        <v>0</v>
      </c>
      <c r="Q310" s="176">
        <v>0</v>
      </c>
      <c r="R310" s="176">
        <f>Q310*H310</f>
        <v>0</v>
      </c>
      <c r="S310" s="176">
        <v>0</v>
      </c>
      <c r="T310" s="177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178" t="s">
        <v>176</v>
      </c>
      <c r="AT310" s="178" t="s">
        <v>519</v>
      </c>
      <c r="AU310" s="178" t="s">
        <v>88</v>
      </c>
      <c r="AY310" s="18" t="s">
        <v>143</v>
      </c>
      <c r="BE310" s="179">
        <f>IF(N310="základní",J310,0)</f>
        <v>0</v>
      </c>
      <c r="BF310" s="179">
        <f>IF(N310="snížená",J310,0)</f>
        <v>0</v>
      </c>
      <c r="BG310" s="179">
        <f>IF(N310="zákl. přenesená",J310,0)</f>
        <v>0</v>
      </c>
      <c r="BH310" s="179">
        <f>IF(N310="sníž. přenesená",J310,0)</f>
        <v>0</v>
      </c>
      <c r="BI310" s="179">
        <f>IF(N310="nulová",J310,0)</f>
        <v>0</v>
      </c>
      <c r="BJ310" s="18" t="s">
        <v>86</v>
      </c>
      <c r="BK310" s="179">
        <f>ROUND(I310*H310,2)</f>
        <v>0</v>
      </c>
      <c r="BL310" s="18" t="s">
        <v>142</v>
      </c>
      <c r="BM310" s="178" t="s">
        <v>1137</v>
      </c>
    </row>
    <row r="311" spans="1:65" s="2" customFormat="1" ht="11.25">
      <c r="A311" s="36"/>
      <c r="B311" s="37"/>
      <c r="C311" s="38"/>
      <c r="D311" s="180" t="s">
        <v>149</v>
      </c>
      <c r="E311" s="38"/>
      <c r="F311" s="181" t="s">
        <v>2956</v>
      </c>
      <c r="G311" s="38"/>
      <c r="H311" s="38"/>
      <c r="I311" s="182"/>
      <c r="J311" s="38"/>
      <c r="K311" s="38"/>
      <c r="L311" s="41"/>
      <c r="M311" s="183"/>
      <c r="N311" s="184"/>
      <c r="O311" s="66"/>
      <c r="P311" s="66"/>
      <c r="Q311" s="66"/>
      <c r="R311" s="66"/>
      <c r="S311" s="66"/>
      <c r="T311" s="67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T311" s="18" t="s">
        <v>149</v>
      </c>
      <c r="AU311" s="18" t="s">
        <v>88</v>
      </c>
    </row>
    <row r="312" spans="1:65" s="14" customFormat="1" ht="11.25">
      <c r="B312" s="210"/>
      <c r="C312" s="211"/>
      <c r="D312" s="180" t="s">
        <v>252</v>
      </c>
      <c r="E312" s="212" t="s">
        <v>32</v>
      </c>
      <c r="F312" s="213" t="s">
        <v>2957</v>
      </c>
      <c r="G312" s="211"/>
      <c r="H312" s="214">
        <v>56.84</v>
      </c>
      <c r="I312" s="215"/>
      <c r="J312" s="211"/>
      <c r="K312" s="211"/>
      <c r="L312" s="216"/>
      <c r="M312" s="217"/>
      <c r="N312" s="218"/>
      <c r="O312" s="218"/>
      <c r="P312" s="218"/>
      <c r="Q312" s="218"/>
      <c r="R312" s="218"/>
      <c r="S312" s="218"/>
      <c r="T312" s="219"/>
      <c r="AT312" s="220" t="s">
        <v>252</v>
      </c>
      <c r="AU312" s="220" t="s">
        <v>88</v>
      </c>
      <c r="AV312" s="14" t="s">
        <v>88</v>
      </c>
      <c r="AW312" s="14" t="s">
        <v>39</v>
      </c>
      <c r="AX312" s="14" t="s">
        <v>78</v>
      </c>
      <c r="AY312" s="220" t="s">
        <v>143</v>
      </c>
    </row>
    <row r="313" spans="1:65" s="15" customFormat="1" ht="11.25">
      <c r="B313" s="221"/>
      <c r="C313" s="222"/>
      <c r="D313" s="180" t="s">
        <v>252</v>
      </c>
      <c r="E313" s="223" t="s">
        <v>32</v>
      </c>
      <c r="F313" s="224" t="s">
        <v>256</v>
      </c>
      <c r="G313" s="222"/>
      <c r="H313" s="225">
        <v>56.84</v>
      </c>
      <c r="I313" s="226"/>
      <c r="J313" s="222"/>
      <c r="K313" s="222"/>
      <c r="L313" s="227"/>
      <c r="M313" s="228"/>
      <c r="N313" s="229"/>
      <c r="O313" s="229"/>
      <c r="P313" s="229"/>
      <c r="Q313" s="229"/>
      <c r="R313" s="229"/>
      <c r="S313" s="229"/>
      <c r="T313" s="230"/>
      <c r="AT313" s="231" t="s">
        <v>252</v>
      </c>
      <c r="AU313" s="231" t="s">
        <v>88</v>
      </c>
      <c r="AV313" s="15" t="s">
        <v>142</v>
      </c>
      <c r="AW313" s="15" t="s">
        <v>39</v>
      </c>
      <c r="AX313" s="15" t="s">
        <v>86</v>
      </c>
      <c r="AY313" s="231" t="s">
        <v>143</v>
      </c>
    </row>
    <row r="314" spans="1:65" s="2" customFormat="1" ht="24.2" customHeight="1">
      <c r="A314" s="36"/>
      <c r="B314" s="37"/>
      <c r="C314" s="167" t="s">
        <v>793</v>
      </c>
      <c r="D314" s="167" t="s">
        <v>144</v>
      </c>
      <c r="E314" s="168" t="s">
        <v>2958</v>
      </c>
      <c r="F314" s="169" t="s">
        <v>2959</v>
      </c>
      <c r="G314" s="170" t="s">
        <v>470</v>
      </c>
      <c r="H314" s="171">
        <v>2</v>
      </c>
      <c r="I314" s="172"/>
      <c r="J314" s="173">
        <f>ROUND(I314*H314,2)</f>
        <v>0</v>
      </c>
      <c r="K314" s="169" t="s">
        <v>248</v>
      </c>
      <c r="L314" s="41"/>
      <c r="M314" s="174" t="s">
        <v>32</v>
      </c>
      <c r="N314" s="175" t="s">
        <v>49</v>
      </c>
      <c r="O314" s="66"/>
      <c r="P314" s="176">
        <f>O314*H314</f>
        <v>0</v>
      </c>
      <c r="Q314" s="176">
        <v>0</v>
      </c>
      <c r="R314" s="176">
        <f>Q314*H314</f>
        <v>0</v>
      </c>
      <c r="S314" s="176">
        <v>0</v>
      </c>
      <c r="T314" s="177">
        <f>S314*H314</f>
        <v>0</v>
      </c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R314" s="178" t="s">
        <v>142</v>
      </c>
      <c r="AT314" s="178" t="s">
        <v>144</v>
      </c>
      <c r="AU314" s="178" t="s">
        <v>88</v>
      </c>
      <c r="AY314" s="18" t="s">
        <v>143</v>
      </c>
      <c r="BE314" s="179">
        <f>IF(N314="základní",J314,0)</f>
        <v>0</v>
      </c>
      <c r="BF314" s="179">
        <f>IF(N314="snížená",J314,0)</f>
        <v>0</v>
      </c>
      <c r="BG314" s="179">
        <f>IF(N314="zákl. přenesená",J314,0)</f>
        <v>0</v>
      </c>
      <c r="BH314" s="179">
        <f>IF(N314="sníž. přenesená",J314,0)</f>
        <v>0</v>
      </c>
      <c r="BI314" s="179">
        <f>IF(N314="nulová",J314,0)</f>
        <v>0</v>
      </c>
      <c r="BJ314" s="18" t="s">
        <v>86</v>
      </c>
      <c r="BK314" s="179">
        <f>ROUND(I314*H314,2)</f>
        <v>0</v>
      </c>
      <c r="BL314" s="18" t="s">
        <v>142</v>
      </c>
      <c r="BM314" s="178" t="s">
        <v>1152</v>
      </c>
    </row>
    <row r="315" spans="1:65" s="2" customFormat="1" ht="11.25">
      <c r="A315" s="36"/>
      <c r="B315" s="37"/>
      <c r="C315" s="38"/>
      <c r="D315" s="180" t="s">
        <v>149</v>
      </c>
      <c r="E315" s="38"/>
      <c r="F315" s="181" t="s">
        <v>2959</v>
      </c>
      <c r="G315" s="38"/>
      <c r="H315" s="38"/>
      <c r="I315" s="182"/>
      <c r="J315" s="38"/>
      <c r="K315" s="38"/>
      <c r="L315" s="41"/>
      <c r="M315" s="183"/>
      <c r="N315" s="184"/>
      <c r="O315" s="66"/>
      <c r="P315" s="66"/>
      <c r="Q315" s="66"/>
      <c r="R315" s="66"/>
      <c r="S315" s="66"/>
      <c r="T315" s="67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T315" s="18" t="s">
        <v>149</v>
      </c>
      <c r="AU315" s="18" t="s">
        <v>88</v>
      </c>
    </row>
    <row r="316" spans="1:65" s="2" customFormat="1" ht="11.25">
      <c r="A316" s="36"/>
      <c r="B316" s="37"/>
      <c r="C316" s="38"/>
      <c r="D316" s="198" t="s">
        <v>194</v>
      </c>
      <c r="E316" s="38"/>
      <c r="F316" s="199" t="s">
        <v>2960</v>
      </c>
      <c r="G316" s="38"/>
      <c r="H316" s="38"/>
      <c r="I316" s="182"/>
      <c r="J316" s="38"/>
      <c r="K316" s="38"/>
      <c r="L316" s="41"/>
      <c r="M316" s="183"/>
      <c r="N316" s="184"/>
      <c r="O316" s="66"/>
      <c r="P316" s="66"/>
      <c r="Q316" s="66"/>
      <c r="R316" s="66"/>
      <c r="S316" s="66"/>
      <c r="T316" s="67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T316" s="18" t="s">
        <v>194</v>
      </c>
      <c r="AU316" s="18" t="s">
        <v>88</v>
      </c>
    </row>
    <row r="317" spans="1:65" s="2" customFormat="1" ht="16.5" customHeight="1">
      <c r="A317" s="36"/>
      <c r="B317" s="37"/>
      <c r="C317" s="232" t="s">
        <v>798</v>
      </c>
      <c r="D317" s="232" t="s">
        <v>519</v>
      </c>
      <c r="E317" s="233" t="s">
        <v>2961</v>
      </c>
      <c r="F317" s="234" t="s">
        <v>2962</v>
      </c>
      <c r="G317" s="235" t="s">
        <v>470</v>
      </c>
      <c r="H317" s="236">
        <v>2</v>
      </c>
      <c r="I317" s="237"/>
      <c r="J317" s="238">
        <f>ROUND(I317*H317,2)</f>
        <v>0</v>
      </c>
      <c r="K317" s="234" t="s">
        <v>248</v>
      </c>
      <c r="L317" s="239"/>
      <c r="M317" s="240" t="s">
        <v>32</v>
      </c>
      <c r="N317" s="241" t="s">
        <v>49</v>
      </c>
      <c r="O317" s="66"/>
      <c r="P317" s="176">
        <f>O317*H317</f>
        <v>0</v>
      </c>
      <c r="Q317" s="176">
        <v>0</v>
      </c>
      <c r="R317" s="176">
        <f>Q317*H317</f>
        <v>0</v>
      </c>
      <c r="S317" s="176">
        <v>0</v>
      </c>
      <c r="T317" s="177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78" t="s">
        <v>176</v>
      </c>
      <c r="AT317" s="178" t="s">
        <v>519</v>
      </c>
      <c r="AU317" s="178" t="s">
        <v>88</v>
      </c>
      <c r="AY317" s="18" t="s">
        <v>143</v>
      </c>
      <c r="BE317" s="179">
        <f>IF(N317="základní",J317,0)</f>
        <v>0</v>
      </c>
      <c r="BF317" s="179">
        <f>IF(N317="snížená",J317,0)</f>
        <v>0</v>
      </c>
      <c r="BG317" s="179">
        <f>IF(N317="zákl. přenesená",J317,0)</f>
        <v>0</v>
      </c>
      <c r="BH317" s="179">
        <f>IF(N317="sníž. přenesená",J317,0)</f>
        <v>0</v>
      </c>
      <c r="BI317" s="179">
        <f>IF(N317="nulová",J317,0)</f>
        <v>0</v>
      </c>
      <c r="BJ317" s="18" t="s">
        <v>86</v>
      </c>
      <c r="BK317" s="179">
        <f>ROUND(I317*H317,2)</f>
        <v>0</v>
      </c>
      <c r="BL317" s="18" t="s">
        <v>142</v>
      </c>
      <c r="BM317" s="178" t="s">
        <v>1164</v>
      </c>
    </row>
    <row r="318" spans="1:65" s="2" customFormat="1" ht="11.25">
      <c r="A318" s="36"/>
      <c r="B318" s="37"/>
      <c r="C318" s="38"/>
      <c r="D318" s="180" t="s">
        <v>149</v>
      </c>
      <c r="E318" s="38"/>
      <c r="F318" s="181" t="s">
        <v>2962</v>
      </c>
      <c r="G318" s="38"/>
      <c r="H318" s="38"/>
      <c r="I318" s="182"/>
      <c r="J318" s="38"/>
      <c r="K318" s="38"/>
      <c r="L318" s="41"/>
      <c r="M318" s="183"/>
      <c r="N318" s="184"/>
      <c r="O318" s="66"/>
      <c r="P318" s="66"/>
      <c r="Q318" s="66"/>
      <c r="R318" s="66"/>
      <c r="S318" s="66"/>
      <c r="T318" s="67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T318" s="18" t="s">
        <v>149</v>
      </c>
      <c r="AU318" s="18" t="s">
        <v>88</v>
      </c>
    </row>
    <row r="319" spans="1:65" s="2" customFormat="1" ht="16.5" customHeight="1">
      <c r="A319" s="36"/>
      <c r="B319" s="37"/>
      <c r="C319" s="167" t="s">
        <v>803</v>
      </c>
      <c r="D319" s="167" t="s">
        <v>144</v>
      </c>
      <c r="E319" s="168" t="s">
        <v>2963</v>
      </c>
      <c r="F319" s="169" t="s">
        <v>2964</v>
      </c>
      <c r="G319" s="170" t="s">
        <v>470</v>
      </c>
      <c r="H319" s="171">
        <v>2</v>
      </c>
      <c r="I319" s="172"/>
      <c r="J319" s="173">
        <f>ROUND(I319*H319,2)</f>
        <v>0</v>
      </c>
      <c r="K319" s="169" t="s">
        <v>248</v>
      </c>
      <c r="L319" s="41"/>
      <c r="M319" s="174" t="s">
        <v>32</v>
      </c>
      <c r="N319" s="175" t="s">
        <v>49</v>
      </c>
      <c r="O319" s="66"/>
      <c r="P319" s="176">
        <f>O319*H319</f>
        <v>0</v>
      </c>
      <c r="Q319" s="176">
        <v>0</v>
      </c>
      <c r="R319" s="176">
        <f>Q319*H319</f>
        <v>0</v>
      </c>
      <c r="S319" s="176">
        <v>0</v>
      </c>
      <c r="T319" s="177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178" t="s">
        <v>142</v>
      </c>
      <c r="AT319" s="178" t="s">
        <v>144</v>
      </c>
      <c r="AU319" s="178" t="s">
        <v>88</v>
      </c>
      <c r="AY319" s="18" t="s">
        <v>143</v>
      </c>
      <c r="BE319" s="179">
        <f>IF(N319="základní",J319,0)</f>
        <v>0</v>
      </c>
      <c r="BF319" s="179">
        <f>IF(N319="snížená",J319,0)</f>
        <v>0</v>
      </c>
      <c r="BG319" s="179">
        <f>IF(N319="zákl. přenesená",J319,0)</f>
        <v>0</v>
      </c>
      <c r="BH319" s="179">
        <f>IF(N319="sníž. přenesená",J319,0)</f>
        <v>0</v>
      </c>
      <c r="BI319" s="179">
        <f>IF(N319="nulová",J319,0)</f>
        <v>0</v>
      </c>
      <c r="BJ319" s="18" t="s">
        <v>86</v>
      </c>
      <c r="BK319" s="179">
        <f>ROUND(I319*H319,2)</f>
        <v>0</v>
      </c>
      <c r="BL319" s="18" t="s">
        <v>142</v>
      </c>
      <c r="BM319" s="178" t="s">
        <v>1175</v>
      </c>
    </row>
    <row r="320" spans="1:65" s="2" customFormat="1" ht="11.25">
      <c r="A320" s="36"/>
      <c r="B320" s="37"/>
      <c r="C320" s="38"/>
      <c r="D320" s="180" t="s">
        <v>149</v>
      </c>
      <c r="E320" s="38"/>
      <c r="F320" s="181" t="s">
        <v>2964</v>
      </c>
      <c r="G320" s="38"/>
      <c r="H320" s="38"/>
      <c r="I320" s="182"/>
      <c r="J320" s="38"/>
      <c r="K320" s="38"/>
      <c r="L320" s="41"/>
      <c r="M320" s="183"/>
      <c r="N320" s="184"/>
      <c r="O320" s="66"/>
      <c r="P320" s="66"/>
      <c r="Q320" s="66"/>
      <c r="R320" s="66"/>
      <c r="S320" s="66"/>
      <c r="T320" s="67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T320" s="18" t="s">
        <v>149</v>
      </c>
      <c r="AU320" s="18" t="s">
        <v>88</v>
      </c>
    </row>
    <row r="321" spans="1:65" s="2" customFormat="1" ht="11.25">
      <c r="A321" s="36"/>
      <c r="B321" s="37"/>
      <c r="C321" s="38"/>
      <c r="D321" s="198" t="s">
        <v>194</v>
      </c>
      <c r="E321" s="38"/>
      <c r="F321" s="199" t="s">
        <v>2965</v>
      </c>
      <c r="G321" s="38"/>
      <c r="H321" s="38"/>
      <c r="I321" s="182"/>
      <c r="J321" s="38"/>
      <c r="K321" s="38"/>
      <c r="L321" s="41"/>
      <c r="M321" s="183"/>
      <c r="N321" s="184"/>
      <c r="O321" s="66"/>
      <c r="P321" s="66"/>
      <c r="Q321" s="66"/>
      <c r="R321" s="66"/>
      <c r="S321" s="66"/>
      <c r="T321" s="67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T321" s="18" t="s">
        <v>194</v>
      </c>
      <c r="AU321" s="18" t="s">
        <v>88</v>
      </c>
    </row>
    <row r="322" spans="1:65" s="14" customFormat="1" ht="11.25">
      <c r="B322" s="210"/>
      <c r="C322" s="211"/>
      <c r="D322" s="180" t="s">
        <v>252</v>
      </c>
      <c r="E322" s="212" t="s">
        <v>32</v>
      </c>
      <c r="F322" s="213" t="s">
        <v>2966</v>
      </c>
      <c r="G322" s="211"/>
      <c r="H322" s="214">
        <v>2</v>
      </c>
      <c r="I322" s="215"/>
      <c r="J322" s="211"/>
      <c r="K322" s="211"/>
      <c r="L322" s="216"/>
      <c r="M322" s="217"/>
      <c r="N322" s="218"/>
      <c r="O322" s="218"/>
      <c r="P322" s="218"/>
      <c r="Q322" s="218"/>
      <c r="R322" s="218"/>
      <c r="S322" s="218"/>
      <c r="T322" s="219"/>
      <c r="AT322" s="220" t="s">
        <v>252</v>
      </c>
      <c r="AU322" s="220" t="s">
        <v>88</v>
      </c>
      <c r="AV322" s="14" t="s">
        <v>88</v>
      </c>
      <c r="AW322" s="14" t="s">
        <v>39</v>
      </c>
      <c r="AX322" s="14" t="s">
        <v>78</v>
      </c>
      <c r="AY322" s="220" t="s">
        <v>143</v>
      </c>
    </row>
    <row r="323" spans="1:65" s="15" customFormat="1" ht="11.25">
      <c r="B323" s="221"/>
      <c r="C323" s="222"/>
      <c r="D323" s="180" t="s">
        <v>252</v>
      </c>
      <c r="E323" s="223" t="s">
        <v>32</v>
      </c>
      <c r="F323" s="224" t="s">
        <v>256</v>
      </c>
      <c r="G323" s="222"/>
      <c r="H323" s="225">
        <v>2</v>
      </c>
      <c r="I323" s="226"/>
      <c r="J323" s="222"/>
      <c r="K323" s="222"/>
      <c r="L323" s="227"/>
      <c r="M323" s="228"/>
      <c r="N323" s="229"/>
      <c r="O323" s="229"/>
      <c r="P323" s="229"/>
      <c r="Q323" s="229"/>
      <c r="R323" s="229"/>
      <c r="S323" s="229"/>
      <c r="T323" s="230"/>
      <c r="AT323" s="231" t="s">
        <v>252</v>
      </c>
      <c r="AU323" s="231" t="s">
        <v>88</v>
      </c>
      <c r="AV323" s="15" t="s">
        <v>142</v>
      </c>
      <c r="AW323" s="15" t="s">
        <v>39</v>
      </c>
      <c r="AX323" s="15" t="s">
        <v>86</v>
      </c>
      <c r="AY323" s="231" t="s">
        <v>143</v>
      </c>
    </row>
    <row r="324" spans="1:65" s="2" customFormat="1" ht="24.2" customHeight="1">
      <c r="A324" s="36"/>
      <c r="B324" s="37"/>
      <c r="C324" s="167" t="s">
        <v>808</v>
      </c>
      <c r="D324" s="167" t="s">
        <v>144</v>
      </c>
      <c r="E324" s="168" t="s">
        <v>2967</v>
      </c>
      <c r="F324" s="169" t="s">
        <v>2968</v>
      </c>
      <c r="G324" s="170" t="s">
        <v>462</v>
      </c>
      <c r="H324" s="171">
        <v>56</v>
      </c>
      <c r="I324" s="172"/>
      <c r="J324" s="173">
        <f>ROUND(I324*H324,2)</f>
        <v>0</v>
      </c>
      <c r="K324" s="169" t="s">
        <v>248</v>
      </c>
      <c r="L324" s="41"/>
      <c r="M324" s="174" t="s">
        <v>32</v>
      </c>
      <c r="N324" s="175" t="s">
        <v>49</v>
      </c>
      <c r="O324" s="66"/>
      <c r="P324" s="176">
        <f>O324*H324</f>
        <v>0</v>
      </c>
      <c r="Q324" s="176">
        <v>0</v>
      </c>
      <c r="R324" s="176">
        <f>Q324*H324</f>
        <v>0</v>
      </c>
      <c r="S324" s="176">
        <v>0</v>
      </c>
      <c r="T324" s="177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78" t="s">
        <v>142</v>
      </c>
      <c r="AT324" s="178" t="s">
        <v>144</v>
      </c>
      <c r="AU324" s="178" t="s">
        <v>88</v>
      </c>
      <c r="AY324" s="18" t="s">
        <v>143</v>
      </c>
      <c r="BE324" s="179">
        <f>IF(N324="základní",J324,0)</f>
        <v>0</v>
      </c>
      <c r="BF324" s="179">
        <f>IF(N324="snížená",J324,0)</f>
        <v>0</v>
      </c>
      <c r="BG324" s="179">
        <f>IF(N324="zákl. přenesená",J324,0)</f>
        <v>0</v>
      </c>
      <c r="BH324" s="179">
        <f>IF(N324="sníž. přenesená",J324,0)</f>
        <v>0</v>
      </c>
      <c r="BI324" s="179">
        <f>IF(N324="nulová",J324,0)</f>
        <v>0</v>
      </c>
      <c r="BJ324" s="18" t="s">
        <v>86</v>
      </c>
      <c r="BK324" s="179">
        <f>ROUND(I324*H324,2)</f>
        <v>0</v>
      </c>
      <c r="BL324" s="18" t="s">
        <v>142</v>
      </c>
      <c r="BM324" s="178" t="s">
        <v>1231</v>
      </c>
    </row>
    <row r="325" spans="1:65" s="2" customFormat="1" ht="11.25">
      <c r="A325" s="36"/>
      <c r="B325" s="37"/>
      <c r="C325" s="38"/>
      <c r="D325" s="180" t="s">
        <v>149</v>
      </c>
      <c r="E325" s="38"/>
      <c r="F325" s="181" t="s">
        <v>2968</v>
      </c>
      <c r="G325" s="38"/>
      <c r="H325" s="38"/>
      <c r="I325" s="182"/>
      <c r="J325" s="38"/>
      <c r="K325" s="38"/>
      <c r="L325" s="41"/>
      <c r="M325" s="183"/>
      <c r="N325" s="184"/>
      <c r="O325" s="66"/>
      <c r="P325" s="66"/>
      <c r="Q325" s="66"/>
      <c r="R325" s="66"/>
      <c r="S325" s="66"/>
      <c r="T325" s="67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T325" s="18" t="s">
        <v>149</v>
      </c>
      <c r="AU325" s="18" t="s">
        <v>88</v>
      </c>
    </row>
    <row r="326" spans="1:65" s="2" customFormat="1" ht="11.25">
      <c r="A326" s="36"/>
      <c r="B326" s="37"/>
      <c r="C326" s="38"/>
      <c r="D326" s="198" t="s">
        <v>194</v>
      </c>
      <c r="E326" s="38"/>
      <c r="F326" s="199" t="s">
        <v>2969</v>
      </c>
      <c r="G326" s="38"/>
      <c r="H326" s="38"/>
      <c r="I326" s="182"/>
      <c r="J326" s="38"/>
      <c r="K326" s="38"/>
      <c r="L326" s="41"/>
      <c r="M326" s="183"/>
      <c r="N326" s="184"/>
      <c r="O326" s="66"/>
      <c r="P326" s="66"/>
      <c r="Q326" s="66"/>
      <c r="R326" s="66"/>
      <c r="S326" s="66"/>
      <c r="T326" s="67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T326" s="18" t="s">
        <v>194</v>
      </c>
      <c r="AU326" s="18" t="s">
        <v>88</v>
      </c>
    </row>
    <row r="327" spans="1:65" s="2" customFormat="1" ht="16.5" customHeight="1">
      <c r="A327" s="36"/>
      <c r="B327" s="37"/>
      <c r="C327" s="167" t="s">
        <v>814</v>
      </c>
      <c r="D327" s="167" t="s">
        <v>144</v>
      </c>
      <c r="E327" s="168" t="s">
        <v>2970</v>
      </c>
      <c r="F327" s="169" t="s">
        <v>2971</v>
      </c>
      <c r="G327" s="170" t="s">
        <v>462</v>
      </c>
      <c r="H327" s="171">
        <v>56</v>
      </c>
      <c r="I327" s="172"/>
      <c r="J327" s="173">
        <f>ROUND(I327*H327,2)</f>
        <v>0</v>
      </c>
      <c r="K327" s="169" t="s">
        <v>248</v>
      </c>
      <c r="L327" s="41"/>
      <c r="M327" s="174" t="s">
        <v>32</v>
      </c>
      <c r="N327" s="175" t="s">
        <v>49</v>
      </c>
      <c r="O327" s="66"/>
      <c r="P327" s="176">
        <f>O327*H327</f>
        <v>0</v>
      </c>
      <c r="Q327" s="176">
        <v>0</v>
      </c>
      <c r="R327" s="176">
        <f>Q327*H327</f>
        <v>0</v>
      </c>
      <c r="S327" s="176">
        <v>0</v>
      </c>
      <c r="T327" s="177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78" t="s">
        <v>142</v>
      </c>
      <c r="AT327" s="178" t="s">
        <v>144</v>
      </c>
      <c r="AU327" s="178" t="s">
        <v>88</v>
      </c>
      <c r="AY327" s="18" t="s">
        <v>143</v>
      </c>
      <c r="BE327" s="179">
        <f>IF(N327="základní",J327,0)</f>
        <v>0</v>
      </c>
      <c r="BF327" s="179">
        <f>IF(N327="snížená",J327,0)</f>
        <v>0</v>
      </c>
      <c r="BG327" s="179">
        <f>IF(N327="zákl. přenesená",J327,0)</f>
        <v>0</v>
      </c>
      <c r="BH327" s="179">
        <f>IF(N327="sníž. přenesená",J327,0)</f>
        <v>0</v>
      </c>
      <c r="BI327" s="179">
        <f>IF(N327="nulová",J327,0)</f>
        <v>0</v>
      </c>
      <c r="BJ327" s="18" t="s">
        <v>86</v>
      </c>
      <c r="BK327" s="179">
        <f>ROUND(I327*H327,2)</f>
        <v>0</v>
      </c>
      <c r="BL327" s="18" t="s">
        <v>142</v>
      </c>
      <c r="BM327" s="178" t="s">
        <v>1243</v>
      </c>
    </row>
    <row r="328" spans="1:65" s="2" customFormat="1" ht="11.25">
      <c r="A328" s="36"/>
      <c r="B328" s="37"/>
      <c r="C328" s="38"/>
      <c r="D328" s="180" t="s">
        <v>149</v>
      </c>
      <c r="E328" s="38"/>
      <c r="F328" s="181" t="s">
        <v>2971</v>
      </c>
      <c r="G328" s="38"/>
      <c r="H328" s="38"/>
      <c r="I328" s="182"/>
      <c r="J328" s="38"/>
      <c r="K328" s="38"/>
      <c r="L328" s="41"/>
      <c r="M328" s="183"/>
      <c r="N328" s="184"/>
      <c r="O328" s="66"/>
      <c r="P328" s="66"/>
      <c r="Q328" s="66"/>
      <c r="R328" s="66"/>
      <c r="S328" s="66"/>
      <c r="T328" s="67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T328" s="18" t="s">
        <v>149</v>
      </c>
      <c r="AU328" s="18" t="s">
        <v>88</v>
      </c>
    </row>
    <row r="329" spans="1:65" s="2" customFormat="1" ht="11.25">
      <c r="A329" s="36"/>
      <c r="B329" s="37"/>
      <c r="C329" s="38"/>
      <c r="D329" s="198" t="s">
        <v>194</v>
      </c>
      <c r="E329" s="38"/>
      <c r="F329" s="199" t="s">
        <v>2972</v>
      </c>
      <c r="G329" s="38"/>
      <c r="H329" s="38"/>
      <c r="I329" s="182"/>
      <c r="J329" s="38"/>
      <c r="K329" s="38"/>
      <c r="L329" s="41"/>
      <c r="M329" s="183"/>
      <c r="N329" s="184"/>
      <c r="O329" s="66"/>
      <c r="P329" s="66"/>
      <c r="Q329" s="66"/>
      <c r="R329" s="66"/>
      <c r="S329" s="66"/>
      <c r="T329" s="67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T329" s="18" t="s">
        <v>194</v>
      </c>
      <c r="AU329" s="18" t="s">
        <v>88</v>
      </c>
    </row>
    <row r="330" spans="1:65" s="2" customFormat="1" ht="16.5" customHeight="1">
      <c r="A330" s="36"/>
      <c r="B330" s="37"/>
      <c r="C330" s="167" t="s">
        <v>821</v>
      </c>
      <c r="D330" s="167" t="s">
        <v>144</v>
      </c>
      <c r="E330" s="168" t="s">
        <v>2526</v>
      </c>
      <c r="F330" s="169" t="s">
        <v>2527</v>
      </c>
      <c r="G330" s="170" t="s">
        <v>462</v>
      </c>
      <c r="H330" s="171">
        <v>6</v>
      </c>
      <c r="I330" s="172"/>
      <c r="J330" s="173">
        <f>ROUND(I330*H330,2)</f>
        <v>0</v>
      </c>
      <c r="K330" s="169" t="s">
        <v>248</v>
      </c>
      <c r="L330" s="41"/>
      <c r="M330" s="174" t="s">
        <v>32</v>
      </c>
      <c r="N330" s="175" t="s">
        <v>49</v>
      </c>
      <c r="O330" s="66"/>
      <c r="P330" s="176">
        <f>O330*H330</f>
        <v>0</v>
      </c>
      <c r="Q330" s="176">
        <v>0</v>
      </c>
      <c r="R330" s="176">
        <f>Q330*H330</f>
        <v>0</v>
      </c>
      <c r="S330" s="176">
        <v>0</v>
      </c>
      <c r="T330" s="177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178" t="s">
        <v>142</v>
      </c>
      <c r="AT330" s="178" t="s">
        <v>144</v>
      </c>
      <c r="AU330" s="178" t="s">
        <v>88</v>
      </c>
      <c r="AY330" s="18" t="s">
        <v>143</v>
      </c>
      <c r="BE330" s="179">
        <f>IF(N330="základní",J330,0)</f>
        <v>0</v>
      </c>
      <c r="BF330" s="179">
        <f>IF(N330="snížená",J330,0)</f>
        <v>0</v>
      </c>
      <c r="BG330" s="179">
        <f>IF(N330="zákl. přenesená",J330,0)</f>
        <v>0</v>
      </c>
      <c r="BH330" s="179">
        <f>IF(N330="sníž. přenesená",J330,0)</f>
        <v>0</v>
      </c>
      <c r="BI330" s="179">
        <f>IF(N330="nulová",J330,0)</f>
        <v>0</v>
      </c>
      <c r="BJ330" s="18" t="s">
        <v>86</v>
      </c>
      <c r="BK330" s="179">
        <f>ROUND(I330*H330,2)</f>
        <v>0</v>
      </c>
      <c r="BL330" s="18" t="s">
        <v>142</v>
      </c>
      <c r="BM330" s="178" t="s">
        <v>1254</v>
      </c>
    </row>
    <row r="331" spans="1:65" s="2" customFormat="1" ht="11.25">
      <c r="A331" s="36"/>
      <c r="B331" s="37"/>
      <c r="C331" s="38"/>
      <c r="D331" s="180" t="s">
        <v>149</v>
      </c>
      <c r="E331" s="38"/>
      <c r="F331" s="181" t="s">
        <v>2527</v>
      </c>
      <c r="G331" s="38"/>
      <c r="H331" s="38"/>
      <c r="I331" s="182"/>
      <c r="J331" s="38"/>
      <c r="K331" s="38"/>
      <c r="L331" s="41"/>
      <c r="M331" s="183"/>
      <c r="N331" s="184"/>
      <c r="O331" s="66"/>
      <c r="P331" s="66"/>
      <c r="Q331" s="66"/>
      <c r="R331" s="66"/>
      <c r="S331" s="66"/>
      <c r="T331" s="67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T331" s="18" t="s">
        <v>149</v>
      </c>
      <c r="AU331" s="18" t="s">
        <v>88</v>
      </c>
    </row>
    <row r="332" spans="1:65" s="2" customFormat="1" ht="11.25">
      <c r="A332" s="36"/>
      <c r="B332" s="37"/>
      <c r="C332" s="38"/>
      <c r="D332" s="198" t="s">
        <v>194</v>
      </c>
      <c r="E332" s="38"/>
      <c r="F332" s="199" t="s">
        <v>2529</v>
      </c>
      <c r="G332" s="38"/>
      <c r="H332" s="38"/>
      <c r="I332" s="182"/>
      <c r="J332" s="38"/>
      <c r="K332" s="38"/>
      <c r="L332" s="41"/>
      <c r="M332" s="183"/>
      <c r="N332" s="184"/>
      <c r="O332" s="66"/>
      <c r="P332" s="66"/>
      <c r="Q332" s="66"/>
      <c r="R332" s="66"/>
      <c r="S332" s="66"/>
      <c r="T332" s="67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T332" s="18" t="s">
        <v>194</v>
      </c>
      <c r="AU332" s="18" t="s">
        <v>88</v>
      </c>
    </row>
    <row r="333" spans="1:65" s="2" customFormat="1" ht="21.75" customHeight="1">
      <c r="A333" s="36"/>
      <c r="B333" s="37"/>
      <c r="C333" s="167" t="s">
        <v>827</v>
      </c>
      <c r="D333" s="167" t="s">
        <v>144</v>
      </c>
      <c r="E333" s="168" t="s">
        <v>2973</v>
      </c>
      <c r="F333" s="169" t="s">
        <v>2974</v>
      </c>
      <c r="G333" s="170" t="s">
        <v>462</v>
      </c>
      <c r="H333" s="171">
        <v>6</v>
      </c>
      <c r="I333" s="172"/>
      <c r="J333" s="173">
        <f>ROUND(I333*H333,2)</f>
        <v>0</v>
      </c>
      <c r="K333" s="169" t="s">
        <v>248</v>
      </c>
      <c r="L333" s="41"/>
      <c r="M333" s="174" t="s">
        <v>32</v>
      </c>
      <c r="N333" s="175" t="s">
        <v>49</v>
      </c>
      <c r="O333" s="66"/>
      <c r="P333" s="176">
        <f>O333*H333</f>
        <v>0</v>
      </c>
      <c r="Q333" s="176">
        <v>0</v>
      </c>
      <c r="R333" s="176">
        <f>Q333*H333</f>
        <v>0</v>
      </c>
      <c r="S333" s="176">
        <v>0</v>
      </c>
      <c r="T333" s="177">
        <f>S333*H333</f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178" t="s">
        <v>142</v>
      </c>
      <c r="AT333" s="178" t="s">
        <v>144</v>
      </c>
      <c r="AU333" s="178" t="s">
        <v>88</v>
      </c>
      <c r="AY333" s="18" t="s">
        <v>143</v>
      </c>
      <c r="BE333" s="179">
        <f>IF(N333="základní",J333,0)</f>
        <v>0</v>
      </c>
      <c r="BF333" s="179">
        <f>IF(N333="snížená",J333,0)</f>
        <v>0</v>
      </c>
      <c r="BG333" s="179">
        <f>IF(N333="zákl. přenesená",J333,0)</f>
        <v>0</v>
      </c>
      <c r="BH333" s="179">
        <f>IF(N333="sníž. přenesená",J333,0)</f>
        <v>0</v>
      </c>
      <c r="BI333" s="179">
        <f>IF(N333="nulová",J333,0)</f>
        <v>0</v>
      </c>
      <c r="BJ333" s="18" t="s">
        <v>86</v>
      </c>
      <c r="BK333" s="179">
        <f>ROUND(I333*H333,2)</f>
        <v>0</v>
      </c>
      <c r="BL333" s="18" t="s">
        <v>142</v>
      </c>
      <c r="BM333" s="178" t="s">
        <v>1264</v>
      </c>
    </row>
    <row r="334" spans="1:65" s="2" customFormat="1" ht="11.25">
      <c r="A334" s="36"/>
      <c r="B334" s="37"/>
      <c r="C334" s="38"/>
      <c r="D334" s="180" t="s">
        <v>149</v>
      </c>
      <c r="E334" s="38"/>
      <c r="F334" s="181" t="s">
        <v>2974</v>
      </c>
      <c r="G334" s="38"/>
      <c r="H334" s="38"/>
      <c r="I334" s="182"/>
      <c r="J334" s="38"/>
      <c r="K334" s="38"/>
      <c r="L334" s="41"/>
      <c r="M334" s="183"/>
      <c r="N334" s="184"/>
      <c r="O334" s="66"/>
      <c r="P334" s="66"/>
      <c r="Q334" s="66"/>
      <c r="R334" s="66"/>
      <c r="S334" s="66"/>
      <c r="T334" s="67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T334" s="18" t="s">
        <v>149</v>
      </c>
      <c r="AU334" s="18" t="s">
        <v>88</v>
      </c>
    </row>
    <row r="335" spans="1:65" s="2" customFormat="1" ht="11.25">
      <c r="A335" s="36"/>
      <c r="B335" s="37"/>
      <c r="C335" s="38"/>
      <c r="D335" s="198" t="s">
        <v>194</v>
      </c>
      <c r="E335" s="38"/>
      <c r="F335" s="199" t="s">
        <v>2975</v>
      </c>
      <c r="G335" s="38"/>
      <c r="H335" s="38"/>
      <c r="I335" s="182"/>
      <c r="J335" s="38"/>
      <c r="K335" s="38"/>
      <c r="L335" s="41"/>
      <c r="M335" s="183"/>
      <c r="N335" s="184"/>
      <c r="O335" s="66"/>
      <c r="P335" s="66"/>
      <c r="Q335" s="66"/>
      <c r="R335" s="66"/>
      <c r="S335" s="66"/>
      <c r="T335" s="67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T335" s="18" t="s">
        <v>194</v>
      </c>
      <c r="AU335" s="18" t="s">
        <v>88</v>
      </c>
    </row>
    <row r="336" spans="1:65" s="11" customFormat="1" ht="22.9" customHeight="1">
      <c r="B336" s="153"/>
      <c r="C336" s="154"/>
      <c r="D336" s="155" t="s">
        <v>77</v>
      </c>
      <c r="E336" s="196" t="s">
        <v>1006</v>
      </c>
      <c r="F336" s="196" t="s">
        <v>1007</v>
      </c>
      <c r="G336" s="154"/>
      <c r="H336" s="154"/>
      <c r="I336" s="157"/>
      <c r="J336" s="197">
        <f>BK336</f>
        <v>0</v>
      </c>
      <c r="K336" s="154"/>
      <c r="L336" s="159"/>
      <c r="M336" s="160"/>
      <c r="N336" s="161"/>
      <c r="O336" s="161"/>
      <c r="P336" s="162">
        <f>SUM(P337:P339)</f>
        <v>0</v>
      </c>
      <c r="Q336" s="161"/>
      <c r="R336" s="162">
        <f>SUM(R337:R339)</f>
        <v>0</v>
      </c>
      <c r="S336" s="161"/>
      <c r="T336" s="163">
        <f>SUM(T337:T339)</f>
        <v>0</v>
      </c>
      <c r="AR336" s="164" t="s">
        <v>86</v>
      </c>
      <c r="AT336" s="165" t="s">
        <v>77</v>
      </c>
      <c r="AU336" s="165" t="s">
        <v>86</v>
      </c>
      <c r="AY336" s="164" t="s">
        <v>143</v>
      </c>
      <c r="BK336" s="166">
        <f>SUM(BK337:BK339)</f>
        <v>0</v>
      </c>
    </row>
    <row r="337" spans="1:65" s="2" customFormat="1" ht="16.5" customHeight="1">
      <c r="A337" s="36"/>
      <c r="B337" s="37"/>
      <c r="C337" s="167" t="s">
        <v>841</v>
      </c>
      <c r="D337" s="167" t="s">
        <v>144</v>
      </c>
      <c r="E337" s="168" t="s">
        <v>2976</v>
      </c>
      <c r="F337" s="169" t="s">
        <v>2977</v>
      </c>
      <c r="G337" s="170" t="s">
        <v>296</v>
      </c>
      <c r="H337" s="171">
        <v>17.989999999999998</v>
      </c>
      <c r="I337" s="172"/>
      <c r="J337" s="173">
        <f>ROUND(I337*H337,2)</f>
        <v>0</v>
      </c>
      <c r="K337" s="169" t="s">
        <v>248</v>
      </c>
      <c r="L337" s="41"/>
      <c r="M337" s="174" t="s">
        <v>32</v>
      </c>
      <c r="N337" s="175" t="s">
        <v>49</v>
      </c>
      <c r="O337" s="66"/>
      <c r="P337" s="176">
        <f>O337*H337</f>
        <v>0</v>
      </c>
      <c r="Q337" s="176">
        <v>0</v>
      </c>
      <c r="R337" s="176">
        <f>Q337*H337</f>
        <v>0</v>
      </c>
      <c r="S337" s="176">
        <v>0</v>
      </c>
      <c r="T337" s="177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178" t="s">
        <v>142</v>
      </c>
      <c r="AT337" s="178" t="s">
        <v>144</v>
      </c>
      <c r="AU337" s="178" t="s">
        <v>88</v>
      </c>
      <c r="AY337" s="18" t="s">
        <v>143</v>
      </c>
      <c r="BE337" s="179">
        <f>IF(N337="základní",J337,0)</f>
        <v>0</v>
      </c>
      <c r="BF337" s="179">
        <f>IF(N337="snížená",J337,0)</f>
        <v>0</v>
      </c>
      <c r="BG337" s="179">
        <f>IF(N337="zákl. přenesená",J337,0)</f>
        <v>0</v>
      </c>
      <c r="BH337" s="179">
        <f>IF(N337="sníž. přenesená",J337,0)</f>
        <v>0</v>
      </c>
      <c r="BI337" s="179">
        <f>IF(N337="nulová",J337,0)</f>
        <v>0</v>
      </c>
      <c r="BJ337" s="18" t="s">
        <v>86</v>
      </c>
      <c r="BK337" s="179">
        <f>ROUND(I337*H337,2)</f>
        <v>0</v>
      </c>
      <c r="BL337" s="18" t="s">
        <v>142</v>
      </c>
      <c r="BM337" s="178" t="s">
        <v>1277</v>
      </c>
    </row>
    <row r="338" spans="1:65" s="2" customFormat="1" ht="11.25">
      <c r="A338" s="36"/>
      <c r="B338" s="37"/>
      <c r="C338" s="38"/>
      <c r="D338" s="180" t="s">
        <v>149</v>
      </c>
      <c r="E338" s="38"/>
      <c r="F338" s="181" t="s">
        <v>2977</v>
      </c>
      <c r="G338" s="38"/>
      <c r="H338" s="38"/>
      <c r="I338" s="182"/>
      <c r="J338" s="38"/>
      <c r="K338" s="38"/>
      <c r="L338" s="41"/>
      <c r="M338" s="183"/>
      <c r="N338" s="184"/>
      <c r="O338" s="66"/>
      <c r="P338" s="66"/>
      <c r="Q338" s="66"/>
      <c r="R338" s="66"/>
      <c r="S338" s="66"/>
      <c r="T338" s="67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T338" s="18" t="s">
        <v>149</v>
      </c>
      <c r="AU338" s="18" t="s">
        <v>88</v>
      </c>
    </row>
    <row r="339" spans="1:65" s="2" customFormat="1" ht="11.25">
      <c r="A339" s="36"/>
      <c r="B339" s="37"/>
      <c r="C339" s="38"/>
      <c r="D339" s="198" t="s">
        <v>194</v>
      </c>
      <c r="E339" s="38"/>
      <c r="F339" s="199" t="s">
        <v>2978</v>
      </c>
      <c r="G339" s="38"/>
      <c r="H339" s="38"/>
      <c r="I339" s="182"/>
      <c r="J339" s="38"/>
      <c r="K339" s="38"/>
      <c r="L339" s="41"/>
      <c r="M339" s="183"/>
      <c r="N339" s="184"/>
      <c r="O339" s="66"/>
      <c r="P339" s="66"/>
      <c r="Q339" s="66"/>
      <c r="R339" s="66"/>
      <c r="S339" s="66"/>
      <c r="T339" s="67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T339" s="18" t="s">
        <v>194</v>
      </c>
      <c r="AU339" s="18" t="s">
        <v>88</v>
      </c>
    </row>
    <row r="340" spans="1:65" s="11" customFormat="1" ht="25.9" customHeight="1">
      <c r="B340" s="153"/>
      <c r="C340" s="154"/>
      <c r="D340" s="155" t="s">
        <v>77</v>
      </c>
      <c r="E340" s="156" t="s">
        <v>1014</v>
      </c>
      <c r="F340" s="156" t="s">
        <v>1015</v>
      </c>
      <c r="G340" s="154"/>
      <c r="H340" s="154"/>
      <c r="I340" s="157"/>
      <c r="J340" s="158">
        <f>BK340</f>
        <v>0</v>
      </c>
      <c r="K340" s="154"/>
      <c r="L340" s="159"/>
      <c r="M340" s="160"/>
      <c r="N340" s="161"/>
      <c r="O340" s="161"/>
      <c r="P340" s="162">
        <f>P341+P354+P364</f>
        <v>0</v>
      </c>
      <c r="Q340" s="161"/>
      <c r="R340" s="162">
        <f>R341+R354+R364</f>
        <v>0</v>
      </c>
      <c r="S340" s="161"/>
      <c r="T340" s="163">
        <f>T341+T354+T364</f>
        <v>0</v>
      </c>
      <c r="AR340" s="164" t="s">
        <v>88</v>
      </c>
      <c r="AT340" s="165" t="s">
        <v>77</v>
      </c>
      <c r="AU340" s="165" t="s">
        <v>78</v>
      </c>
      <c r="AY340" s="164" t="s">
        <v>143</v>
      </c>
      <c r="BK340" s="166">
        <f>BK341+BK354+BK364</f>
        <v>0</v>
      </c>
    </row>
    <row r="341" spans="1:65" s="11" customFormat="1" ht="22.9" customHeight="1">
      <c r="B341" s="153"/>
      <c r="C341" s="154"/>
      <c r="D341" s="155" t="s">
        <v>77</v>
      </c>
      <c r="E341" s="196" t="s">
        <v>1016</v>
      </c>
      <c r="F341" s="196" t="s">
        <v>1017</v>
      </c>
      <c r="G341" s="154"/>
      <c r="H341" s="154"/>
      <c r="I341" s="157"/>
      <c r="J341" s="197">
        <f>BK341</f>
        <v>0</v>
      </c>
      <c r="K341" s="154"/>
      <c r="L341" s="159"/>
      <c r="M341" s="160"/>
      <c r="N341" s="161"/>
      <c r="O341" s="161"/>
      <c r="P341" s="162">
        <f>SUM(P342:P353)</f>
        <v>0</v>
      </c>
      <c r="Q341" s="161"/>
      <c r="R341" s="162">
        <f>SUM(R342:R353)</f>
        <v>0</v>
      </c>
      <c r="S341" s="161"/>
      <c r="T341" s="163">
        <f>SUM(T342:T353)</f>
        <v>0</v>
      </c>
      <c r="AR341" s="164" t="s">
        <v>88</v>
      </c>
      <c r="AT341" s="165" t="s">
        <v>77</v>
      </c>
      <c r="AU341" s="165" t="s">
        <v>86</v>
      </c>
      <c r="AY341" s="164" t="s">
        <v>143</v>
      </c>
      <c r="BK341" s="166">
        <f>SUM(BK342:BK353)</f>
        <v>0</v>
      </c>
    </row>
    <row r="342" spans="1:65" s="2" customFormat="1" ht="24.2" customHeight="1">
      <c r="A342" s="36"/>
      <c r="B342" s="37"/>
      <c r="C342" s="167" t="s">
        <v>847</v>
      </c>
      <c r="D342" s="167" t="s">
        <v>144</v>
      </c>
      <c r="E342" s="168" t="s">
        <v>2979</v>
      </c>
      <c r="F342" s="169" t="s">
        <v>2980</v>
      </c>
      <c r="G342" s="170" t="s">
        <v>247</v>
      </c>
      <c r="H342" s="171">
        <v>0.107</v>
      </c>
      <c r="I342" s="172"/>
      <c r="J342" s="173">
        <f>ROUND(I342*H342,2)</f>
        <v>0</v>
      </c>
      <c r="K342" s="169" t="s">
        <v>248</v>
      </c>
      <c r="L342" s="41"/>
      <c r="M342" s="174" t="s">
        <v>32</v>
      </c>
      <c r="N342" s="175" t="s">
        <v>49</v>
      </c>
      <c r="O342" s="66"/>
      <c r="P342" s="176">
        <f>O342*H342</f>
        <v>0</v>
      </c>
      <c r="Q342" s="176">
        <v>0</v>
      </c>
      <c r="R342" s="176">
        <f>Q342*H342</f>
        <v>0</v>
      </c>
      <c r="S342" s="176">
        <v>0</v>
      </c>
      <c r="T342" s="177">
        <f>S342*H342</f>
        <v>0</v>
      </c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R342" s="178" t="s">
        <v>452</v>
      </c>
      <c r="AT342" s="178" t="s">
        <v>144</v>
      </c>
      <c r="AU342" s="178" t="s">
        <v>88</v>
      </c>
      <c r="AY342" s="18" t="s">
        <v>143</v>
      </c>
      <c r="BE342" s="179">
        <f>IF(N342="základní",J342,0)</f>
        <v>0</v>
      </c>
      <c r="BF342" s="179">
        <f>IF(N342="snížená",J342,0)</f>
        <v>0</v>
      </c>
      <c r="BG342" s="179">
        <f>IF(N342="zákl. přenesená",J342,0)</f>
        <v>0</v>
      </c>
      <c r="BH342" s="179">
        <f>IF(N342="sníž. přenesená",J342,0)</f>
        <v>0</v>
      </c>
      <c r="BI342" s="179">
        <f>IF(N342="nulová",J342,0)</f>
        <v>0</v>
      </c>
      <c r="BJ342" s="18" t="s">
        <v>86</v>
      </c>
      <c r="BK342" s="179">
        <f>ROUND(I342*H342,2)</f>
        <v>0</v>
      </c>
      <c r="BL342" s="18" t="s">
        <v>452</v>
      </c>
      <c r="BM342" s="178" t="s">
        <v>1298</v>
      </c>
    </row>
    <row r="343" spans="1:65" s="2" customFormat="1" ht="19.5">
      <c r="A343" s="36"/>
      <c r="B343" s="37"/>
      <c r="C343" s="38"/>
      <c r="D343" s="180" t="s">
        <v>149</v>
      </c>
      <c r="E343" s="38"/>
      <c r="F343" s="181" t="s">
        <v>2980</v>
      </c>
      <c r="G343" s="38"/>
      <c r="H343" s="38"/>
      <c r="I343" s="182"/>
      <c r="J343" s="38"/>
      <c r="K343" s="38"/>
      <c r="L343" s="41"/>
      <c r="M343" s="183"/>
      <c r="N343" s="184"/>
      <c r="O343" s="66"/>
      <c r="P343" s="66"/>
      <c r="Q343" s="66"/>
      <c r="R343" s="66"/>
      <c r="S343" s="66"/>
      <c r="T343" s="67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T343" s="18" t="s">
        <v>149</v>
      </c>
      <c r="AU343" s="18" t="s">
        <v>88</v>
      </c>
    </row>
    <row r="344" spans="1:65" s="2" customFormat="1" ht="11.25">
      <c r="A344" s="36"/>
      <c r="B344" s="37"/>
      <c r="C344" s="38"/>
      <c r="D344" s="198" t="s">
        <v>194</v>
      </c>
      <c r="E344" s="38"/>
      <c r="F344" s="199" t="s">
        <v>2981</v>
      </c>
      <c r="G344" s="38"/>
      <c r="H344" s="38"/>
      <c r="I344" s="182"/>
      <c r="J344" s="38"/>
      <c r="K344" s="38"/>
      <c r="L344" s="41"/>
      <c r="M344" s="183"/>
      <c r="N344" s="184"/>
      <c r="O344" s="66"/>
      <c r="P344" s="66"/>
      <c r="Q344" s="66"/>
      <c r="R344" s="66"/>
      <c r="S344" s="66"/>
      <c r="T344" s="67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T344" s="18" t="s">
        <v>194</v>
      </c>
      <c r="AU344" s="18" t="s">
        <v>88</v>
      </c>
    </row>
    <row r="345" spans="1:65" s="14" customFormat="1" ht="11.25">
      <c r="B345" s="210"/>
      <c r="C345" s="211"/>
      <c r="D345" s="180" t="s">
        <v>252</v>
      </c>
      <c r="E345" s="212" t="s">
        <v>32</v>
      </c>
      <c r="F345" s="213" t="s">
        <v>2982</v>
      </c>
      <c r="G345" s="211"/>
      <c r="H345" s="214">
        <v>0.107</v>
      </c>
      <c r="I345" s="215"/>
      <c r="J345" s="211"/>
      <c r="K345" s="211"/>
      <c r="L345" s="216"/>
      <c r="M345" s="217"/>
      <c r="N345" s="218"/>
      <c r="O345" s="218"/>
      <c r="P345" s="218"/>
      <c r="Q345" s="218"/>
      <c r="R345" s="218"/>
      <c r="S345" s="218"/>
      <c r="T345" s="219"/>
      <c r="AT345" s="220" t="s">
        <v>252</v>
      </c>
      <c r="AU345" s="220" t="s">
        <v>88</v>
      </c>
      <c r="AV345" s="14" t="s">
        <v>88</v>
      </c>
      <c r="AW345" s="14" t="s">
        <v>39</v>
      </c>
      <c r="AX345" s="14" t="s">
        <v>78</v>
      </c>
      <c r="AY345" s="220" t="s">
        <v>143</v>
      </c>
    </row>
    <row r="346" spans="1:65" s="15" customFormat="1" ht="11.25">
      <c r="B346" s="221"/>
      <c r="C346" s="222"/>
      <c r="D346" s="180" t="s">
        <v>252</v>
      </c>
      <c r="E346" s="223" t="s">
        <v>32</v>
      </c>
      <c r="F346" s="224" t="s">
        <v>256</v>
      </c>
      <c r="G346" s="222"/>
      <c r="H346" s="225">
        <v>0.107</v>
      </c>
      <c r="I346" s="226"/>
      <c r="J346" s="222"/>
      <c r="K346" s="222"/>
      <c r="L346" s="227"/>
      <c r="M346" s="228"/>
      <c r="N346" s="229"/>
      <c r="O346" s="229"/>
      <c r="P346" s="229"/>
      <c r="Q346" s="229"/>
      <c r="R346" s="229"/>
      <c r="S346" s="229"/>
      <c r="T346" s="230"/>
      <c r="AT346" s="231" t="s">
        <v>252</v>
      </c>
      <c r="AU346" s="231" t="s">
        <v>88</v>
      </c>
      <c r="AV346" s="15" t="s">
        <v>142</v>
      </c>
      <c r="AW346" s="15" t="s">
        <v>39</v>
      </c>
      <c r="AX346" s="15" t="s">
        <v>86</v>
      </c>
      <c r="AY346" s="231" t="s">
        <v>143</v>
      </c>
    </row>
    <row r="347" spans="1:65" s="2" customFormat="1" ht="24.2" customHeight="1">
      <c r="A347" s="36"/>
      <c r="B347" s="37"/>
      <c r="C347" s="232" t="s">
        <v>853</v>
      </c>
      <c r="D347" s="232" t="s">
        <v>519</v>
      </c>
      <c r="E347" s="233" t="s">
        <v>2983</v>
      </c>
      <c r="F347" s="234" t="s">
        <v>2984</v>
      </c>
      <c r="G347" s="235" t="s">
        <v>296</v>
      </c>
      <c r="H347" s="236">
        <v>0.152</v>
      </c>
      <c r="I347" s="237"/>
      <c r="J347" s="238">
        <f>ROUND(I347*H347,2)</f>
        <v>0</v>
      </c>
      <c r="K347" s="234" t="s">
        <v>248</v>
      </c>
      <c r="L347" s="239"/>
      <c r="M347" s="240" t="s">
        <v>32</v>
      </c>
      <c r="N347" s="241" t="s">
        <v>49</v>
      </c>
      <c r="O347" s="66"/>
      <c r="P347" s="176">
        <f>O347*H347</f>
        <v>0</v>
      </c>
      <c r="Q347" s="176">
        <v>0</v>
      </c>
      <c r="R347" s="176">
        <f>Q347*H347</f>
        <v>0</v>
      </c>
      <c r="S347" s="176">
        <v>0</v>
      </c>
      <c r="T347" s="177">
        <f>S347*H347</f>
        <v>0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R347" s="178" t="s">
        <v>586</v>
      </c>
      <c r="AT347" s="178" t="s">
        <v>519</v>
      </c>
      <c r="AU347" s="178" t="s">
        <v>88</v>
      </c>
      <c r="AY347" s="18" t="s">
        <v>143</v>
      </c>
      <c r="BE347" s="179">
        <f>IF(N347="základní",J347,0)</f>
        <v>0</v>
      </c>
      <c r="BF347" s="179">
        <f>IF(N347="snížená",J347,0)</f>
        <v>0</v>
      </c>
      <c r="BG347" s="179">
        <f>IF(N347="zákl. přenesená",J347,0)</f>
        <v>0</v>
      </c>
      <c r="BH347" s="179">
        <f>IF(N347="sníž. přenesená",J347,0)</f>
        <v>0</v>
      </c>
      <c r="BI347" s="179">
        <f>IF(N347="nulová",J347,0)</f>
        <v>0</v>
      </c>
      <c r="BJ347" s="18" t="s">
        <v>86</v>
      </c>
      <c r="BK347" s="179">
        <f>ROUND(I347*H347,2)</f>
        <v>0</v>
      </c>
      <c r="BL347" s="18" t="s">
        <v>452</v>
      </c>
      <c r="BM347" s="178" t="s">
        <v>1311</v>
      </c>
    </row>
    <row r="348" spans="1:65" s="2" customFormat="1" ht="19.5">
      <c r="A348" s="36"/>
      <c r="B348" s="37"/>
      <c r="C348" s="38"/>
      <c r="D348" s="180" t="s">
        <v>149</v>
      </c>
      <c r="E348" s="38"/>
      <c r="F348" s="181" t="s">
        <v>2984</v>
      </c>
      <c r="G348" s="38"/>
      <c r="H348" s="38"/>
      <c r="I348" s="182"/>
      <c r="J348" s="38"/>
      <c r="K348" s="38"/>
      <c r="L348" s="41"/>
      <c r="M348" s="183"/>
      <c r="N348" s="184"/>
      <c r="O348" s="66"/>
      <c r="P348" s="66"/>
      <c r="Q348" s="66"/>
      <c r="R348" s="66"/>
      <c r="S348" s="66"/>
      <c r="T348" s="67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T348" s="18" t="s">
        <v>149</v>
      </c>
      <c r="AU348" s="18" t="s">
        <v>88</v>
      </c>
    </row>
    <row r="349" spans="1:65" s="14" customFormat="1" ht="11.25">
      <c r="B349" s="210"/>
      <c r="C349" s="211"/>
      <c r="D349" s="180" t="s">
        <v>252</v>
      </c>
      <c r="E349" s="212" t="s">
        <v>32</v>
      </c>
      <c r="F349" s="213" t="s">
        <v>2985</v>
      </c>
      <c r="G349" s="211"/>
      <c r="H349" s="214">
        <v>0.152</v>
      </c>
      <c r="I349" s="215"/>
      <c r="J349" s="211"/>
      <c r="K349" s="211"/>
      <c r="L349" s="216"/>
      <c r="M349" s="217"/>
      <c r="N349" s="218"/>
      <c r="O349" s="218"/>
      <c r="P349" s="218"/>
      <c r="Q349" s="218"/>
      <c r="R349" s="218"/>
      <c r="S349" s="218"/>
      <c r="T349" s="219"/>
      <c r="AT349" s="220" t="s">
        <v>252</v>
      </c>
      <c r="AU349" s="220" t="s">
        <v>88</v>
      </c>
      <c r="AV349" s="14" t="s">
        <v>88</v>
      </c>
      <c r="AW349" s="14" t="s">
        <v>39</v>
      </c>
      <c r="AX349" s="14" t="s">
        <v>78</v>
      </c>
      <c r="AY349" s="220" t="s">
        <v>143</v>
      </c>
    </row>
    <row r="350" spans="1:65" s="15" customFormat="1" ht="11.25">
      <c r="B350" s="221"/>
      <c r="C350" s="222"/>
      <c r="D350" s="180" t="s">
        <v>252</v>
      </c>
      <c r="E350" s="223" t="s">
        <v>32</v>
      </c>
      <c r="F350" s="224" t="s">
        <v>256</v>
      </c>
      <c r="G350" s="222"/>
      <c r="H350" s="225">
        <v>0.152</v>
      </c>
      <c r="I350" s="226"/>
      <c r="J350" s="222"/>
      <c r="K350" s="222"/>
      <c r="L350" s="227"/>
      <c r="M350" s="228"/>
      <c r="N350" s="229"/>
      <c r="O350" s="229"/>
      <c r="P350" s="229"/>
      <c r="Q350" s="229"/>
      <c r="R350" s="229"/>
      <c r="S350" s="229"/>
      <c r="T350" s="230"/>
      <c r="AT350" s="231" t="s">
        <v>252</v>
      </c>
      <c r="AU350" s="231" t="s">
        <v>88</v>
      </c>
      <c r="AV350" s="15" t="s">
        <v>142</v>
      </c>
      <c r="AW350" s="15" t="s">
        <v>39</v>
      </c>
      <c r="AX350" s="15" t="s">
        <v>86</v>
      </c>
      <c r="AY350" s="231" t="s">
        <v>143</v>
      </c>
    </row>
    <row r="351" spans="1:65" s="2" customFormat="1" ht="24.2" customHeight="1">
      <c r="A351" s="36"/>
      <c r="B351" s="37"/>
      <c r="C351" s="167" t="s">
        <v>861</v>
      </c>
      <c r="D351" s="167" t="s">
        <v>144</v>
      </c>
      <c r="E351" s="168" t="s">
        <v>1073</v>
      </c>
      <c r="F351" s="169" t="s">
        <v>1074</v>
      </c>
      <c r="G351" s="170" t="s">
        <v>296</v>
      </c>
      <c r="H351" s="171">
        <v>0.152</v>
      </c>
      <c r="I351" s="172"/>
      <c r="J351" s="173">
        <f>ROUND(I351*H351,2)</f>
        <v>0</v>
      </c>
      <c r="K351" s="169" t="s">
        <v>248</v>
      </c>
      <c r="L351" s="41"/>
      <c r="M351" s="174" t="s">
        <v>32</v>
      </c>
      <c r="N351" s="175" t="s">
        <v>49</v>
      </c>
      <c r="O351" s="66"/>
      <c r="P351" s="176">
        <f>O351*H351</f>
        <v>0</v>
      </c>
      <c r="Q351" s="176">
        <v>0</v>
      </c>
      <c r="R351" s="176">
        <f>Q351*H351</f>
        <v>0</v>
      </c>
      <c r="S351" s="176">
        <v>0</v>
      </c>
      <c r="T351" s="177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178" t="s">
        <v>452</v>
      </c>
      <c r="AT351" s="178" t="s">
        <v>144</v>
      </c>
      <c r="AU351" s="178" t="s">
        <v>88</v>
      </c>
      <c r="AY351" s="18" t="s">
        <v>143</v>
      </c>
      <c r="BE351" s="179">
        <f>IF(N351="základní",J351,0)</f>
        <v>0</v>
      </c>
      <c r="BF351" s="179">
        <f>IF(N351="snížená",J351,0)</f>
        <v>0</v>
      </c>
      <c r="BG351" s="179">
        <f>IF(N351="zákl. přenesená",J351,0)</f>
        <v>0</v>
      </c>
      <c r="BH351" s="179">
        <f>IF(N351="sníž. přenesená",J351,0)</f>
        <v>0</v>
      </c>
      <c r="BI351" s="179">
        <f>IF(N351="nulová",J351,0)</f>
        <v>0</v>
      </c>
      <c r="BJ351" s="18" t="s">
        <v>86</v>
      </c>
      <c r="BK351" s="179">
        <f>ROUND(I351*H351,2)</f>
        <v>0</v>
      </c>
      <c r="BL351" s="18" t="s">
        <v>452</v>
      </c>
      <c r="BM351" s="178" t="s">
        <v>1323</v>
      </c>
    </row>
    <row r="352" spans="1:65" s="2" customFormat="1" ht="19.5">
      <c r="A352" s="36"/>
      <c r="B352" s="37"/>
      <c r="C352" s="38"/>
      <c r="D352" s="180" t="s">
        <v>149</v>
      </c>
      <c r="E352" s="38"/>
      <c r="F352" s="181" t="s">
        <v>1074</v>
      </c>
      <c r="G352" s="38"/>
      <c r="H352" s="38"/>
      <c r="I352" s="182"/>
      <c r="J352" s="38"/>
      <c r="K352" s="38"/>
      <c r="L352" s="41"/>
      <c r="M352" s="183"/>
      <c r="N352" s="184"/>
      <c r="O352" s="66"/>
      <c r="P352" s="66"/>
      <c r="Q352" s="66"/>
      <c r="R352" s="66"/>
      <c r="S352" s="66"/>
      <c r="T352" s="67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T352" s="18" t="s">
        <v>149</v>
      </c>
      <c r="AU352" s="18" t="s">
        <v>88</v>
      </c>
    </row>
    <row r="353" spans="1:65" s="2" customFormat="1" ht="11.25">
      <c r="A353" s="36"/>
      <c r="B353" s="37"/>
      <c r="C353" s="38"/>
      <c r="D353" s="198" t="s">
        <v>194</v>
      </c>
      <c r="E353" s="38"/>
      <c r="F353" s="199" t="s">
        <v>1077</v>
      </c>
      <c r="G353" s="38"/>
      <c r="H353" s="38"/>
      <c r="I353" s="182"/>
      <c r="J353" s="38"/>
      <c r="K353" s="38"/>
      <c r="L353" s="41"/>
      <c r="M353" s="183"/>
      <c r="N353" s="184"/>
      <c r="O353" s="66"/>
      <c r="P353" s="66"/>
      <c r="Q353" s="66"/>
      <c r="R353" s="66"/>
      <c r="S353" s="66"/>
      <c r="T353" s="67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T353" s="18" t="s">
        <v>194</v>
      </c>
      <c r="AU353" s="18" t="s">
        <v>88</v>
      </c>
    </row>
    <row r="354" spans="1:65" s="11" customFormat="1" ht="22.9" customHeight="1">
      <c r="B354" s="153"/>
      <c r="C354" s="154"/>
      <c r="D354" s="155" t="s">
        <v>77</v>
      </c>
      <c r="E354" s="196" t="s">
        <v>2986</v>
      </c>
      <c r="F354" s="196" t="s">
        <v>2987</v>
      </c>
      <c r="G354" s="154"/>
      <c r="H354" s="154"/>
      <c r="I354" s="157"/>
      <c r="J354" s="197">
        <f>BK354</f>
        <v>0</v>
      </c>
      <c r="K354" s="154"/>
      <c r="L354" s="159"/>
      <c r="M354" s="160"/>
      <c r="N354" s="161"/>
      <c r="O354" s="161"/>
      <c r="P354" s="162">
        <f>SUM(P355:P363)</f>
        <v>0</v>
      </c>
      <c r="Q354" s="161"/>
      <c r="R354" s="162">
        <f>SUM(R355:R363)</f>
        <v>0</v>
      </c>
      <c r="S354" s="161"/>
      <c r="T354" s="163">
        <f>SUM(T355:T363)</f>
        <v>0</v>
      </c>
      <c r="AR354" s="164" t="s">
        <v>88</v>
      </c>
      <c r="AT354" s="165" t="s">
        <v>77</v>
      </c>
      <c r="AU354" s="165" t="s">
        <v>86</v>
      </c>
      <c r="AY354" s="164" t="s">
        <v>143</v>
      </c>
      <c r="BK354" s="166">
        <f>SUM(BK355:BK363)</f>
        <v>0</v>
      </c>
    </row>
    <row r="355" spans="1:65" s="2" customFormat="1" ht="24.2" customHeight="1">
      <c r="A355" s="36"/>
      <c r="B355" s="37"/>
      <c r="C355" s="167" t="s">
        <v>867</v>
      </c>
      <c r="D355" s="167" t="s">
        <v>144</v>
      </c>
      <c r="E355" s="168" t="s">
        <v>2988</v>
      </c>
      <c r="F355" s="169" t="s">
        <v>2989</v>
      </c>
      <c r="G355" s="170" t="s">
        <v>470</v>
      </c>
      <c r="H355" s="171">
        <v>2</v>
      </c>
      <c r="I355" s="172"/>
      <c r="J355" s="173">
        <f>ROUND(I355*H355,2)</f>
        <v>0</v>
      </c>
      <c r="K355" s="169" t="s">
        <v>248</v>
      </c>
      <c r="L355" s="41"/>
      <c r="M355" s="174" t="s">
        <v>32</v>
      </c>
      <c r="N355" s="175" t="s">
        <v>49</v>
      </c>
      <c r="O355" s="66"/>
      <c r="P355" s="176">
        <f>O355*H355</f>
        <v>0</v>
      </c>
      <c r="Q355" s="176">
        <v>0</v>
      </c>
      <c r="R355" s="176">
        <f>Q355*H355</f>
        <v>0</v>
      </c>
      <c r="S355" s="176">
        <v>0</v>
      </c>
      <c r="T355" s="177">
        <f>S355*H355</f>
        <v>0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R355" s="178" t="s">
        <v>452</v>
      </c>
      <c r="AT355" s="178" t="s">
        <v>144</v>
      </c>
      <c r="AU355" s="178" t="s">
        <v>88</v>
      </c>
      <c r="AY355" s="18" t="s">
        <v>143</v>
      </c>
      <c r="BE355" s="179">
        <f>IF(N355="základní",J355,0)</f>
        <v>0</v>
      </c>
      <c r="BF355" s="179">
        <f>IF(N355="snížená",J355,0)</f>
        <v>0</v>
      </c>
      <c r="BG355" s="179">
        <f>IF(N355="zákl. přenesená",J355,0)</f>
        <v>0</v>
      </c>
      <c r="BH355" s="179">
        <f>IF(N355="sníž. přenesená",J355,0)</f>
        <v>0</v>
      </c>
      <c r="BI355" s="179">
        <f>IF(N355="nulová",J355,0)</f>
        <v>0</v>
      </c>
      <c r="BJ355" s="18" t="s">
        <v>86</v>
      </c>
      <c r="BK355" s="179">
        <f>ROUND(I355*H355,2)</f>
        <v>0</v>
      </c>
      <c r="BL355" s="18" t="s">
        <v>452</v>
      </c>
      <c r="BM355" s="178" t="s">
        <v>1348</v>
      </c>
    </row>
    <row r="356" spans="1:65" s="2" customFormat="1" ht="11.25">
      <c r="A356" s="36"/>
      <c r="B356" s="37"/>
      <c r="C356" s="38"/>
      <c r="D356" s="180" t="s">
        <v>149</v>
      </c>
      <c r="E356" s="38"/>
      <c r="F356" s="181" t="s">
        <v>2989</v>
      </c>
      <c r="G356" s="38"/>
      <c r="H356" s="38"/>
      <c r="I356" s="182"/>
      <c r="J356" s="38"/>
      <c r="K356" s="38"/>
      <c r="L356" s="41"/>
      <c r="M356" s="183"/>
      <c r="N356" s="184"/>
      <c r="O356" s="66"/>
      <c r="P356" s="66"/>
      <c r="Q356" s="66"/>
      <c r="R356" s="66"/>
      <c r="S356" s="66"/>
      <c r="T356" s="67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T356" s="18" t="s">
        <v>149</v>
      </c>
      <c r="AU356" s="18" t="s">
        <v>88</v>
      </c>
    </row>
    <row r="357" spans="1:65" s="2" customFormat="1" ht="11.25">
      <c r="A357" s="36"/>
      <c r="B357" s="37"/>
      <c r="C357" s="38"/>
      <c r="D357" s="198" t="s">
        <v>194</v>
      </c>
      <c r="E357" s="38"/>
      <c r="F357" s="199" t="s">
        <v>2990</v>
      </c>
      <c r="G357" s="38"/>
      <c r="H357" s="38"/>
      <c r="I357" s="182"/>
      <c r="J357" s="38"/>
      <c r="K357" s="38"/>
      <c r="L357" s="41"/>
      <c r="M357" s="183"/>
      <c r="N357" s="184"/>
      <c r="O357" s="66"/>
      <c r="P357" s="66"/>
      <c r="Q357" s="66"/>
      <c r="R357" s="66"/>
      <c r="S357" s="66"/>
      <c r="T357" s="67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T357" s="18" t="s">
        <v>194</v>
      </c>
      <c r="AU357" s="18" t="s">
        <v>88</v>
      </c>
    </row>
    <row r="358" spans="1:65" s="2" customFormat="1" ht="16.5" customHeight="1">
      <c r="A358" s="36"/>
      <c r="B358" s="37"/>
      <c r="C358" s="167" t="s">
        <v>873</v>
      </c>
      <c r="D358" s="167" t="s">
        <v>144</v>
      </c>
      <c r="E358" s="168" t="s">
        <v>2991</v>
      </c>
      <c r="F358" s="169" t="s">
        <v>2992</v>
      </c>
      <c r="G358" s="170" t="s">
        <v>455</v>
      </c>
      <c r="H358" s="171">
        <v>1</v>
      </c>
      <c r="I358" s="172"/>
      <c r="J358" s="173">
        <f>ROUND(I358*H358,2)</f>
        <v>0</v>
      </c>
      <c r="K358" s="169" t="s">
        <v>248</v>
      </c>
      <c r="L358" s="41"/>
      <c r="M358" s="174" t="s">
        <v>32</v>
      </c>
      <c r="N358" s="175" t="s">
        <v>49</v>
      </c>
      <c r="O358" s="66"/>
      <c r="P358" s="176">
        <f>O358*H358</f>
        <v>0</v>
      </c>
      <c r="Q358" s="176">
        <v>0</v>
      </c>
      <c r="R358" s="176">
        <f>Q358*H358</f>
        <v>0</v>
      </c>
      <c r="S358" s="176">
        <v>0</v>
      </c>
      <c r="T358" s="177">
        <f>S358*H358</f>
        <v>0</v>
      </c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R358" s="178" t="s">
        <v>452</v>
      </c>
      <c r="AT358" s="178" t="s">
        <v>144</v>
      </c>
      <c r="AU358" s="178" t="s">
        <v>88</v>
      </c>
      <c r="AY358" s="18" t="s">
        <v>143</v>
      </c>
      <c r="BE358" s="179">
        <f>IF(N358="základní",J358,0)</f>
        <v>0</v>
      </c>
      <c r="BF358" s="179">
        <f>IF(N358="snížená",J358,0)</f>
        <v>0</v>
      </c>
      <c r="BG358" s="179">
        <f>IF(N358="zákl. přenesená",J358,0)</f>
        <v>0</v>
      </c>
      <c r="BH358" s="179">
        <f>IF(N358="sníž. přenesená",J358,0)</f>
        <v>0</v>
      </c>
      <c r="BI358" s="179">
        <f>IF(N358="nulová",J358,0)</f>
        <v>0</v>
      </c>
      <c r="BJ358" s="18" t="s">
        <v>86</v>
      </c>
      <c r="BK358" s="179">
        <f>ROUND(I358*H358,2)</f>
        <v>0</v>
      </c>
      <c r="BL358" s="18" t="s">
        <v>452</v>
      </c>
      <c r="BM358" s="178" t="s">
        <v>1359</v>
      </c>
    </row>
    <row r="359" spans="1:65" s="2" customFormat="1" ht="11.25">
      <c r="A359" s="36"/>
      <c r="B359" s="37"/>
      <c r="C359" s="38"/>
      <c r="D359" s="180" t="s">
        <v>149</v>
      </c>
      <c r="E359" s="38"/>
      <c r="F359" s="181" t="s">
        <v>2992</v>
      </c>
      <c r="G359" s="38"/>
      <c r="H359" s="38"/>
      <c r="I359" s="182"/>
      <c r="J359" s="38"/>
      <c r="K359" s="38"/>
      <c r="L359" s="41"/>
      <c r="M359" s="183"/>
      <c r="N359" s="184"/>
      <c r="O359" s="66"/>
      <c r="P359" s="66"/>
      <c r="Q359" s="66"/>
      <c r="R359" s="66"/>
      <c r="S359" s="66"/>
      <c r="T359" s="67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T359" s="18" t="s">
        <v>149</v>
      </c>
      <c r="AU359" s="18" t="s">
        <v>88</v>
      </c>
    </row>
    <row r="360" spans="1:65" s="2" customFormat="1" ht="11.25">
      <c r="A360" s="36"/>
      <c r="B360" s="37"/>
      <c r="C360" s="38"/>
      <c r="D360" s="198" t="s">
        <v>194</v>
      </c>
      <c r="E360" s="38"/>
      <c r="F360" s="199" t="s">
        <v>2993</v>
      </c>
      <c r="G360" s="38"/>
      <c r="H360" s="38"/>
      <c r="I360" s="182"/>
      <c r="J360" s="38"/>
      <c r="K360" s="38"/>
      <c r="L360" s="41"/>
      <c r="M360" s="183"/>
      <c r="N360" s="184"/>
      <c r="O360" s="66"/>
      <c r="P360" s="66"/>
      <c r="Q360" s="66"/>
      <c r="R360" s="66"/>
      <c r="S360" s="66"/>
      <c r="T360" s="67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T360" s="18" t="s">
        <v>194</v>
      </c>
      <c r="AU360" s="18" t="s">
        <v>88</v>
      </c>
    </row>
    <row r="361" spans="1:65" s="2" customFormat="1" ht="24.2" customHeight="1">
      <c r="A361" s="36"/>
      <c r="B361" s="37"/>
      <c r="C361" s="167" t="s">
        <v>881</v>
      </c>
      <c r="D361" s="167" t="s">
        <v>144</v>
      </c>
      <c r="E361" s="168" t="s">
        <v>2994</v>
      </c>
      <c r="F361" s="169" t="s">
        <v>2995</v>
      </c>
      <c r="G361" s="170" t="s">
        <v>296</v>
      </c>
      <c r="H361" s="171">
        <v>8.9999999999999993E-3</v>
      </c>
      <c r="I361" s="172"/>
      <c r="J361" s="173">
        <f>ROUND(I361*H361,2)</f>
        <v>0</v>
      </c>
      <c r="K361" s="169" t="s">
        <v>248</v>
      </c>
      <c r="L361" s="41"/>
      <c r="M361" s="174" t="s">
        <v>32</v>
      </c>
      <c r="N361" s="175" t="s">
        <v>49</v>
      </c>
      <c r="O361" s="66"/>
      <c r="P361" s="176">
        <f>O361*H361</f>
        <v>0</v>
      </c>
      <c r="Q361" s="176">
        <v>0</v>
      </c>
      <c r="R361" s="176">
        <f>Q361*H361</f>
        <v>0</v>
      </c>
      <c r="S361" s="176">
        <v>0</v>
      </c>
      <c r="T361" s="177">
        <f>S361*H361</f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178" t="s">
        <v>452</v>
      </c>
      <c r="AT361" s="178" t="s">
        <v>144</v>
      </c>
      <c r="AU361" s="178" t="s">
        <v>88</v>
      </c>
      <c r="AY361" s="18" t="s">
        <v>143</v>
      </c>
      <c r="BE361" s="179">
        <f>IF(N361="základní",J361,0)</f>
        <v>0</v>
      </c>
      <c r="BF361" s="179">
        <f>IF(N361="snížená",J361,0)</f>
        <v>0</v>
      </c>
      <c r="BG361" s="179">
        <f>IF(N361="zákl. přenesená",J361,0)</f>
        <v>0</v>
      </c>
      <c r="BH361" s="179">
        <f>IF(N361="sníž. přenesená",J361,0)</f>
        <v>0</v>
      </c>
      <c r="BI361" s="179">
        <f>IF(N361="nulová",J361,0)</f>
        <v>0</v>
      </c>
      <c r="BJ361" s="18" t="s">
        <v>86</v>
      </c>
      <c r="BK361" s="179">
        <f>ROUND(I361*H361,2)</f>
        <v>0</v>
      </c>
      <c r="BL361" s="18" t="s">
        <v>452</v>
      </c>
      <c r="BM361" s="178" t="s">
        <v>1370</v>
      </c>
    </row>
    <row r="362" spans="1:65" s="2" customFormat="1" ht="11.25">
      <c r="A362" s="36"/>
      <c r="B362" s="37"/>
      <c r="C362" s="38"/>
      <c r="D362" s="180" t="s">
        <v>149</v>
      </c>
      <c r="E362" s="38"/>
      <c r="F362" s="181" t="s">
        <v>2995</v>
      </c>
      <c r="G362" s="38"/>
      <c r="H362" s="38"/>
      <c r="I362" s="182"/>
      <c r="J362" s="38"/>
      <c r="K362" s="38"/>
      <c r="L362" s="41"/>
      <c r="M362" s="183"/>
      <c r="N362" s="184"/>
      <c r="O362" s="66"/>
      <c r="P362" s="66"/>
      <c r="Q362" s="66"/>
      <c r="R362" s="66"/>
      <c r="S362" s="66"/>
      <c r="T362" s="67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T362" s="18" t="s">
        <v>149</v>
      </c>
      <c r="AU362" s="18" t="s">
        <v>88</v>
      </c>
    </row>
    <row r="363" spans="1:65" s="2" customFormat="1" ht="11.25">
      <c r="A363" s="36"/>
      <c r="B363" s="37"/>
      <c r="C363" s="38"/>
      <c r="D363" s="198" t="s">
        <v>194</v>
      </c>
      <c r="E363" s="38"/>
      <c r="F363" s="199" t="s">
        <v>2996</v>
      </c>
      <c r="G363" s="38"/>
      <c r="H363" s="38"/>
      <c r="I363" s="182"/>
      <c r="J363" s="38"/>
      <c r="K363" s="38"/>
      <c r="L363" s="41"/>
      <c r="M363" s="183"/>
      <c r="N363" s="184"/>
      <c r="O363" s="66"/>
      <c r="P363" s="66"/>
      <c r="Q363" s="66"/>
      <c r="R363" s="66"/>
      <c r="S363" s="66"/>
      <c r="T363" s="67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T363" s="18" t="s">
        <v>194</v>
      </c>
      <c r="AU363" s="18" t="s">
        <v>88</v>
      </c>
    </row>
    <row r="364" spans="1:65" s="11" customFormat="1" ht="22.9" customHeight="1">
      <c r="B364" s="153"/>
      <c r="C364" s="154"/>
      <c r="D364" s="155" t="s">
        <v>77</v>
      </c>
      <c r="E364" s="196" t="s">
        <v>2997</v>
      </c>
      <c r="F364" s="196" t="s">
        <v>2998</v>
      </c>
      <c r="G364" s="154"/>
      <c r="H364" s="154"/>
      <c r="I364" s="157"/>
      <c r="J364" s="197">
        <f>BK364</f>
        <v>0</v>
      </c>
      <c r="K364" s="154"/>
      <c r="L364" s="159"/>
      <c r="M364" s="160"/>
      <c r="N364" s="161"/>
      <c r="O364" s="161"/>
      <c r="P364" s="162">
        <f>SUM(P365:P373)</f>
        <v>0</v>
      </c>
      <c r="Q364" s="161"/>
      <c r="R364" s="162">
        <f>SUM(R365:R373)</f>
        <v>0</v>
      </c>
      <c r="S364" s="161"/>
      <c r="T364" s="163">
        <f>SUM(T365:T373)</f>
        <v>0</v>
      </c>
      <c r="AR364" s="164" t="s">
        <v>88</v>
      </c>
      <c r="AT364" s="165" t="s">
        <v>77</v>
      </c>
      <c r="AU364" s="165" t="s">
        <v>86</v>
      </c>
      <c r="AY364" s="164" t="s">
        <v>143</v>
      </c>
      <c r="BK364" s="166">
        <f>SUM(BK365:BK373)</f>
        <v>0</v>
      </c>
    </row>
    <row r="365" spans="1:65" s="2" customFormat="1" ht="33" customHeight="1">
      <c r="A365" s="36"/>
      <c r="B365" s="37"/>
      <c r="C365" s="167" t="s">
        <v>910</v>
      </c>
      <c r="D365" s="167" t="s">
        <v>144</v>
      </c>
      <c r="E365" s="168" t="s">
        <v>2999</v>
      </c>
      <c r="F365" s="169" t="s">
        <v>3000</v>
      </c>
      <c r="G365" s="170" t="s">
        <v>470</v>
      </c>
      <c r="H365" s="171">
        <v>1</v>
      </c>
      <c r="I365" s="172"/>
      <c r="J365" s="173">
        <f>ROUND(I365*H365,2)</f>
        <v>0</v>
      </c>
      <c r="K365" s="169" t="s">
        <v>248</v>
      </c>
      <c r="L365" s="41"/>
      <c r="M365" s="174" t="s">
        <v>32</v>
      </c>
      <c r="N365" s="175" t="s">
        <v>49</v>
      </c>
      <c r="O365" s="66"/>
      <c r="P365" s="176">
        <f>O365*H365</f>
        <v>0</v>
      </c>
      <c r="Q365" s="176">
        <v>0</v>
      </c>
      <c r="R365" s="176">
        <f>Q365*H365</f>
        <v>0</v>
      </c>
      <c r="S365" s="176">
        <v>0</v>
      </c>
      <c r="T365" s="177">
        <f>S365*H365</f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178" t="s">
        <v>452</v>
      </c>
      <c r="AT365" s="178" t="s">
        <v>144</v>
      </c>
      <c r="AU365" s="178" t="s">
        <v>88</v>
      </c>
      <c r="AY365" s="18" t="s">
        <v>143</v>
      </c>
      <c r="BE365" s="179">
        <f>IF(N365="základní",J365,0)</f>
        <v>0</v>
      </c>
      <c r="BF365" s="179">
        <f>IF(N365="snížená",J365,0)</f>
        <v>0</v>
      </c>
      <c r="BG365" s="179">
        <f>IF(N365="zákl. přenesená",J365,0)</f>
        <v>0</v>
      </c>
      <c r="BH365" s="179">
        <f>IF(N365="sníž. přenesená",J365,0)</f>
        <v>0</v>
      </c>
      <c r="BI365" s="179">
        <f>IF(N365="nulová",J365,0)</f>
        <v>0</v>
      </c>
      <c r="BJ365" s="18" t="s">
        <v>86</v>
      </c>
      <c r="BK365" s="179">
        <f>ROUND(I365*H365,2)</f>
        <v>0</v>
      </c>
      <c r="BL365" s="18" t="s">
        <v>452</v>
      </c>
      <c r="BM365" s="178" t="s">
        <v>1389</v>
      </c>
    </row>
    <row r="366" spans="1:65" s="2" customFormat="1" ht="19.5">
      <c r="A366" s="36"/>
      <c r="B366" s="37"/>
      <c r="C366" s="38"/>
      <c r="D366" s="180" t="s">
        <v>149</v>
      </c>
      <c r="E366" s="38"/>
      <c r="F366" s="181" t="s">
        <v>3000</v>
      </c>
      <c r="G366" s="38"/>
      <c r="H366" s="38"/>
      <c r="I366" s="182"/>
      <c r="J366" s="38"/>
      <c r="K366" s="38"/>
      <c r="L366" s="41"/>
      <c r="M366" s="183"/>
      <c r="N366" s="184"/>
      <c r="O366" s="66"/>
      <c r="P366" s="66"/>
      <c r="Q366" s="66"/>
      <c r="R366" s="66"/>
      <c r="S366" s="66"/>
      <c r="T366" s="67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T366" s="18" t="s">
        <v>149</v>
      </c>
      <c r="AU366" s="18" t="s">
        <v>88</v>
      </c>
    </row>
    <row r="367" spans="1:65" s="2" customFormat="1" ht="11.25">
      <c r="A367" s="36"/>
      <c r="B367" s="37"/>
      <c r="C367" s="38"/>
      <c r="D367" s="198" t="s">
        <v>194</v>
      </c>
      <c r="E367" s="38"/>
      <c r="F367" s="199" t="s">
        <v>3001</v>
      </c>
      <c r="G367" s="38"/>
      <c r="H367" s="38"/>
      <c r="I367" s="182"/>
      <c r="J367" s="38"/>
      <c r="K367" s="38"/>
      <c r="L367" s="41"/>
      <c r="M367" s="183"/>
      <c r="N367" s="184"/>
      <c r="O367" s="66"/>
      <c r="P367" s="66"/>
      <c r="Q367" s="66"/>
      <c r="R367" s="66"/>
      <c r="S367" s="66"/>
      <c r="T367" s="67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T367" s="18" t="s">
        <v>194</v>
      </c>
      <c r="AU367" s="18" t="s">
        <v>88</v>
      </c>
    </row>
    <row r="368" spans="1:65" s="2" customFormat="1" ht="24.2" customHeight="1">
      <c r="A368" s="36"/>
      <c r="B368" s="37"/>
      <c r="C368" s="232" t="s">
        <v>918</v>
      </c>
      <c r="D368" s="232" t="s">
        <v>519</v>
      </c>
      <c r="E368" s="233" t="s">
        <v>3002</v>
      </c>
      <c r="F368" s="234" t="s">
        <v>3003</v>
      </c>
      <c r="G368" s="235" t="s">
        <v>470</v>
      </c>
      <c r="H368" s="236">
        <v>1</v>
      </c>
      <c r="I368" s="237"/>
      <c r="J368" s="238">
        <f>ROUND(I368*H368,2)</f>
        <v>0</v>
      </c>
      <c r="K368" s="234" t="s">
        <v>32</v>
      </c>
      <c r="L368" s="239"/>
      <c r="M368" s="240" t="s">
        <v>32</v>
      </c>
      <c r="N368" s="241" t="s">
        <v>49</v>
      </c>
      <c r="O368" s="66"/>
      <c r="P368" s="176">
        <f>O368*H368</f>
        <v>0</v>
      </c>
      <c r="Q368" s="176">
        <v>0</v>
      </c>
      <c r="R368" s="176">
        <f>Q368*H368</f>
        <v>0</v>
      </c>
      <c r="S368" s="176">
        <v>0</v>
      </c>
      <c r="T368" s="177">
        <f>S368*H368</f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178" t="s">
        <v>586</v>
      </c>
      <c r="AT368" s="178" t="s">
        <v>519</v>
      </c>
      <c r="AU368" s="178" t="s">
        <v>88</v>
      </c>
      <c r="AY368" s="18" t="s">
        <v>143</v>
      </c>
      <c r="BE368" s="179">
        <f>IF(N368="základní",J368,0)</f>
        <v>0</v>
      </c>
      <c r="BF368" s="179">
        <f>IF(N368="snížená",J368,0)</f>
        <v>0</v>
      </c>
      <c r="BG368" s="179">
        <f>IF(N368="zákl. přenesená",J368,0)</f>
        <v>0</v>
      </c>
      <c r="BH368" s="179">
        <f>IF(N368="sníž. přenesená",J368,0)</f>
        <v>0</v>
      </c>
      <c r="BI368" s="179">
        <f>IF(N368="nulová",J368,0)</f>
        <v>0</v>
      </c>
      <c r="BJ368" s="18" t="s">
        <v>86</v>
      </c>
      <c r="BK368" s="179">
        <f>ROUND(I368*H368,2)</f>
        <v>0</v>
      </c>
      <c r="BL368" s="18" t="s">
        <v>452</v>
      </c>
      <c r="BM368" s="178" t="s">
        <v>1400</v>
      </c>
    </row>
    <row r="369" spans="1:65" s="2" customFormat="1" ht="19.5">
      <c r="A369" s="36"/>
      <c r="B369" s="37"/>
      <c r="C369" s="38"/>
      <c r="D369" s="180" t="s">
        <v>149</v>
      </c>
      <c r="E369" s="38"/>
      <c r="F369" s="181" t="s">
        <v>3003</v>
      </c>
      <c r="G369" s="38"/>
      <c r="H369" s="38"/>
      <c r="I369" s="182"/>
      <c r="J369" s="38"/>
      <c r="K369" s="38"/>
      <c r="L369" s="41"/>
      <c r="M369" s="183"/>
      <c r="N369" s="184"/>
      <c r="O369" s="66"/>
      <c r="P369" s="66"/>
      <c r="Q369" s="66"/>
      <c r="R369" s="66"/>
      <c r="S369" s="66"/>
      <c r="T369" s="67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T369" s="18" t="s">
        <v>149</v>
      </c>
      <c r="AU369" s="18" t="s">
        <v>88</v>
      </c>
    </row>
    <row r="370" spans="1:65" s="2" customFormat="1" ht="19.5">
      <c r="A370" s="36"/>
      <c r="B370" s="37"/>
      <c r="C370" s="38"/>
      <c r="D370" s="180" t="s">
        <v>157</v>
      </c>
      <c r="E370" s="38"/>
      <c r="F370" s="185" t="s">
        <v>3004</v>
      </c>
      <c r="G370" s="38"/>
      <c r="H370" s="38"/>
      <c r="I370" s="182"/>
      <c r="J370" s="38"/>
      <c r="K370" s="38"/>
      <c r="L370" s="41"/>
      <c r="M370" s="183"/>
      <c r="N370" s="184"/>
      <c r="O370" s="66"/>
      <c r="P370" s="66"/>
      <c r="Q370" s="66"/>
      <c r="R370" s="66"/>
      <c r="S370" s="66"/>
      <c r="T370" s="67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T370" s="18" t="s">
        <v>157</v>
      </c>
      <c r="AU370" s="18" t="s">
        <v>88</v>
      </c>
    </row>
    <row r="371" spans="1:65" s="2" customFormat="1" ht="24.2" customHeight="1">
      <c r="A371" s="36"/>
      <c r="B371" s="37"/>
      <c r="C371" s="167" t="s">
        <v>922</v>
      </c>
      <c r="D371" s="167" t="s">
        <v>144</v>
      </c>
      <c r="E371" s="168" t="s">
        <v>3005</v>
      </c>
      <c r="F371" s="169" t="s">
        <v>3006</v>
      </c>
      <c r="G371" s="170" t="s">
        <v>296</v>
      </c>
      <c r="H371" s="171">
        <v>5.0000000000000001E-3</v>
      </c>
      <c r="I371" s="172"/>
      <c r="J371" s="173">
        <f>ROUND(I371*H371,2)</f>
        <v>0</v>
      </c>
      <c r="K371" s="169" t="s">
        <v>248</v>
      </c>
      <c r="L371" s="41"/>
      <c r="M371" s="174" t="s">
        <v>32</v>
      </c>
      <c r="N371" s="175" t="s">
        <v>49</v>
      </c>
      <c r="O371" s="66"/>
      <c r="P371" s="176">
        <f>O371*H371</f>
        <v>0</v>
      </c>
      <c r="Q371" s="176">
        <v>0</v>
      </c>
      <c r="R371" s="176">
        <f>Q371*H371</f>
        <v>0</v>
      </c>
      <c r="S371" s="176">
        <v>0</v>
      </c>
      <c r="T371" s="177">
        <f>S371*H371</f>
        <v>0</v>
      </c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R371" s="178" t="s">
        <v>452</v>
      </c>
      <c r="AT371" s="178" t="s">
        <v>144</v>
      </c>
      <c r="AU371" s="178" t="s">
        <v>88</v>
      </c>
      <c r="AY371" s="18" t="s">
        <v>143</v>
      </c>
      <c r="BE371" s="179">
        <f>IF(N371="základní",J371,0)</f>
        <v>0</v>
      </c>
      <c r="BF371" s="179">
        <f>IF(N371="snížená",J371,0)</f>
        <v>0</v>
      </c>
      <c r="BG371" s="179">
        <f>IF(N371="zákl. přenesená",J371,0)</f>
        <v>0</v>
      </c>
      <c r="BH371" s="179">
        <f>IF(N371="sníž. přenesená",J371,0)</f>
        <v>0</v>
      </c>
      <c r="BI371" s="179">
        <f>IF(N371="nulová",J371,0)</f>
        <v>0</v>
      </c>
      <c r="BJ371" s="18" t="s">
        <v>86</v>
      </c>
      <c r="BK371" s="179">
        <f>ROUND(I371*H371,2)</f>
        <v>0</v>
      </c>
      <c r="BL371" s="18" t="s">
        <v>452</v>
      </c>
      <c r="BM371" s="178" t="s">
        <v>1411</v>
      </c>
    </row>
    <row r="372" spans="1:65" s="2" customFormat="1" ht="19.5">
      <c r="A372" s="36"/>
      <c r="B372" s="37"/>
      <c r="C372" s="38"/>
      <c r="D372" s="180" t="s">
        <v>149</v>
      </c>
      <c r="E372" s="38"/>
      <c r="F372" s="181" t="s">
        <v>3006</v>
      </c>
      <c r="G372" s="38"/>
      <c r="H372" s="38"/>
      <c r="I372" s="182"/>
      <c r="J372" s="38"/>
      <c r="K372" s="38"/>
      <c r="L372" s="41"/>
      <c r="M372" s="183"/>
      <c r="N372" s="184"/>
      <c r="O372" s="66"/>
      <c r="P372" s="66"/>
      <c r="Q372" s="66"/>
      <c r="R372" s="66"/>
      <c r="S372" s="66"/>
      <c r="T372" s="67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T372" s="18" t="s">
        <v>149</v>
      </c>
      <c r="AU372" s="18" t="s">
        <v>88</v>
      </c>
    </row>
    <row r="373" spans="1:65" s="2" customFormat="1" ht="11.25">
      <c r="A373" s="36"/>
      <c r="B373" s="37"/>
      <c r="C373" s="38"/>
      <c r="D373" s="198" t="s">
        <v>194</v>
      </c>
      <c r="E373" s="38"/>
      <c r="F373" s="199" t="s">
        <v>3007</v>
      </c>
      <c r="G373" s="38"/>
      <c r="H373" s="38"/>
      <c r="I373" s="182"/>
      <c r="J373" s="38"/>
      <c r="K373" s="38"/>
      <c r="L373" s="41"/>
      <c r="M373" s="183"/>
      <c r="N373" s="184"/>
      <c r="O373" s="66"/>
      <c r="P373" s="66"/>
      <c r="Q373" s="66"/>
      <c r="R373" s="66"/>
      <c r="S373" s="66"/>
      <c r="T373" s="67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T373" s="18" t="s">
        <v>194</v>
      </c>
      <c r="AU373" s="18" t="s">
        <v>88</v>
      </c>
    </row>
    <row r="374" spans="1:65" s="11" customFormat="1" ht="25.9" customHeight="1">
      <c r="B374" s="153"/>
      <c r="C374" s="154"/>
      <c r="D374" s="155" t="s">
        <v>77</v>
      </c>
      <c r="E374" s="156" t="s">
        <v>519</v>
      </c>
      <c r="F374" s="156" t="s">
        <v>2524</v>
      </c>
      <c r="G374" s="154"/>
      <c r="H374" s="154"/>
      <c r="I374" s="157"/>
      <c r="J374" s="158">
        <f>BK374</f>
        <v>0</v>
      </c>
      <c r="K374" s="154"/>
      <c r="L374" s="159"/>
      <c r="M374" s="160"/>
      <c r="N374" s="161"/>
      <c r="O374" s="161"/>
      <c r="P374" s="162">
        <f>P375</f>
        <v>0</v>
      </c>
      <c r="Q374" s="161"/>
      <c r="R374" s="162">
        <f>R375</f>
        <v>0</v>
      </c>
      <c r="S374" s="161"/>
      <c r="T374" s="163">
        <f>T375</f>
        <v>0</v>
      </c>
      <c r="AR374" s="164" t="s">
        <v>153</v>
      </c>
      <c r="AT374" s="165" t="s">
        <v>77</v>
      </c>
      <c r="AU374" s="165" t="s">
        <v>78</v>
      </c>
      <c r="AY374" s="164" t="s">
        <v>143</v>
      </c>
      <c r="BK374" s="166">
        <f>BK375</f>
        <v>0</v>
      </c>
    </row>
    <row r="375" spans="1:65" s="11" customFormat="1" ht="22.9" customHeight="1">
      <c r="B375" s="153"/>
      <c r="C375" s="154"/>
      <c r="D375" s="155" t="s">
        <v>77</v>
      </c>
      <c r="E375" s="196" t="s">
        <v>2525</v>
      </c>
      <c r="F375" s="196" t="s">
        <v>3008</v>
      </c>
      <c r="G375" s="154"/>
      <c r="H375" s="154"/>
      <c r="I375" s="157"/>
      <c r="J375" s="197">
        <f>BK375</f>
        <v>0</v>
      </c>
      <c r="K375" s="154"/>
      <c r="L375" s="159"/>
      <c r="M375" s="160"/>
      <c r="N375" s="161"/>
      <c r="O375" s="161"/>
      <c r="P375" s="162">
        <f>SUM(P376:P381)</f>
        <v>0</v>
      </c>
      <c r="Q375" s="161"/>
      <c r="R375" s="162">
        <f>SUM(R376:R381)</f>
        <v>0</v>
      </c>
      <c r="S375" s="161"/>
      <c r="T375" s="163">
        <f>SUM(T376:T381)</f>
        <v>0</v>
      </c>
      <c r="AR375" s="164" t="s">
        <v>153</v>
      </c>
      <c r="AT375" s="165" t="s">
        <v>77</v>
      </c>
      <c r="AU375" s="165" t="s">
        <v>86</v>
      </c>
      <c r="AY375" s="164" t="s">
        <v>143</v>
      </c>
      <c r="BK375" s="166">
        <f>SUM(BK376:BK381)</f>
        <v>0</v>
      </c>
    </row>
    <row r="376" spans="1:65" s="2" customFormat="1" ht="33" customHeight="1">
      <c r="A376" s="36"/>
      <c r="B376" s="37"/>
      <c r="C376" s="167" t="s">
        <v>926</v>
      </c>
      <c r="D376" s="167" t="s">
        <v>144</v>
      </c>
      <c r="E376" s="168" t="s">
        <v>3009</v>
      </c>
      <c r="F376" s="169" t="s">
        <v>3010</v>
      </c>
      <c r="G376" s="170" t="s">
        <v>470</v>
      </c>
      <c r="H376" s="171">
        <v>1</v>
      </c>
      <c r="I376" s="172"/>
      <c r="J376" s="173">
        <f>ROUND(I376*H376,2)</f>
        <v>0</v>
      </c>
      <c r="K376" s="169" t="s">
        <v>248</v>
      </c>
      <c r="L376" s="41"/>
      <c r="M376" s="174" t="s">
        <v>32</v>
      </c>
      <c r="N376" s="175" t="s">
        <v>49</v>
      </c>
      <c r="O376" s="66"/>
      <c r="P376" s="176">
        <f>O376*H376</f>
        <v>0</v>
      </c>
      <c r="Q376" s="176">
        <v>0</v>
      </c>
      <c r="R376" s="176">
        <f>Q376*H376</f>
        <v>0</v>
      </c>
      <c r="S376" s="176">
        <v>0</v>
      </c>
      <c r="T376" s="177">
        <f>S376*H376</f>
        <v>0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178" t="s">
        <v>910</v>
      </c>
      <c r="AT376" s="178" t="s">
        <v>144</v>
      </c>
      <c r="AU376" s="178" t="s">
        <v>88</v>
      </c>
      <c r="AY376" s="18" t="s">
        <v>143</v>
      </c>
      <c r="BE376" s="179">
        <f>IF(N376="základní",J376,0)</f>
        <v>0</v>
      </c>
      <c r="BF376" s="179">
        <f>IF(N376="snížená",J376,0)</f>
        <v>0</v>
      </c>
      <c r="BG376" s="179">
        <f>IF(N376="zákl. přenesená",J376,0)</f>
        <v>0</v>
      </c>
      <c r="BH376" s="179">
        <f>IF(N376="sníž. přenesená",J376,0)</f>
        <v>0</v>
      </c>
      <c r="BI376" s="179">
        <f>IF(N376="nulová",J376,0)</f>
        <v>0</v>
      </c>
      <c r="BJ376" s="18" t="s">
        <v>86</v>
      </c>
      <c r="BK376" s="179">
        <f>ROUND(I376*H376,2)</f>
        <v>0</v>
      </c>
      <c r="BL376" s="18" t="s">
        <v>910</v>
      </c>
      <c r="BM376" s="178" t="s">
        <v>1419</v>
      </c>
    </row>
    <row r="377" spans="1:65" s="2" customFormat="1" ht="19.5">
      <c r="A377" s="36"/>
      <c r="B377" s="37"/>
      <c r="C377" s="38"/>
      <c r="D377" s="180" t="s">
        <v>149</v>
      </c>
      <c r="E377" s="38"/>
      <c r="F377" s="181" t="s">
        <v>3010</v>
      </c>
      <c r="G377" s="38"/>
      <c r="H377" s="38"/>
      <c r="I377" s="182"/>
      <c r="J377" s="38"/>
      <c r="K377" s="38"/>
      <c r="L377" s="41"/>
      <c r="M377" s="183"/>
      <c r="N377" s="184"/>
      <c r="O377" s="66"/>
      <c r="P377" s="66"/>
      <c r="Q377" s="66"/>
      <c r="R377" s="66"/>
      <c r="S377" s="66"/>
      <c r="T377" s="67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T377" s="18" t="s">
        <v>149</v>
      </c>
      <c r="AU377" s="18" t="s">
        <v>88</v>
      </c>
    </row>
    <row r="378" spans="1:65" s="2" customFormat="1" ht="11.25">
      <c r="A378" s="36"/>
      <c r="B378" s="37"/>
      <c r="C378" s="38"/>
      <c r="D378" s="198" t="s">
        <v>194</v>
      </c>
      <c r="E378" s="38"/>
      <c r="F378" s="199" t="s">
        <v>3011</v>
      </c>
      <c r="G378" s="38"/>
      <c r="H378" s="38"/>
      <c r="I378" s="182"/>
      <c r="J378" s="38"/>
      <c r="K378" s="38"/>
      <c r="L378" s="41"/>
      <c r="M378" s="183"/>
      <c r="N378" s="184"/>
      <c r="O378" s="66"/>
      <c r="P378" s="66"/>
      <c r="Q378" s="66"/>
      <c r="R378" s="66"/>
      <c r="S378" s="66"/>
      <c r="T378" s="67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T378" s="18" t="s">
        <v>194</v>
      </c>
      <c r="AU378" s="18" t="s">
        <v>88</v>
      </c>
    </row>
    <row r="379" spans="1:65" s="2" customFormat="1" ht="16.5" customHeight="1">
      <c r="A379" s="36"/>
      <c r="B379" s="37"/>
      <c r="C379" s="167" t="s">
        <v>932</v>
      </c>
      <c r="D379" s="167" t="s">
        <v>144</v>
      </c>
      <c r="E379" s="168" t="s">
        <v>3012</v>
      </c>
      <c r="F379" s="169" t="s">
        <v>3013</v>
      </c>
      <c r="G379" s="170" t="s">
        <v>462</v>
      </c>
      <c r="H379" s="171">
        <v>6</v>
      </c>
      <c r="I379" s="172"/>
      <c r="J379" s="173">
        <f>ROUND(I379*H379,2)</f>
        <v>0</v>
      </c>
      <c r="K379" s="169" t="s">
        <v>32</v>
      </c>
      <c r="L379" s="41"/>
      <c r="M379" s="174" t="s">
        <v>32</v>
      </c>
      <c r="N379" s="175" t="s">
        <v>49</v>
      </c>
      <c r="O379" s="66"/>
      <c r="P379" s="176">
        <f>O379*H379</f>
        <v>0</v>
      </c>
      <c r="Q379" s="176">
        <v>0</v>
      </c>
      <c r="R379" s="176">
        <f>Q379*H379</f>
        <v>0</v>
      </c>
      <c r="S379" s="176">
        <v>0</v>
      </c>
      <c r="T379" s="177">
        <f>S379*H379</f>
        <v>0</v>
      </c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R379" s="178" t="s">
        <v>910</v>
      </c>
      <c r="AT379" s="178" t="s">
        <v>144</v>
      </c>
      <c r="AU379" s="178" t="s">
        <v>88</v>
      </c>
      <c r="AY379" s="18" t="s">
        <v>143</v>
      </c>
      <c r="BE379" s="179">
        <f>IF(N379="základní",J379,0)</f>
        <v>0</v>
      </c>
      <c r="BF379" s="179">
        <f>IF(N379="snížená",J379,0)</f>
        <v>0</v>
      </c>
      <c r="BG379" s="179">
        <f>IF(N379="zákl. přenesená",J379,0)</f>
        <v>0</v>
      </c>
      <c r="BH379" s="179">
        <f>IF(N379="sníž. přenesená",J379,0)</f>
        <v>0</v>
      </c>
      <c r="BI379" s="179">
        <f>IF(N379="nulová",J379,0)</f>
        <v>0</v>
      </c>
      <c r="BJ379" s="18" t="s">
        <v>86</v>
      </c>
      <c r="BK379" s="179">
        <f>ROUND(I379*H379,2)</f>
        <v>0</v>
      </c>
      <c r="BL379" s="18" t="s">
        <v>910</v>
      </c>
      <c r="BM379" s="178" t="s">
        <v>1429</v>
      </c>
    </row>
    <row r="380" spans="1:65" s="2" customFormat="1" ht="11.25">
      <c r="A380" s="36"/>
      <c r="B380" s="37"/>
      <c r="C380" s="38"/>
      <c r="D380" s="180" t="s">
        <v>149</v>
      </c>
      <c r="E380" s="38"/>
      <c r="F380" s="181" t="s">
        <v>3013</v>
      </c>
      <c r="G380" s="38"/>
      <c r="H380" s="38"/>
      <c r="I380" s="182"/>
      <c r="J380" s="38"/>
      <c r="K380" s="38"/>
      <c r="L380" s="41"/>
      <c r="M380" s="183"/>
      <c r="N380" s="184"/>
      <c r="O380" s="66"/>
      <c r="P380" s="66"/>
      <c r="Q380" s="66"/>
      <c r="R380" s="66"/>
      <c r="S380" s="66"/>
      <c r="T380" s="67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T380" s="18" t="s">
        <v>149</v>
      </c>
      <c r="AU380" s="18" t="s">
        <v>88</v>
      </c>
    </row>
    <row r="381" spans="1:65" s="2" customFormat="1" ht="29.25">
      <c r="A381" s="36"/>
      <c r="B381" s="37"/>
      <c r="C381" s="38"/>
      <c r="D381" s="180" t="s">
        <v>157</v>
      </c>
      <c r="E381" s="38"/>
      <c r="F381" s="185" t="s">
        <v>3014</v>
      </c>
      <c r="G381" s="38"/>
      <c r="H381" s="38"/>
      <c r="I381" s="182"/>
      <c r="J381" s="38"/>
      <c r="K381" s="38"/>
      <c r="L381" s="41"/>
      <c r="M381" s="183"/>
      <c r="N381" s="184"/>
      <c r="O381" s="66"/>
      <c r="P381" s="66"/>
      <c r="Q381" s="66"/>
      <c r="R381" s="66"/>
      <c r="S381" s="66"/>
      <c r="T381" s="67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T381" s="18" t="s">
        <v>157</v>
      </c>
      <c r="AU381" s="18" t="s">
        <v>88</v>
      </c>
    </row>
    <row r="382" spans="1:65" s="11" customFormat="1" ht="25.9" customHeight="1">
      <c r="B382" s="153"/>
      <c r="C382" s="154"/>
      <c r="D382" s="155" t="s">
        <v>77</v>
      </c>
      <c r="E382" s="156" t="s">
        <v>186</v>
      </c>
      <c r="F382" s="156" t="s">
        <v>90</v>
      </c>
      <c r="G382" s="154"/>
      <c r="H382" s="154"/>
      <c r="I382" s="157"/>
      <c r="J382" s="158">
        <f>BK382</f>
        <v>0</v>
      </c>
      <c r="K382" s="154"/>
      <c r="L382" s="159"/>
      <c r="M382" s="160"/>
      <c r="N382" s="161"/>
      <c r="O382" s="161"/>
      <c r="P382" s="162">
        <f>P383+P390+P394</f>
        <v>0</v>
      </c>
      <c r="Q382" s="161"/>
      <c r="R382" s="162">
        <f>R383+R390+R394</f>
        <v>0</v>
      </c>
      <c r="S382" s="161"/>
      <c r="T382" s="163">
        <f>T383+T390+T394</f>
        <v>0</v>
      </c>
      <c r="AR382" s="164" t="s">
        <v>163</v>
      </c>
      <c r="AT382" s="165" t="s">
        <v>77</v>
      </c>
      <c r="AU382" s="165" t="s">
        <v>78</v>
      </c>
      <c r="AY382" s="164" t="s">
        <v>143</v>
      </c>
      <c r="BK382" s="166">
        <f>BK383+BK390+BK394</f>
        <v>0</v>
      </c>
    </row>
    <row r="383" spans="1:65" s="11" customFormat="1" ht="22.9" customHeight="1">
      <c r="B383" s="153"/>
      <c r="C383" s="154"/>
      <c r="D383" s="155" t="s">
        <v>77</v>
      </c>
      <c r="E383" s="196" t="s">
        <v>187</v>
      </c>
      <c r="F383" s="196" t="s">
        <v>188</v>
      </c>
      <c r="G383" s="154"/>
      <c r="H383" s="154"/>
      <c r="I383" s="157"/>
      <c r="J383" s="197">
        <f>BK383</f>
        <v>0</v>
      </c>
      <c r="K383" s="154"/>
      <c r="L383" s="159"/>
      <c r="M383" s="160"/>
      <c r="N383" s="161"/>
      <c r="O383" s="161"/>
      <c r="P383" s="162">
        <f>SUM(P384:P389)</f>
        <v>0</v>
      </c>
      <c r="Q383" s="161"/>
      <c r="R383" s="162">
        <f>SUM(R384:R389)</f>
        <v>0</v>
      </c>
      <c r="S383" s="161"/>
      <c r="T383" s="163">
        <f>SUM(T384:T389)</f>
        <v>0</v>
      </c>
      <c r="AR383" s="164" t="s">
        <v>163</v>
      </c>
      <c r="AT383" s="165" t="s">
        <v>77</v>
      </c>
      <c r="AU383" s="165" t="s">
        <v>86</v>
      </c>
      <c r="AY383" s="164" t="s">
        <v>143</v>
      </c>
      <c r="BK383" s="166">
        <f>SUM(BK384:BK389)</f>
        <v>0</v>
      </c>
    </row>
    <row r="384" spans="1:65" s="2" customFormat="1" ht="16.5" customHeight="1">
      <c r="A384" s="36"/>
      <c r="B384" s="37"/>
      <c r="C384" s="167" t="s">
        <v>937</v>
      </c>
      <c r="D384" s="167" t="s">
        <v>144</v>
      </c>
      <c r="E384" s="168" t="s">
        <v>3015</v>
      </c>
      <c r="F384" s="169" t="s">
        <v>3016</v>
      </c>
      <c r="G384" s="170" t="s">
        <v>3017</v>
      </c>
      <c r="H384" s="171">
        <v>1</v>
      </c>
      <c r="I384" s="172"/>
      <c r="J384" s="173">
        <f>ROUND(I384*H384,2)</f>
        <v>0</v>
      </c>
      <c r="K384" s="169" t="s">
        <v>248</v>
      </c>
      <c r="L384" s="41"/>
      <c r="M384" s="174" t="s">
        <v>32</v>
      </c>
      <c r="N384" s="175" t="s">
        <v>49</v>
      </c>
      <c r="O384" s="66"/>
      <c r="P384" s="176">
        <f>O384*H384</f>
        <v>0</v>
      </c>
      <c r="Q384" s="176">
        <v>0</v>
      </c>
      <c r="R384" s="176">
        <f>Q384*H384</f>
        <v>0</v>
      </c>
      <c r="S384" s="176">
        <v>0</v>
      </c>
      <c r="T384" s="177">
        <f>S384*H384</f>
        <v>0</v>
      </c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R384" s="178" t="s">
        <v>142</v>
      </c>
      <c r="AT384" s="178" t="s">
        <v>144</v>
      </c>
      <c r="AU384" s="178" t="s">
        <v>88</v>
      </c>
      <c r="AY384" s="18" t="s">
        <v>143</v>
      </c>
      <c r="BE384" s="179">
        <f>IF(N384="základní",J384,0)</f>
        <v>0</v>
      </c>
      <c r="BF384" s="179">
        <f>IF(N384="snížená",J384,0)</f>
        <v>0</v>
      </c>
      <c r="BG384" s="179">
        <f>IF(N384="zákl. přenesená",J384,0)</f>
        <v>0</v>
      </c>
      <c r="BH384" s="179">
        <f>IF(N384="sníž. přenesená",J384,0)</f>
        <v>0</v>
      </c>
      <c r="BI384" s="179">
        <f>IF(N384="nulová",J384,0)</f>
        <v>0</v>
      </c>
      <c r="BJ384" s="18" t="s">
        <v>86</v>
      </c>
      <c r="BK384" s="179">
        <f>ROUND(I384*H384,2)</f>
        <v>0</v>
      </c>
      <c r="BL384" s="18" t="s">
        <v>142</v>
      </c>
      <c r="BM384" s="178" t="s">
        <v>1441</v>
      </c>
    </row>
    <row r="385" spans="1:65" s="2" customFormat="1" ht="11.25">
      <c r="A385" s="36"/>
      <c r="B385" s="37"/>
      <c r="C385" s="38"/>
      <c r="D385" s="180" t="s">
        <v>149</v>
      </c>
      <c r="E385" s="38"/>
      <c r="F385" s="181" t="s">
        <v>3016</v>
      </c>
      <c r="G385" s="38"/>
      <c r="H385" s="38"/>
      <c r="I385" s="182"/>
      <c r="J385" s="38"/>
      <c r="K385" s="38"/>
      <c r="L385" s="41"/>
      <c r="M385" s="183"/>
      <c r="N385" s="184"/>
      <c r="O385" s="66"/>
      <c r="P385" s="66"/>
      <c r="Q385" s="66"/>
      <c r="R385" s="66"/>
      <c r="S385" s="66"/>
      <c r="T385" s="67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T385" s="18" t="s">
        <v>149</v>
      </c>
      <c r="AU385" s="18" t="s">
        <v>88</v>
      </c>
    </row>
    <row r="386" spans="1:65" s="2" customFormat="1" ht="11.25">
      <c r="A386" s="36"/>
      <c r="B386" s="37"/>
      <c r="C386" s="38"/>
      <c r="D386" s="198" t="s">
        <v>194</v>
      </c>
      <c r="E386" s="38"/>
      <c r="F386" s="199" t="s">
        <v>3018</v>
      </c>
      <c r="G386" s="38"/>
      <c r="H386" s="38"/>
      <c r="I386" s="182"/>
      <c r="J386" s="38"/>
      <c r="K386" s="38"/>
      <c r="L386" s="41"/>
      <c r="M386" s="183"/>
      <c r="N386" s="184"/>
      <c r="O386" s="66"/>
      <c r="P386" s="66"/>
      <c r="Q386" s="66"/>
      <c r="R386" s="66"/>
      <c r="S386" s="66"/>
      <c r="T386" s="67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T386" s="18" t="s">
        <v>194</v>
      </c>
      <c r="AU386" s="18" t="s">
        <v>88</v>
      </c>
    </row>
    <row r="387" spans="1:65" s="2" customFormat="1" ht="16.5" customHeight="1">
      <c r="A387" s="36"/>
      <c r="B387" s="37"/>
      <c r="C387" s="167" t="s">
        <v>944</v>
      </c>
      <c r="D387" s="167" t="s">
        <v>144</v>
      </c>
      <c r="E387" s="168" t="s">
        <v>2585</v>
      </c>
      <c r="F387" s="169" t="s">
        <v>3019</v>
      </c>
      <c r="G387" s="170" t="s">
        <v>3017</v>
      </c>
      <c r="H387" s="171">
        <v>1</v>
      </c>
      <c r="I387" s="172"/>
      <c r="J387" s="173">
        <f>ROUND(I387*H387,2)</f>
        <v>0</v>
      </c>
      <c r="K387" s="169" t="s">
        <v>248</v>
      </c>
      <c r="L387" s="41"/>
      <c r="M387" s="174" t="s">
        <v>32</v>
      </c>
      <c r="N387" s="175" t="s">
        <v>49</v>
      </c>
      <c r="O387" s="66"/>
      <c r="P387" s="176">
        <f>O387*H387</f>
        <v>0</v>
      </c>
      <c r="Q387" s="176">
        <v>0</v>
      </c>
      <c r="R387" s="176">
        <f>Q387*H387</f>
        <v>0</v>
      </c>
      <c r="S387" s="176">
        <v>0</v>
      </c>
      <c r="T387" s="177">
        <f>S387*H387</f>
        <v>0</v>
      </c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R387" s="178" t="s">
        <v>142</v>
      </c>
      <c r="AT387" s="178" t="s">
        <v>144</v>
      </c>
      <c r="AU387" s="178" t="s">
        <v>88</v>
      </c>
      <c r="AY387" s="18" t="s">
        <v>143</v>
      </c>
      <c r="BE387" s="179">
        <f>IF(N387="základní",J387,0)</f>
        <v>0</v>
      </c>
      <c r="BF387" s="179">
        <f>IF(N387="snížená",J387,0)</f>
        <v>0</v>
      </c>
      <c r="BG387" s="179">
        <f>IF(N387="zákl. přenesená",J387,0)</f>
        <v>0</v>
      </c>
      <c r="BH387" s="179">
        <f>IF(N387="sníž. přenesená",J387,0)</f>
        <v>0</v>
      </c>
      <c r="BI387" s="179">
        <f>IF(N387="nulová",J387,0)</f>
        <v>0</v>
      </c>
      <c r="BJ387" s="18" t="s">
        <v>86</v>
      </c>
      <c r="BK387" s="179">
        <f>ROUND(I387*H387,2)</f>
        <v>0</v>
      </c>
      <c r="BL387" s="18" t="s">
        <v>142</v>
      </c>
      <c r="BM387" s="178" t="s">
        <v>1453</v>
      </c>
    </row>
    <row r="388" spans="1:65" s="2" customFormat="1" ht="11.25">
      <c r="A388" s="36"/>
      <c r="B388" s="37"/>
      <c r="C388" s="38"/>
      <c r="D388" s="180" t="s">
        <v>149</v>
      </c>
      <c r="E388" s="38"/>
      <c r="F388" s="181" t="s">
        <v>3019</v>
      </c>
      <c r="G388" s="38"/>
      <c r="H388" s="38"/>
      <c r="I388" s="182"/>
      <c r="J388" s="38"/>
      <c r="K388" s="38"/>
      <c r="L388" s="41"/>
      <c r="M388" s="183"/>
      <c r="N388" s="184"/>
      <c r="O388" s="66"/>
      <c r="P388" s="66"/>
      <c r="Q388" s="66"/>
      <c r="R388" s="66"/>
      <c r="S388" s="66"/>
      <c r="T388" s="67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T388" s="18" t="s">
        <v>149</v>
      </c>
      <c r="AU388" s="18" t="s">
        <v>88</v>
      </c>
    </row>
    <row r="389" spans="1:65" s="2" customFormat="1" ht="11.25">
      <c r="A389" s="36"/>
      <c r="B389" s="37"/>
      <c r="C389" s="38"/>
      <c r="D389" s="198" t="s">
        <v>194</v>
      </c>
      <c r="E389" s="38"/>
      <c r="F389" s="199" t="s">
        <v>2588</v>
      </c>
      <c r="G389" s="38"/>
      <c r="H389" s="38"/>
      <c r="I389" s="182"/>
      <c r="J389" s="38"/>
      <c r="K389" s="38"/>
      <c r="L389" s="41"/>
      <c r="M389" s="183"/>
      <c r="N389" s="184"/>
      <c r="O389" s="66"/>
      <c r="P389" s="66"/>
      <c r="Q389" s="66"/>
      <c r="R389" s="66"/>
      <c r="S389" s="66"/>
      <c r="T389" s="67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T389" s="18" t="s">
        <v>194</v>
      </c>
      <c r="AU389" s="18" t="s">
        <v>88</v>
      </c>
    </row>
    <row r="390" spans="1:65" s="11" customFormat="1" ht="22.9" customHeight="1">
      <c r="B390" s="153"/>
      <c r="C390" s="154"/>
      <c r="D390" s="155" t="s">
        <v>77</v>
      </c>
      <c r="E390" s="196" t="s">
        <v>203</v>
      </c>
      <c r="F390" s="196" t="s">
        <v>204</v>
      </c>
      <c r="G390" s="154"/>
      <c r="H390" s="154"/>
      <c r="I390" s="157"/>
      <c r="J390" s="197">
        <f>BK390</f>
        <v>0</v>
      </c>
      <c r="K390" s="154"/>
      <c r="L390" s="159"/>
      <c r="M390" s="160"/>
      <c r="N390" s="161"/>
      <c r="O390" s="161"/>
      <c r="P390" s="162">
        <f>SUM(P391:P393)</f>
        <v>0</v>
      </c>
      <c r="Q390" s="161"/>
      <c r="R390" s="162">
        <f>SUM(R391:R393)</f>
        <v>0</v>
      </c>
      <c r="S390" s="161"/>
      <c r="T390" s="163">
        <f>SUM(T391:T393)</f>
        <v>0</v>
      </c>
      <c r="AR390" s="164" t="s">
        <v>163</v>
      </c>
      <c r="AT390" s="165" t="s">
        <v>77</v>
      </c>
      <c r="AU390" s="165" t="s">
        <v>86</v>
      </c>
      <c r="AY390" s="164" t="s">
        <v>143</v>
      </c>
      <c r="BK390" s="166">
        <f>SUM(BK391:BK393)</f>
        <v>0</v>
      </c>
    </row>
    <row r="391" spans="1:65" s="2" customFormat="1" ht="16.5" customHeight="1">
      <c r="A391" s="36"/>
      <c r="B391" s="37"/>
      <c r="C391" s="167" t="s">
        <v>949</v>
      </c>
      <c r="D391" s="167" t="s">
        <v>144</v>
      </c>
      <c r="E391" s="168" t="s">
        <v>205</v>
      </c>
      <c r="F391" s="169" t="s">
        <v>204</v>
      </c>
      <c r="G391" s="170" t="s">
        <v>3017</v>
      </c>
      <c r="H391" s="171">
        <v>1</v>
      </c>
      <c r="I391" s="172"/>
      <c r="J391" s="173">
        <f>ROUND(I391*H391,2)</f>
        <v>0</v>
      </c>
      <c r="K391" s="169" t="s">
        <v>248</v>
      </c>
      <c r="L391" s="41"/>
      <c r="M391" s="174" t="s">
        <v>32</v>
      </c>
      <c r="N391" s="175" t="s">
        <v>49</v>
      </c>
      <c r="O391" s="66"/>
      <c r="P391" s="176">
        <f>O391*H391</f>
        <v>0</v>
      </c>
      <c r="Q391" s="176">
        <v>0</v>
      </c>
      <c r="R391" s="176">
        <f>Q391*H391</f>
        <v>0</v>
      </c>
      <c r="S391" s="176">
        <v>0</v>
      </c>
      <c r="T391" s="177">
        <f>S391*H391</f>
        <v>0</v>
      </c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R391" s="178" t="s">
        <v>142</v>
      </c>
      <c r="AT391" s="178" t="s">
        <v>144</v>
      </c>
      <c r="AU391" s="178" t="s">
        <v>88</v>
      </c>
      <c r="AY391" s="18" t="s">
        <v>143</v>
      </c>
      <c r="BE391" s="179">
        <f>IF(N391="základní",J391,0)</f>
        <v>0</v>
      </c>
      <c r="BF391" s="179">
        <f>IF(N391="snížená",J391,0)</f>
        <v>0</v>
      </c>
      <c r="BG391" s="179">
        <f>IF(N391="zákl. přenesená",J391,0)</f>
        <v>0</v>
      </c>
      <c r="BH391" s="179">
        <f>IF(N391="sníž. přenesená",J391,0)</f>
        <v>0</v>
      </c>
      <c r="BI391" s="179">
        <f>IF(N391="nulová",J391,0)</f>
        <v>0</v>
      </c>
      <c r="BJ391" s="18" t="s">
        <v>86</v>
      </c>
      <c r="BK391" s="179">
        <f>ROUND(I391*H391,2)</f>
        <v>0</v>
      </c>
      <c r="BL391" s="18" t="s">
        <v>142</v>
      </c>
      <c r="BM391" s="178" t="s">
        <v>1463</v>
      </c>
    </row>
    <row r="392" spans="1:65" s="2" customFormat="1" ht="11.25">
      <c r="A392" s="36"/>
      <c r="B392" s="37"/>
      <c r="C392" s="38"/>
      <c r="D392" s="180" t="s">
        <v>149</v>
      </c>
      <c r="E392" s="38"/>
      <c r="F392" s="181" t="s">
        <v>204</v>
      </c>
      <c r="G392" s="38"/>
      <c r="H392" s="38"/>
      <c r="I392" s="182"/>
      <c r="J392" s="38"/>
      <c r="K392" s="38"/>
      <c r="L392" s="41"/>
      <c r="M392" s="183"/>
      <c r="N392" s="184"/>
      <c r="O392" s="66"/>
      <c r="P392" s="66"/>
      <c r="Q392" s="66"/>
      <c r="R392" s="66"/>
      <c r="S392" s="66"/>
      <c r="T392" s="67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T392" s="18" t="s">
        <v>149</v>
      </c>
      <c r="AU392" s="18" t="s">
        <v>88</v>
      </c>
    </row>
    <row r="393" spans="1:65" s="2" customFormat="1" ht="11.25">
      <c r="A393" s="36"/>
      <c r="B393" s="37"/>
      <c r="C393" s="38"/>
      <c r="D393" s="198" t="s">
        <v>194</v>
      </c>
      <c r="E393" s="38"/>
      <c r="F393" s="199" t="s">
        <v>3020</v>
      </c>
      <c r="G393" s="38"/>
      <c r="H393" s="38"/>
      <c r="I393" s="182"/>
      <c r="J393" s="38"/>
      <c r="K393" s="38"/>
      <c r="L393" s="41"/>
      <c r="M393" s="183"/>
      <c r="N393" s="184"/>
      <c r="O393" s="66"/>
      <c r="P393" s="66"/>
      <c r="Q393" s="66"/>
      <c r="R393" s="66"/>
      <c r="S393" s="66"/>
      <c r="T393" s="67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T393" s="18" t="s">
        <v>194</v>
      </c>
      <c r="AU393" s="18" t="s">
        <v>88</v>
      </c>
    </row>
    <row r="394" spans="1:65" s="11" customFormat="1" ht="22.9" customHeight="1">
      <c r="B394" s="153"/>
      <c r="C394" s="154"/>
      <c r="D394" s="155" t="s">
        <v>77</v>
      </c>
      <c r="E394" s="196" t="s">
        <v>210</v>
      </c>
      <c r="F394" s="196" t="s">
        <v>211</v>
      </c>
      <c r="G394" s="154"/>
      <c r="H394" s="154"/>
      <c r="I394" s="157"/>
      <c r="J394" s="197">
        <f>BK394</f>
        <v>0</v>
      </c>
      <c r="K394" s="154"/>
      <c r="L394" s="159"/>
      <c r="M394" s="160"/>
      <c r="N394" s="161"/>
      <c r="O394" s="161"/>
      <c r="P394" s="162">
        <f>SUM(P395:P401)</f>
        <v>0</v>
      </c>
      <c r="Q394" s="161"/>
      <c r="R394" s="162">
        <f>SUM(R395:R401)</f>
        <v>0</v>
      </c>
      <c r="S394" s="161"/>
      <c r="T394" s="163">
        <f>SUM(T395:T401)</f>
        <v>0</v>
      </c>
      <c r="AR394" s="164" t="s">
        <v>163</v>
      </c>
      <c r="AT394" s="165" t="s">
        <v>77</v>
      </c>
      <c r="AU394" s="165" t="s">
        <v>86</v>
      </c>
      <c r="AY394" s="164" t="s">
        <v>143</v>
      </c>
      <c r="BK394" s="166">
        <f>SUM(BK395:BK401)</f>
        <v>0</v>
      </c>
    </row>
    <row r="395" spans="1:65" s="2" customFormat="1" ht="16.5" customHeight="1">
      <c r="A395" s="36"/>
      <c r="B395" s="37"/>
      <c r="C395" s="167" t="s">
        <v>956</v>
      </c>
      <c r="D395" s="167" t="s">
        <v>144</v>
      </c>
      <c r="E395" s="168" t="s">
        <v>3021</v>
      </c>
      <c r="F395" s="169" t="s">
        <v>3022</v>
      </c>
      <c r="G395" s="170" t="s">
        <v>3017</v>
      </c>
      <c r="H395" s="171">
        <v>1</v>
      </c>
      <c r="I395" s="172"/>
      <c r="J395" s="173">
        <f>ROUND(I395*H395,2)</f>
        <v>0</v>
      </c>
      <c r="K395" s="169" t="s">
        <v>248</v>
      </c>
      <c r="L395" s="41"/>
      <c r="M395" s="174" t="s">
        <v>32</v>
      </c>
      <c r="N395" s="175" t="s">
        <v>49</v>
      </c>
      <c r="O395" s="66"/>
      <c r="P395" s="176">
        <f>O395*H395</f>
        <v>0</v>
      </c>
      <c r="Q395" s="176">
        <v>0</v>
      </c>
      <c r="R395" s="176">
        <f>Q395*H395</f>
        <v>0</v>
      </c>
      <c r="S395" s="176">
        <v>0</v>
      </c>
      <c r="T395" s="177">
        <f>S395*H395</f>
        <v>0</v>
      </c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R395" s="178" t="s">
        <v>142</v>
      </c>
      <c r="AT395" s="178" t="s">
        <v>144</v>
      </c>
      <c r="AU395" s="178" t="s">
        <v>88</v>
      </c>
      <c r="AY395" s="18" t="s">
        <v>143</v>
      </c>
      <c r="BE395" s="179">
        <f>IF(N395="základní",J395,0)</f>
        <v>0</v>
      </c>
      <c r="BF395" s="179">
        <f>IF(N395="snížená",J395,0)</f>
        <v>0</v>
      </c>
      <c r="BG395" s="179">
        <f>IF(N395="zákl. přenesená",J395,0)</f>
        <v>0</v>
      </c>
      <c r="BH395" s="179">
        <f>IF(N395="sníž. přenesená",J395,0)</f>
        <v>0</v>
      </c>
      <c r="BI395" s="179">
        <f>IF(N395="nulová",J395,0)</f>
        <v>0</v>
      </c>
      <c r="BJ395" s="18" t="s">
        <v>86</v>
      </c>
      <c r="BK395" s="179">
        <f>ROUND(I395*H395,2)</f>
        <v>0</v>
      </c>
      <c r="BL395" s="18" t="s">
        <v>142</v>
      </c>
      <c r="BM395" s="178" t="s">
        <v>1473</v>
      </c>
    </row>
    <row r="396" spans="1:65" s="2" customFormat="1" ht="11.25">
      <c r="A396" s="36"/>
      <c r="B396" s="37"/>
      <c r="C396" s="38"/>
      <c r="D396" s="180" t="s">
        <v>149</v>
      </c>
      <c r="E396" s="38"/>
      <c r="F396" s="181" t="s">
        <v>3022</v>
      </c>
      <c r="G396" s="38"/>
      <c r="H396" s="38"/>
      <c r="I396" s="182"/>
      <c r="J396" s="38"/>
      <c r="K396" s="38"/>
      <c r="L396" s="41"/>
      <c r="M396" s="183"/>
      <c r="N396" s="184"/>
      <c r="O396" s="66"/>
      <c r="P396" s="66"/>
      <c r="Q396" s="66"/>
      <c r="R396" s="66"/>
      <c r="S396" s="66"/>
      <c r="T396" s="67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T396" s="18" t="s">
        <v>149</v>
      </c>
      <c r="AU396" s="18" t="s">
        <v>88</v>
      </c>
    </row>
    <row r="397" spans="1:65" s="2" customFormat="1" ht="11.25">
      <c r="A397" s="36"/>
      <c r="B397" s="37"/>
      <c r="C397" s="38"/>
      <c r="D397" s="198" t="s">
        <v>194</v>
      </c>
      <c r="E397" s="38"/>
      <c r="F397" s="199" t="s">
        <v>3023</v>
      </c>
      <c r="G397" s="38"/>
      <c r="H397" s="38"/>
      <c r="I397" s="182"/>
      <c r="J397" s="38"/>
      <c r="K397" s="38"/>
      <c r="L397" s="41"/>
      <c r="M397" s="183"/>
      <c r="N397" s="184"/>
      <c r="O397" s="66"/>
      <c r="P397" s="66"/>
      <c r="Q397" s="66"/>
      <c r="R397" s="66"/>
      <c r="S397" s="66"/>
      <c r="T397" s="67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T397" s="18" t="s">
        <v>194</v>
      </c>
      <c r="AU397" s="18" t="s">
        <v>88</v>
      </c>
    </row>
    <row r="398" spans="1:65" s="2" customFormat="1" ht="19.5">
      <c r="A398" s="36"/>
      <c r="B398" s="37"/>
      <c r="C398" s="38"/>
      <c r="D398" s="180" t="s">
        <v>157</v>
      </c>
      <c r="E398" s="38"/>
      <c r="F398" s="185" t="s">
        <v>3024</v>
      </c>
      <c r="G398" s="38"/>
      <c r="H398" s="38"/>
      <c r="I398" s="182"/>
      <c r="J398" s="38"/>
      <c r="K398" s="38"/>
      <c r="L398" s="41"/>
      <c r="M398" s="183"/>
      <c r="N398" s="184"/>
      <c r="O398" s="66"/>
      <c r="P398" s="66"/>
      <c r="Q398" s="66"/>
      <c r="R398" s="66"/>
      <c r="S398" s="66"/>
      <c r="T398" s="67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T398" s="18" t="s">
        <v>157</v>
      </c>
      <c r="AU398" s="18" t="s">
        <v>88</v>
      </c>
    </row>
    <row r="399" spans="1:65" s="2" customFormat="1" ht="16.5" customHeight="1">
      <c r="A399" s="36"/>
      <c r="B399" s="37"/>
      <c r="C399" s="167" t="s">
        <v>984</v>
      </c>
      <c r="D399" s="167" t="s">
        <v>144</v>
      </c>
      <c r="E399" s="168" t="s">
        <v>3025</v>
      </c>
      <c r="F399" s="169" t="s">
        <v>3026</v>
      </c>
      <c r="G399" s="170" t="s">
        <v>3017</v>
      </c>
      <c r="H399" s="171">
        <v>1</v>
      </c>
      <c r="I399" s="172"/>
      <c r="J399" s="173">
        <f>ROUND(I399*H399,2)</f>
        <v>0</v>
      </c>
      <c r="K399" s="169" t="s">
        <v>248</v>
      </c>
      <c r="L399" s="41"/>
      <c r="M399" s="174" t="s">
        <v>32</v>
      </c>
      <c r="N399" s="175" t="s">
        <v>49</v>
      </c>
      <c r="O399" s="66"/>
      <c r="P399" s="176">
        <f>O399*H399</f>
        <v>0</v>
      </c>
      <c r="Q399" s="176">
        <v>0</v>
      </c>
      <c r="R399" s="176">
        <f>Q399*H399</f>
        <v>0</v>
      </c>
      <c r="S399" s="176">
        <v>0</v>
      </c>
      <c r="T399" s="177">
        <f>S399*H399</f>
        <v>0</v>
      </c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R399" s="178" t="s">
        <v>142</v>
      </c>
      <c r="AT399" s="178" t="s">
        <v>144</v>
      </c>
      <c r="AU399" s="178" t="s">
        <v>88</v>
      </c>
      <c r="AY399" s="18" t="s">
        <v>143</v>
      </c>
      <c r="BE399" s="179">
        <f>IF(N399="základní",J399,0)</f>
        <v>0</v>
      </c>
      <c r="BF399" s="179">
        <f>IF(N399="snížená",J399,0)</f>
        <v>0</v>
      </c>
      <c r="BG399" s="179">
        <f>IF(N399="zákl. přenesená",J399,0)</f>
        <v>0</v>
      </c>
      <c r="BH399" s="179">
        <f>IF(N399="sníž. přenesená",J399,0)</f>
        <v>0</v>
      </c>
      <c r="BI399" s="179">
        <f>IF(N399="nulová",J399,0)</f>
        <v>0</v>
      </c>
      <c r="BJ399" s="18" t="s">
        <v>86</v>
      </c>
      <c r="BK399" s="179">
        <f>ROUND(I399*H399,2)</f>
        <v>0</v>
      </c>
      <c r="BL399" s="18" t="s">
        <v>142</v>
      </c>
      <c r="BM399" s="178" t="s">
        <v>1484</v>
      </c>
    </row>
    <row r="400" spans="1:65" s="2" customFormat="1" ht="11.25">
      <c r="A400" s="36"/>
      <c r="B400" s="37"/>
      <c r="C400" s="38"/>
      <c r="D400" s="180" t="s">
        <v>149</v>
      </c>
      <c r="E400" s="38"/>
      <c r="F400" s="181" t="s">
        <v>3026</v>
      </c>
      <c r="G400" s="38"/>
      <c r="H400" s="38"/>
      <c r="I400" s="182"/>
      <c r="J400" s="38"/>
      <c r="K400" s="38"/>
      <c r="L400" s="41"/>
      <c r="M400" s="183"/>
      <c r="N400" s="184"/>
      <c r="O400" s="66"/>
      <c r="P400" s="66"/>
      <c r="Q400" s="66"/>
      <c r="R400" s="66"/>
      <c r="S400" s="66"/>
      <c r="T400" s="67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T400" s="18" t="s">
        <v>149</v>
      </c>
      <c r="AU400" s="18" t="s">
        <v>88</v>
      </c>
    </row>
    <row r="401" spans="1:47" s="2" customFormat="1" ht="11.25">
      <c r="A401" s="36"/>
      <c r="B401" s="37"/>
      <c r="C401" s="38"/>
      <c r="D401" s="198" t="s">
        <v>194</v>
      </c>
      <c r="E401" s="38"/>
      <c r="F401" s="199" t="s">
        <v>3027</v>
      </c>
      <c r="G401" s="38"/>
      <c r="H401" s="38"/>
      <c r="I401" s="182"/>
      <c r="J401" s="38"/>
      <c r="K401" s="38"/>
      <c r="L401" s="41"/>
      <c r="M401" s="186"/>
      <c r="N401" s="187"/>
      <c r="O401" s="188"/>
      <c r="P401" s="188"/>
      <c r="Q401" s="188"/>
      <c r="R401" s="188"/>
      <c r="S401" s="188"/>
      <c r="T401" s="189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T401" s="18" t="s">
        <v>194</v>
      </c>
      <c r="AU401" s="18" t="s">
        <v>88</v>
      </c>
    </row>
    <row r="402" spans="1:47" s="2" customFormat="1" ht="6.95" customHeight="1">
      <c r="A402" s="36"/>
      <c r="B402" s="49"/>
      <c r="C402" s="50"/>
      <c r="D402" s="50"/>
      <c r="E402" s="50"/>
      <c r="F402" s="50"/>
      <c r="G402" s="50"/>
      <c r="H402" s="50"/>
      <c r="I402" s="50"/>
      <c r="J402" s="50"/>
      <c r="K402" s="50"/>
      <c r="L402" s="41"/>
      <c r="M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</row>
  </sheetData>
  <sheetProtection algorithmName="SHA-512" hashValue="17bmiTkMGa6FMNQMWIgSaw6iGjUi0gMz6rzLT+9DODX3l6s7WMqGmTaFu31oB83DFGWlUwbNV8kpaP4ysx1N5g==" saltValue="5Ab1W+FA6kxTSO/8KKn1mHY5B6fpWTVbZLtkIcv2YeO3Ll93Ia+0kvQ+puz+3WBqkpQQZ0YR5br2O7whFEec3Q==" spinCount="100000" sheet="1" objects="1" scenarios="1" formatColumns="0" formatRows="0" autoFilter="0"/>
  <autoFilter ref="C96:K401"/>
  <mergeCells count="9">
    <mergeCell ref="E50:H50"/>
    <mergeCell ref="E87:H87"/>
    <mergeCell ref="E89:H89"/>
    <mergeCell ref="L2:V2"/>
    <mergeCell ref="E7:H7"/>
    <mergeCell ref="E9:H9"/>
    <mergeCell ref="E18:H18"/>
    <mergeCell ref="E27:H27"/>
    <mergeCell ref="E48:H48"/>
  </mergeCells>
  <hyperlinks>
    <hyperlink ref="F102" r:id="rId1"/>
    <hyperlink ref="F105" r:id="rId2"/>
    <hyperlink ref="F108" r:id="rId3"/>
    <hyperlink ref="F113" r:id="rId4"/>
    <hyperlink ref="F116" r:id="rId5"/>
    <hyperlink ref="F119" r:id="rId6"/>
    <hyperlink ref="F122" r:id="rId7"/>
    <hyperlink ref="F127" r:id="rId8"/>
    <hyperlink ref="F132" r:id="rId9"/>
    <hyperlink ref="F137" r:id="rId10"/>
    <hyperlink ref="F142" r:id="rId11"/>
    <hyperlink ref="F147" r:id="rId12"/>
    <hyperlink ref="F150" r:id="rId13"/>
    <hyperlink ref="F157" r:id="rId14"/>
    <hyperlink ref="F162" r:id="rId15"/>
    <hyperlink ref="F171" r:id="rId16"/>
    <hyperlink ref="F178" r:id="rId17"/>
    <hyperlink ref="F184" r:id="rId18"/>
    <hyperlink ref="F193" r:id="rId19"/>
    <hyperlink ref="F196" r:id="rId20"/>
    <hyperlink ref="F203" r:id="rId21"/>
    <hyperlink ref="F208" r:id="rId22"/>
    <hyperlink ref="F213" r:id="rId23"/>
    <hyperlink ref="F216" r:id="rId24"/>
    <hyperlink ref="F222" r:id="rId25"/>
    <hyperlink ref="F225" r:id="rId26"/>
    <hyperlink ref="F230" r:id="rId27"/>
    <hyperlink ref="F235" r:id="rId28"/>
    <hyperlink ref="F240" r:id="rId29"/>
    <hyperlink ref="F247" r:id="rId30"/>
    <hyperlink ref="F252" r:id="rId31"/>
    <hyperlink ref="F257" r:id="rId32"/>
    <hyperlink ref="F266" r:id="rId33"/>
    <hyperlink ref="F269" r:id="rId34"/>
    <hyperlink ref="F273" r:id="rId35"/>
    <hyperlink ref="F278" r:id="rId36"/>
    <hyperlink ref="F283" r:id="rId37"/>
    <hyperlink ref="F289" r:id="rId38"/>
    <hyperlink ref="F294" r:id="rId39"/>
    <hyperlink ref="F298" r:id="rId40"/>
    <hyperlink ref="F303" r:id="rId41"/>
    <hyperlink ref="F309" r:id="rId42"/>
    <hyperlink ref="F316" r:id="rId43"/>
    <hyperlink ref="F321" r:id="rId44"/>
    <hyperlink ref="F326" r:id="rId45"/>
    <hyperlink ref="F329" r:id="rId46"/>
    <hyperlink ref="F332" r:id="rId47"/>
    <hyperlink ref="F335" r:id="rId48"/>
    <hyperlink ref="F339" r:id="rId49"/>
    <hyperlink ref="F344" r:id="rId50"/>
    <hyperlink ref="F353" r:id="rId51"/>
    <hyperlink ref="F357" r:id="rId52"/>
    <hyperlink ref="F360" r:id="rId53"/>
    <hyperlink ref="F363" r:id="rId54"/>
    <hyperlink ref="F367" r:id="rId55"/>
    <hyperlink ref="F373" r:id="rId56"/>
    <hyperlink ref="F378" r:id="rId57"/>
    <hyperlink ref="F386" r:id="rId58"/>
    <hyperlink ref="F389" r:id="rId59"/>
    <hyperlink ref="F393" r:id="rId60"/>
    <hyperlink ref="F397" r:id="rId61"/>
    <hyperlink ref="F401" r:id="rId6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27</vt:i4>
      </vt:variant>
    </vt:vector>
  </HeadingPairs>
  <TitlesOfParts>
    <vt:vector size="41" baseType="lpstr">
      <vt:lpstr>Rekapitulace stavby</vt:lpstr>
      <vt:lpstr>00 - Pokyny pro zpracován...</vt:lpstr>
      <vt:lpstr>01 - Vedlejší rozpočtové ...</vt:lpstr>
      <vt:lpstr>02 - D1.1. - D.1.3. - Sta...</vt:lpstr>
      <vt:lpstr>EI_venk - Elektroinstalac...</vt:lpstr>
      <vt:lpstr>EI_vn - Elektroinstalace ...</vt:lpstr>
      <vt:lpstr>PLYN_01 - Plynovodní příp...</vt:lpstr>
      <vt:lpstr>PLYN_02 - Vnitřní rozvod ...</vt:lpstr>
      <vt:lpstr>SO 300 - Trubní studna</vt:lpstr>
      <vt:lpstr>UT - Vytápění</vt:lpstr>
      <vt:lpstr>ZTI - Stavební rozpočet</vt:lpstr>
      <vt:lpstr>INT - Vnitřní vybavení</vt:lpstr>
      <vt:lpstr>Seznam figur</vt:lpstr>
      <vt:lpstr>Pokyny pro vyplnění</vt:lpstr>
      <vt:lpstr>'00 - Pokyny pro zpracován...'!Názvy_tisku</vt:lpstr>
      <vt:lpstr>'01 - Vedlejší rozpočtové ...'!Názvy_tisku</vt:lpstr>
      <vt:lpstr>'02 - D1.1. - D.1.3. - Sta...'!Názvy_tisku</vt:lpstr>
      <vt:lpstr>'EI_venk - Elektroinstalac...'!Názvy_tisku</vt:lpstr>
      <vt:lpstr>'EI_vn - Elektroinstalace ...'!Názvy_tisku</vt:lpstr>
      <vt:lpstr>'INT - Vnitřní vybavení'!Názvy_tisku</vt:lpstr>
      <vt:lpstr>'PLYN_01 - Plynovodní příp...'!Názvy_tisku</vt:lpstr>
      <vt:lpstr>'PLYN_02 - Vnitřní rozvod ...'!Názvy_tisku</vt:lpstr>
      <vt:lpstr>'Rekapitulace stavby'!Názvy_tisku</vt:lpstr>
      <vt:lpstr>'Seznam figur'!Názvy_tisku</vt:lpstr>
      <vt:lpstr>'SO 300 - Trubní studna'!Názvy_tisku</vt:lpstr>
      <vt:lpstr>'UT - Vytápění'!Názvy_tisku</vt:lpstr>
      <vt:lpstr>'ZTI - Stavební rozpočet'!Názvy_tisku</vt:lpstr>
      <vt:lpstr>'00 - Pokyny pro zpracován...'!Oblast_tisku</vt:lpstr>
      <vt:lpstr>'01 - Vedlejší rozpočtové ...'!Oblast_tisku</vt:lpstr>
      <vt:lpstr>'02 - D1.1. - D.1.3. - Sta...'!Oblast_tisku</vt:lpstr>
      <vt:lpstr>'EI_venk - Elektroinstalac...'!Oblast_tisku</vt:lpstr>
      <vt:lpstr>'EI_vn - Elektroinstalace ...'!Oblast_tisku</vt:lpstr>
      <vt:lpstr>'INT - Vnitřní vybavení'!Oblast_tisku</vt:lpstr>
      <vt:lpstr>'PLYN_01 - Plynovodní příp...'!Oblast_tisku</vt:lpstr>
      <vt:lpstr>'PLYN_02 - Vnitřní rozvod ...'!Oblast_tisku</vt:lpstr>
      <vt:lpstr>'Pokyny pro vyplnění'!Oblast_tisku</vt:lpstr>
      <vt:lpstr>'Rekapitulace stavby'!Oblast_tisku</vt:lpstr>
      <vt:lpstr>'Seznam figur'!Oblast_tisku</vt:lpstr>
      <vt:lpstr>'SO 300 - Trubní studna'!Oblast_tisku</vt:lpstr>
      <vt:lpstr>'UT - Vytápění'!Oblast_tisku</vt:lpstr>
      <vt:lpstr>'ZTI - Stavební rozpočet'!Oblast_tisku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Vilingr</dc:creator>
  <cp:lastModifiedBy>Uživatel systému Windows</cp:lastModifiedBy>
  <dcterms:created xsi:type="dcterms:W3CDTF">2022-05-11T10:31:49Z</dcterms:created>
  <dcterms:modified xsi:type="dcterms:W3CDTF">2022-05-11T17:34:03Z</dcterms:modified>
</cp:coreProperties>
</file>