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ZalohovanaData\ZATLOUKAL\OBEC POVRLY\"/>
    </mc:Choice>
  </mc:AlternateContent>
  <bookViews>
    <workbookView xWindow="0" yWindow="0" windowWidth="28800" windowHeight="12435"/>
  </bookViews>
  <sheets>
    <sheet name="Rekapitulace stavby" sheetId="1" r:id="rId1"/>
    <sheet name="01 - Lávka přes Lužecký p..." sheetId="2" r:id="rId2"/>
    <sheet name="Pokyny pro vyplnění" sheetId="3" r:id="rId3"/>
  </sheets>
  <definedNames>
    <definedName name="_xlnm._FilterDatabase" localSheetId="1" hidden="1">'01 - Lávka přes Lužecký p...'!$C$85:$K$157</definedName>
    <definedName name="_xlnm.Print_Titles" localSheetId="1">'01 - Lávka přes Lužecký p...'!$85:$85</definedName>
    <definedName name="_xlnm.Print_Titles" localSheetId="0">'Rekapitulace stavby'!$52:$52</definedName>
    <definedName name="_xlnm.Print_Area" localSheetId="1">'01 - Lávka přes Lužecký p...'!$C$4:$J$39,'01 - Lávka přes Lužecký p...'!$C$45:$J$67,'01 - Lávka přes Lužecký p...'!$C$73:$K$157</definedName>
    <definedName name="_xlnm.Print_Area" localSheetId="2">'Pokyny pro vyplnění'!$B$2:$K$71,'Pokyny pro vyplnění'!$B$74:$K$118,'Pokyny pro vyplnění'!$B$121:$K$161,'Pokyny pro vyplnění'!$B$164:$K$218</definedName>
    <definedName name="_xlnm.Print_Area" localSheetId="0">'Rekapitulace stavby'!$D$4:$AO$36,'Rekapitulace stavby'!$C$42:$AQ$56</definedName>
  </definedNames>
  <calcPr calcId="152511"/>
</workbook>
</file>

<file path=xl/calcChain.xml><?xml version="1.0" encoding="utf-8"?>
<calcChain xmlns="http://schemas.openxmlformats.org/spreadsheetml/2006/main">
  <c r="J37" i="2" l="1"/>
  <c r="J36" i="2"/>
  <c r="AY55" i="1" s="1"/>
  <c r="J35" i="2"/>
  <c r="AX55" i="1" s="1"/>
  <c r="BI156" i="2"/>
  <c r="BH156" i="2"/>
  <c r="BG156" i="2"/>
  <c r="BF156" i="2"/>
  <c r="T156" i="2"/>
  <c r="R156" i="2"/>
  <c r="P156" i="2"/>
  <c r="BI154" i="2"/>
  <c r="BH154" i="2"/>
  <c r="BG154" i="2"/>
  <c r="BF154" i="2"/>
  <c r="T154" i="2"/>
  <c r="R154" i="2"/>
  <c r="P154" i="2"/>
  <c r="BI151" i="2"/>
  <c r="BH151" i="2"/>
  <c r="BG151" i="2"/>
  <c r="BF151" i="2"/>
  <c r="T151" i="2"/>
  <c r="R151" i="2"/>
  <c r="P151" i="2"/>
  <c r="BI149" i="2"/>
  <c r="BH149" i="2"/>
  <c r="BG149" i="2"/>
  <c r="BF149" i="2"/>
  <c r="T149" i="2"/>
  <c r="R149" i="2"/>
  <c r="P149" i="2"/>
  <c r="BI148" i="2"/>
  <c r="BH148" i="2"/>
  <c r="BG148" i="2"/>
  <c r="BF148" i="2"/>
  <c r="T148" i="2"/>
  <c r="R148" i="2"/>
  <c r="P148" i="2"/>
  <c r="BI146" i="2"/>
  <c r="BH146" i="2"/>
  <c r="BG146" i="2"/>
  <c r="BF146" i="2"/>
  <c r="T146" i="2"/>
  <c r="R146" i="2"/>
  <c r="P146" i="2"/>
  <c r="BI140" i="2"/>
  <c r="BH140" i="2"/>
  <c r="BG140" i="2"/>
  <c r="BF140" i="2"/>
  <c r="T140" i="2"/>
  <c r="R140" i="2"/>
  <c r="P140" i="2"/>
  <c r="BI138" i="2"/>
  <c r="BH138" i="2"/>
  <c r="BG138" i="2"/>
  <c r="BF138" i="2"/>
  <c r="T138" i="2"/>
  <c r="R138" i="2"/>
  <c r="P138" i="2"/>
  <c r="BI133" i="2"/>
  <c r="BH133" i="2"/>
  <c r="BG133" i="2"/>
  <c r="BF133" i="2"/>
  <c r="T133" i="2"/>
  <c r="R133" i="2"/>
  <c r="P133" i="2"/>
  <c r="BI129" i="2"/>
  <c r="BH129" i="2"/>
  <c r="BG129" i="2"/>
  <c r="BF129" i="2"/>
  <c r="T129" i="2"/>
  <c r="T128" i="2" s="1"/>
  <c r="R129" i="2"/>
  <c r="R128" i="2"/>
  <c r="P129" i="2"/>
  <c r="P128" i="2" s="1"/>
  <c r="BI126" i="2"/>
  <c r="BH126" i="2"/>
  <c r="BG126" i="2"/>
  <c r="BF126" i="2"/>
  <c r="T126" i="2"/>
  <c r="R126" i="2"/>
  <c r="P126" i="2"/>
  <c r="BI123" i="2"/>
  <c r="BH123" i="2"/>
  <c r="BG123" i="2"/>
  <c r="BF123" i="2"/>
  <c r="T123" i="2"/>
  <c r="R123" i="2"/>
  <c r="P123" i="2"/>
  <c r="BI120" i="2"/>
  <c r="BH120" i="2"/>
  <c r="BG120" i="2"/>
  <c r="BF120" i="2"/>
  <c r="T120" i="2"/>
  <c r="R120" i="2"/>
  <c r="P120" i="2"/>
  <c r="BI117" i="2"/>
  <c r="BH117" i="2"/>
  <c r="BG117" i="2"/>
  <c r="BF117" i="2"/>
  <c r="T117" i="2"/>
  <c r="R117" i="2"/>
  <c r="P117" i="2"/>
  <c r="BI113" i="2"/>
  <c r="BH113" i="2"/>
  <c r="BG113" i="2"/>
  <c r="BF113" i="2"/>
  <c r="T113" i="2"/>
  <c r="R113" i="2"/>
  <c r="P113" i="2"/>
  <c r="BI109" i="2"/>
  <c r="BH109" i="2"/>
  <c r="BG109" i="2"/>
  <c r="BF109" i="2"/>
  <c r="T109" i="2"/>
  <c r="R109" i="2"/>
  <c r="P109" i="2"/>
  <c r="BI105" i="2"/>
  <c r="BH105" i="2"/>
  <c r="BG105" i="2"/>
  <c r="BF105" i="2"/>
  <c r="T105" i="2"/>
  <c r="R105" i="2"/>
  <c r="P105" i="2"/>
  <c r="BI101" i="2"/>
  <c r="BH101" i="2"/>
  <c r="BG101" i="2"/>
  <c r="BF101" i="2"/>
  <c r="T101" i="2"/>
  <c r="R101" i="2"/>
  <c r="P101" i="2"/>
  <c r="BI97" i="2"/>
  <c r="BH97" i="2"/>
  <c r="BG97" i="2"/>
  <c r="BF97" i="2"/>
  <c r="T97" i="2"/>
  <c r="R97" i="2"/>
  <c r="P97" i="2"/>
  <c r="BI93" i="2"/>
  <c r="BH93" i="2"/>
  <c r="BG93" i="2"/>
  <c r="BF93" i="2"/>
  <c r="T93" i="2"/>
  <c r="R93" i="2"/>
  <c r="P93" i="2"/>
  <c r="BI89" i="2"/>
  <c r="BH89" i="2"/>
  <c r="BG89" i="2"/>
  <c r="BF89" i="2"/>
  <c r="T89" i="2"/>
  <c r="R89" i="2"/>
  <c r="P89" i="2"/>
  <c r="J82" i="2"/>
  <c r="F82" i="2"/>
  <c r="F80" i="2"/>
  <c r="E78" i="2"/>
  <c r="J54" i="2"/>
  <c r="F54" i="2"/>
  <c r="F52" i="2"/>
  <c r="E50" i="2"/>
  <c r="J24" i="2"/>
  <c r="E24" i="2"/>
  <c r="J83" i="2" s="1"/>
  <c r="J23" i="2"/>
  <c r="J18" i="2"/>
  <c r="E18" i="2"/>
  <c r="F55" i="2" s="1"/>
  <c r="J17" i="2"/>
  <c r="J12" i="2"/>
  <c r="J80" i="2" s="1"/>
  <c r="E7" i="2"/>
  <c r="E76" i="2" s="1"/>
  <c r="L50" i="1"/>
  <c r="AM50" i="1"/>
  <c r="AM49" i="1"/>
  <c r="L49" i="1"/>
  <c r="AM47" i="1"/>
  <c r="L47" i="1"/>
  <c r="L45" i="1"/>
  <c r="L44" i="1"/>
  <c r="BK156" i="2"/>
  <c r="BK154" i="2"/>
  <c r="J151" i="2"/>
  <c r="BK149" i="2"/>
  <c r="J148" i="2"/>
  <c r="J138" i="2"/>
  <c r="J133" i="2"/>
  <c r="BK129" i="2"/>
  <c r="BK126" i="2"/>
  <c r="BK123" i="2"/>
  <c r="J117" i="2"/>
  <c r="BK113" i="2"/>
  <c r="BK101" i="2"/>
  <c r="J97" i="2"/>
  <c r="BK93" i="2"/>
  <c r="BK146" i="2"/>
  <c r="BK140" i="2"/>
  <c r="BK138" i="2"/>
  <c r="BK133" i="2"/>
  <c r="J129" i="2"/>
  <c r="J126" i="2"/>
  <c r="J120" i="2"/>
  <c r="BK117" i="2"/>
  <c r="J113" i="2"/>
  <c r="J109" i="2"/>
  <c r="BK105" i="2"/>
  <c r="J101" i="2"/>
  <c r="J89" i="2"/>
  <c r="J156" i="2"/>
  <c r="J154" i="2"/>
  <c r="BK151" i="2"/>
  <c r="J149" i="2"/>
  <c r="BK148" i="2"/>
  <c r="J146" i="2"/>
  <c r="J140" i="2"/>
  <c r="J123" i="2"/>
  <c r="BK120" i="2"/>
  <c r="BK109" i="2"/>
  <c r="J105" i="2"/>
  <c r="BK97" i="2"/>
  <c r="J93" i="2"/>
  <c r="BK89" i="2"/>
  <c r="AS54" i="1"/>
  <c r="BK88" i="2" l="1"/>
  <c r="R88" i="2"/>
  <c r="BK116" i="2"/>
  <c r="J116" i="2" s="1"/>
  <c r="J62" i="2" s="1"/>
  <c r="R116" i="2"/>
  <c r="P88" i="2"/>
  <c r="T88" i="2"/>
  <c r="P116" i="2"/>
  <c r="T116" i="2"/>
  <c r="BK132" i="2"/>
  <c r="J132" i="2" s="1"/>
  <c r="J65" i="2" s="1"/>
  <c r="P132" i="2"/>
  <c r="P131" i="2" s="1"/>
  <c r="R132" i="2"/>
  <c r="R131" i="2" s="1"/>
  <c r="T132" i="2"/>
  <c r="T131" i="2" s="1"/>
  <c r="BK153" i="2"/>
  <c r="J153" i="2" s="1"/>
  <c r="J66" i="2" s="1"/>
  <c r="P153" i="2"/>
  <c r="R153" i="2"/>
  <c r="T153" i="2"/>
  <c r="J52" i="2"/>
  <c r="J55" i="2"/>
  <c r="F83" i="2"/>
  <c r="BE93" i="2"/>
  <c r="BE97" i="2"/>
  <c r="BE101" i="2"/>
  <c r="BE117" i="2"/>
  <c r="BE138" i="2"/>
  <c r="BE140" i="2"/>
  <c r="BE148" i="2"/>
  <c r="BE156" i="2"/>
  <c r="E48" i="2"/>
  <c r="BE105" i="2"/>
  <c r="BE120" i="2"/>
  <c r="BE123" i="2"/>
  <c r="BE126" i="2"/>
  <c r="BE129" i="2"/>
  <c r="BE146" i="2"/>
  <c r="BE89" i="2"/>
  <c r="BE109" i="2"/>
  <c r="BE113" i="2"/>
  <c r="BE133" i="2"/>
  <c r="BE149" i="2"/>
  <c r="BE151" i="2"/>
  <c r="BE154" i="2"/>
  <c r="BK128" i="2"/>
  <c r="J128" i="2" s="1"/>
  <c r="J63" i="2" s="1"/>
  <c r="F34" i="2"/>
  <c r="BA55" i="1" s="1"/>
  <c r="BA54" i="1" s="1"/>
  <c r="AW54" i="1" s="1"/>
  <c r="AK30" i="1" s="1"/>
  <c r="F36" i="2"/>
  <c r="BC55" i="1" s="1"/>
  <c r="BC54" i="1" s="1"/>
  <c r="W32" i="1" s="1"/>
  <c r="F35" i="2"/>
  <c r="BB55" i="1" s="1"/>
  <c r="BB54" i="1" s="1"/>
  <c r="W31" i="1" s="1"/>
  <c r="F37" i="2"/>
  <c r="BD55" i="1" s="1"/>
  <c r="BD54" i="1" s="1"/>
  <c r="W33" i="1" s="1"/>
  <c r="J34" i="2"/>
  <c r="AW55" i="1" s="1"/>
  <c r="T87" i="2" l="1"/>
  <c r="T86" i="2" s="1"/>
  <c r="P87" i="2"/>
  <c r="P86" i="2" s="1"/>
  <c r="AU55" i="1" s="1"/>
  <c r="AU54" i="1" s="1"/>
  <c r="BK87" i="2"/>
  <c r="J87" i="2" s="1"/>
  <c r="J60" i="2" s="1"/>
  <c r="R87" i="2"/>
  <c r="R86" i="2" s="1"/>
  <c r="J88" i="2"/>
  <c r="J61" i="2" s="1"/>
  <c r="BK131" i="2"/>
  <c r="J131" i="2" s="1"/>
  <c r="J64" i="2" s="1"/>
  <c r="AY54" i="1"/>
  <c r="W30" i="1"/>
  <c r="F33" i="2"/>
  <c r="AZ55" i="1" s="1"/>
  <c r="AZ54" i="1" s="1"/>
  <c r="W29" i="1" s="1"/>
  <c r="AX54" i="1"/>
  <c r="J33" i="2"/>
  <c r="AV55" i="1" s="1"/>
  <c r="AT55" i="1" s="1"/>
  <c r="BK86" i="2" l="1"/>
  <c r="J86" i="2" s="1"/>
  <c r="J59" i="2" s="1"/>
  <c r="AV54" i="1"/>
  <c r="AK29" i="1" s="1"/>
  <c r="J30" i="2" l="1"/>
  <c r="AG55" i="1" s="1"/>
  <c r="AG54" i="1" s="1"/>
  <c r="AK26" i="1" s="1"/>
  <c r="AK35" i="1" s="1"/>
  <c r="AT54" i="1"/>
  <c r="AN54" i="1" l="1"/>
  <c r="AN55" i="1"/>
  <c r="J39" i="2"/>
</calcChain>
</file>

<file path=xl/sharedStrings.xml><?xml version="1.0" encoding="utf-8"?>
<sst xmlns="http://schemas.openxmlformats.org/spreadsheetml/2006/main" count="1392" uniqueCount="437">
  <si>
    <t>Export Komplet</t>
  </si>
  <si>
    <t>VZ</t>
  </si>
  <si>
    <t>2.0</t>
  </si>
  <si>
    <t/>
  </si>
  <si>
    <t>False</t>
  </si>
  <si>
    <t>{1d2f57c0-7cbf-4fc0-b40b-54115b5cfeab}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</si>
  <si>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</si>
  <si>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</si>
  <si>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</si>
  <si>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</si>
  <si>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</si>
  <si>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</si>
  <si>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</si>
  <si>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</si>
  <si>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</si>
  <si>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</si>
  <si>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</si>
  <si>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Lávka přes Lužecký potok, k.ú. Povrly, p.p.č.438, 464, 1245</t>
  </si>
  <si>
    <t>KSO:</t>
  </si>
  <si>
    <t>CC-CZ:</t>
  </si>
  <si>
    <t>Místo:</t>
  </si>
  <si>
    <t>Povrly</t>
  </si>
  <si>
    <t>Datum:</t>
  </si>
  <si>
    <t>17. 2. 2021</t>
  </si>
  <si>
    <t>Zadavatel:</t>
  </si>
  <si>
    <t>IČ:</t>
  </si>
  <si>
    <t>0,1</t>
  </si>
  <si>
    <t>Obec Povrly, Mírová 165/7, 403 32 Povrly</t>
  </si>
  <si>
    <t>DIČ:</t>
  </si>
  <si>
    <t>Uchazeč:</t>
  </si>
  <si>
    <t>Vyplň údaj</t>
  </si>
  <si>
    <t>Projektant:</t>
  </si>
  <si>
    <t>Ing. Zdeněk Špetlík</t>
  </si>
  <si>
    <t>True</t>
  </si>
  <si>
    <t>Zpracovatel:</t>
  </si>
  <si>
    <t xml:space="preserve"> </t>
  </si>
  <si>
    <t>Poznámka:</t>
  </si>
  <si>
    <t>Soupis prací je sestaven za využití položek Cenové soustavy ÚRS. Cenové a technické podmínky položek Cenové soustavy ÚRS, které nejsou uvedeny v soupisu prací (tzv.úvodní části katalogů), jsou neomezeně dálkově k dispozici na www.cs-urs.cz. Položky, které nemají ve sloupci "Cenová soustava" uveden žádný údaj, nepochází z Cenové soustavy ÚRS._x000D_
Je-li v kontrolním rozpočtu nebo v soupisu prací uvedena v kolonce "Popis" obchodní značka jakéhokoliv materiálu nebo výrobku, má tento název pouze informativní charakter._x000D_
Pro ocenění a následně pro realizaci je možné použít i jiný materiál nebo výrobek, který má srovnatelné nebo lepší užitné vlastnosti a odpovídá požadavkům dokumentace.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</si>
  <si>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</si>
  <si>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</si>
  <si>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</si>
  <si>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</si>
  <si>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</si>
  <si>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</si>
  <si>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</si>
  <si>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</si>
  <si>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</si>
  <si>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</si>
  <si>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</si>
  <si>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</si>
  <si>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</si>
  <si>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</si>
  <si>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</si>
  <si>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</si>
  <si>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</si>
  <si>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</si>
  <si>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</si>
  <si>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</si>
  <si>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</si>
  <si>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</si>
  <si>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</si>
  <si>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</si>
  <si>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</si>
  <si>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</si>
  <si>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</si>
  <si>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</si>
  <si>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</si>
  <si>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</si>
  <si>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</si>
  <si>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</si>
  <si>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</si>
  <si>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</si>
  <si>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</si>
  <si>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</si>
  <si>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</si>
  <si>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</si>
  <si>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</si>
  <si>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01</t>
  </si>
  <si>
    <t>Lávka přes Lužecký potok</t>
  </si>
  <si>
    <t>STA</t>
  </si>
  <si>
    <t>1</t>
  </si>
  <si>
    <t>{2509e776-6f8e-4ad4-bdb5-6b8c90efac36}</t>
  </si>
  <si>
    <t>2</t>
  </si>
  <si>
    <t>KRYCÍ LIST SOUPISU PRACÍ</t>
  </si>
  <si>
    <t>Objekt:</t>
  </si>
  <si>
    <t>01 - Lávka přes Lužecký potok</t>
  </si>
  <si>
    <t>Soupis prací je sestaven za využití položek Cenové soustavy ÚRS. Cenové a technické podmínky položek Cenové soustavy ÚRS, které nejsou uvedeny v soupisu prací (tzv.úvodní části katalogů), jsou neomezeně dálkově k dispozici na www.cs-urs.cz. Položky, které nemají ve sloupci "Cenová soustava" uveden žádný údaj, nepochází z Cenové soustavy ÚRS. Je-li v kontrolním rozpočtu nebo v soupisu prací uvedena v kolonce "Popis" obchodní značka jakéhokoliv materiálu nebo výrobku, má tento název pouze informativní charakter. Pro ocenění a následně pro realizaci je možné použít i jiný materiál nebo výrobek, který má srovnatelné nebo lepší užitné vlastnosti a odpovídá požadavkům dokumentace.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</si>
  <si>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</si>
  <si>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</si>
  <si>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</si>
  <si>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</si>
  <si>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</si>
  <si>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</si>
  <si>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27 - Zakládání - základy</t>
  </si>
  <si>
    <t xml:space="preserve">    998 - Přesun hmot</t>
  </si>
  <si>
    <t>PSV - Práce a dodávky PSV</t>
  </si>
  <si>
    <t xml:space="preserve">    767 - Konstrukce zámečnické</t>
  </si>
  <si>
    <t>VRN - Vedlejší rozpočtové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</si>
  <si>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</si>
  <si>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</si>
  <si>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</si>
  <si>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</si>
  <si>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</si>
  <si>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</si>
  <si>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</si>
  <si>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</si>
  <si>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</si>
  <si>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</si>
  <si>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</si>
  <si>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</si>
  <si>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</si>
  <si>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</si>
  <si>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</si>
  <si>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</si>
  <si>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</si>
  <si>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</si>
  <si>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132212111</t>
  </si>
  <si>
    <t>Hloubení rýh š do 800 mm v soudržných horninách třídy těžitelnosti I, skupiny 3 ručně</t>
  </si>
  <si>
    <t>m3</t>
  </si>
  <si>
    <t>CS ÚRS 2021 01</t>
  </si>
  <si>
    <t>4</t>
  </si>
  <si>
    <t>1479495250</t>
  </si>
  <si>
    <t>PP</t>
  </si>
  <si>
    <t>Hloubení rýh šířky do 800 mm ručně zapažených i nezapažených, s urovnáním dna do předepsaného profilu a spádu v hornině třídy těžitelnosti I skupiny 3 soudržných</t>
  </si>
  <si>
    <t>VV</t>
  </si>
  <si>
    <t>hornina tř.3 - 50%</t>
  </si>
  <si>
    <t>"základy-lávka" 1,20*0,40*1,10*2 *0,50</t>
  </si>
  <si>
    <t>132312111</t>
  </si>
  <si>
    <t>Hloubení rýh š do 800 mm v soudržných horninách třídy těžitelnosti II, skupiny 4 ručně</t>
  </si>
  <si>
    <t>1812946845</t>
  </si>
  <si>
    <t>Hloubení rýh šířky do 800 mm ručně zapažených i nezapažených, s urovnáním dna do předepsaného profilu a spádu v hornině třídy těžitelnosti II skupiny 4 soudržných</t>
  </si>
  <si>
    <t>hornina tř.4 - 50%</t>
  </si>
  <si>
    <t>3</t>
  </si>
  <si>
    <t>133212011</t>
  </si>
  <si>
    <t>Hloubení šachet v hornině třídy těžitelnosti I, skupiny 3, plocha výkopu do 4 m2 ručně</t>
  </si>
  <si>
    <t>-969180546</t>
  </si>
  <si>
    <t>Hloubení šachet ručně zapažených i nezapažených v horninách třídy těžitelnosti I skupiny 3, půdorysná plocha výkopu do 4 m2</t>
  </si>
  <si>
    <t>"základy-zábradlí mimo lávku" 0,40*0,40*0,80*10 *0,50</t>
  </si>
  <si>
    <t>133312011</t>
  </si>
  <si>
    <t>Hloubení šachet v hornině třídy těžitelnosti II, skupiny 4, plocha výkopu do 4 m2 ručně</t>
  </si>
  <si>
    <t>1807341919</t>
  </si>
  <si>
    <t>Hloubení šachet ručně zapažených i nezapažených v horninách třídy těžitelnosti II skupiny 4, půdorysná plocha výkopu do 4 m2</t>
  </si>
  <si>
    <t>5</t>
  </si>
  <si>
    <t>162351104</t>
  </si>
  <si>
    <t>Vodorovné přemístění do 1000 m výkopku/sypaniny z horniny třídy těžitelnosti I, skupiny 1 až 3</t>
  </si>
  <si>
    <t>-921400638</t>
  </si>
  <si>
    <t>Vodorovné přemístění výkopku nebo sypaniny po suchu na obvyklém dopravním prostředku, bez naložení výkopku, avšak se složením bez rozhrnutí z horniny třídy těžitelnosti I skupiny 1 až 3 na vzdálenost přes 500 do 1 000 m</t>
  </si>
  <si>
    <t>odvoz přebytečné zeminy</t>
  </si>
  <si>
    <t>0,528+0,64</t>
  </si>
  <si>
    <t>6</t>
  </si>
  <si>
    <t>162351124</t>
  </si>
  <si>
    <t>Vodorovné přemístění do 1000 m výkopku/sypaniny z hornin třídy těžitelnosti II, skupiny 4 a 5</t>
  </si>
  <si>
    <t>44689642</t>
  </si>
  <si>
    <t>Vodorovné přemístění výkopku nebo sypaniny po suchu na obvyklém dopravním prostředku, bez naložení výkopku, avšak se složením bez rozhrnutí z horniny třídy těžitelnosti II skupiny 4 a 5 na vzdálenost přes 500 do 1 000 m</t>
  </si>
  <si>
    <t>7</t>
  </si>
  <si>
    <t>171251201</t>
  </si>
  <si>
    <t>Uložení sypaniny na skládky nebo meziskládky</t>
  </si>
  <si>
    <t>1984419225</t>
  </si>
  <si>
    <t>Uložení sypaniny na skládky nebo meziskládky bez hutnění s upravením uložené sypaniny do předepsaného tvaru</t>
  </si>
  <si>
    <t>1,168+1,168</t>
  </si>
  <si>
    <t>27</t>
  </si>
  <si>
    <t>Zakládání - základy</t>
  </si>
  <si>
    <t>8</t>
  </si>
  <si>
    <t>274313611</t>
  </si>
  <si>
    <t>Základové pásy z betonu tř. C 16/20</t>
  </si>
  <si>
    <t>-988764548</t>
  </si>
  <si>
    <t>Základy z betonu prostého pasy betonu kamenem neprokládaného tř. C 16/20</t>
  </si>
  <si>
    <t>"základy-lávka" 1,20*0,40*0,80*2</t>
  </si>
  <si>
    <t>9</t>
  </si>
  <si>
    <t>275313611</t>
  </si>
  <si>
    <t>Základové patky z betonu tř. C 16/20</t>
  </si>
  <si>
    <t>1040012674</t>
  </si>
  <si>
    <t>Základy z betonu prostého patky a bloky z betonu kamenem neprokládaného tř. C 16/20</t>
  </si>
  <si>
    <t>"základy-zábradlí mimo lávku" 0,40*0,40*0,80*10</t>
  </si>
  <si>
    <t>10</t>
  </si>
  <si>
    <t>275351121</t>
  </si>
  <si>
    <t>Zřízení bednění základových patek</t>
  </si>
  <si>
    <t>m2</t>
  </si>
  <si>
    <t>-1411860879</t>
  </si>
  <si>
    <t>Bednění základů patek zřízení</t>
  </si>
  <si>
    <t>"základy-zábradlí mimo lávku" 0,40*4*0,20*10</t>
  </si>
  <si>
    <t>11</t>
  </si>
  <si>
    <t>275351122</t>
  </si>
  <si>
    <t>Odstranění bednění základových patek</t>
  </si>
  <si>
    <t>-224085113</t>
  </si>
  <si>
    <t>Bednění základů patek odstranění</t>
  </si>
  <si>
    <t>998</t>
  </si>
  <si>
    <t>Přesun hmot</t>
  </si>
  <si>
    <t>12</t>
  </si>
  <si>
    <t>998212111</t>
  </si>
  <si>
    <t>Přesun hmot pro mosty zděné, monolitické betonové nebo ocelové v do 20 m</t>
  </si>
  <si>
    <t>t</t>
  </si>
  <si>
    <t>1840129951</t>
  </si>
  <si>
    <t>Přesun hmot pro mosty zděné, betonové monolitické, spřažené ocelobetonové nebo kovové vodorovná dopravní vzdálenost do 100 m výška mostu do 20 m</t>
  </si>
  <si>
    <t>PSV</t>
  </si>
  <si>
    <t>Práce a dodávky PSV</t>
  </si>
  <si>
    <t>767</t>
  </si>
  <si>
    <t>Konstrukce zámečnické</t>
  </si>
  <si>
    <t>13</t>
  </si>
  <si>
    <t>767-01</t>
  </si>
  <si>
    <t>Ocelová nosná konstrukce lávky (dodávka+výroba+montáž vč.kotvení a žárového pozinkování)</t>
  </si>
  <si>
    <t>kg</t>
  </si>
  <si>
    <t>16</t>
  </si>
  <si>
    <t>-1880666464</t>
  </si>
  <si>
    <t>"U220" 8,60*2*29,40</t>
  </si>
  <si>
    <t>"plech tl.5mm" 8,60*0,45*40,00</t>
  </si>
  <si>
    <t>"L50/50/4mm" (1,20*5+2,30*4)*3,43</t>
  </si>
  <si>
    <t>Součet</t>
  </si>
  <si>
    <t>14</t>
  </si>
  <si>
    <t>767-02</t>
  </si>
  <si>
    <t>Podlaha lávky z pororoštů protiskluzových (dodávka+výroba+montáž vč.kotvení a žárového pozinkování)</t>
  </si>
  <si>
    <t>103890261</t>
  </si>
  <si>
    <t>8,60*1,20</t>
  </si>
  <si>
    <t>767-03</t>
  </si>
  <si>
    <t>Ocelová konstrukce zábradlí lávky (dodávka+výroba+montáž vč.kotvení a žárového pozinkování)</t>
  </si>
  <si>
    <t>961574305</t>
  </si>
  <si>
    <t>"sloupky 100/100mm" 206,00</t>
  </si>
  <si>
    <t>"trubky DN50" 78,00</t>
  </si>
  <si>
    <t>"výplň 30/3mm" 112,00</t>
  </si>
  <si>
    <t>"kotevní materiál, prořez" 393,00*0,10</t>
  </si>
  <si>
    <t>767-04</t>
  </si>
  <si>
    <t>Ocelová konstrukce zábradlí mimo lávku (dodávka+výroba+montáž vč.kotvení a žárového pozinkování)</t>
  </si>
  <si>
    <t>-1075533576</t>
  </si>
  <si>
    <t>"délka 17,00m" 17,00*27,00</t>
  </si>
  <si>
    <t>17</t>
  </si>
  <si>
    <t>767-05</t>
  </si>
  <si>
    <t>Ocelová konstrukce vrátek (dodávka+výroba+montáž vč.kotvení a žárového pozinkování, vč.kování a zámku)</t>
  </si>
  <si>
    <t>ks</t>
  </si>
  <si>
    <t>-2120192721</t>
  </si>
  <si>
    <t>18</t>
  </si>
  <si>
    <t>767161813.01</t>
  </si>
  <si>
    <t xml:space="preserve">Demontáž zábradlí rovného nerozebíratelného hmotnosti 1 m zábradlí do 20 kg do suti, vč.odvozu </t>
  </si>
  <si>
    <t>m</t>
  </si>
  <si>
    <t>848793464</t>
  </si>
  <si>
    <t>19</t>
  </si>
  <si>
    <t>998767101</t>
  </si>
  <si>
    <t>Přesun hmot tonážní pro zámečnické konstrukce v objektech v do 6 m</t>
  </si>
  <si>
    <t>-784088073</t>
  </si>
  <si>
    <t>Přesun hmot pro zámečnické konstrukce stanovený z hmotnosti přesunovaného materiálu vodorovná dopravní vzdálenost do 50 m v objektech výšky do 6 m</t>
  </si>
  <si>
    <t>VRN</t>
  </si>
  <si>
    <t>Vedlejší rozpočtové náklady</t>
  </si>
  <si>
    <t>20</t>
  </si>
  <si>
    <t>0300010031</t>
  </si>
  <si>
    <t>Zařízení staveniště</t>
  </si>
  <si>
    <t>kmpl</t>
  </si>
  <si>
    <t>1024</t>
  </si>
  <si>
    <t>567047028</t>
  </si>
  <si>
    <t>0900010001</t>
  </si>
  <si>
    <t>Ostatní nespecifikované náklady</t>
  </si>
  <si>
    <t>-487284842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</si>
  <si>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</si>
  <si>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</si>
  <si>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</si>
  <si>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</si>
  <si>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family val="2"/>
        <charset val="238"/>
      </rPr>
      <t xml:space="preserve">Rekapitulace stavby </t>
    </r>
    <r>
      <rPr>
        <sz val="8"/>
        <rFont val="Arial CE"/>
        <family val="2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</si>
  <si>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family val="2"/>
        <charset val="238"/>
      </rPr>
      <t>Rekapitulace stavby</t>
    </r>
    <r>
      <rPr>
        <sz val="8"/>
        <rFont val="Arial CE"/>
        <family val="2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</si>
  <si>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</si>
  <si>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</si>
  <si>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family val="2"/>
        <charset val="238"/>
      </rPr>
      <t>Rekapitulace objektů stavby a soupisů prací</t>
    </r>
    <r>
      <rPr>
        <sz val="8"/>
        <rFont val="Arial CE"/>
        <family val="2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</si>
  <si>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</si>
  <si>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</si>
  <si>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</si>
  <si>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</si>
  <si>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</si>
  <si>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</si>
  <si>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</si>
  <si>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</si>
  <si>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</si>
  <si>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</si>
  <si>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</si>
  <si>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</si>
  <si>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</si>
  <si>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i/>
        <sz val="8"/>
        <rFont val="Arial CE"/>
        <family val="2"/>
        <charset val="238"/>
      </rPr>
      <t xml:space="preserve">Soupis prací </t>
    </r>
    <r>
      <rPr>
        <sz val="8"/>
        <rFont val="Arial CE"/>
        <family val="2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</si>
  <si>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</si>
  <si>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family val="2"/>
        <charset val="238"/>
      </rPr>
      <t>Krycí list soupisu</t>
    </r>
    <r>
      <rPr>
        <sz val="8"/>
        <rFont val="Arial CE"/>
        <family val="2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</si>
  <si>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</si>
  <si>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8"/>
        <rFont val="Arial CE"/>
        <family val="2"/>
        <charset val="238"/>
      </rPr>
      <t>Rekapitulace členění soupisu prací</t>
    </r>
    <r>
      <rPr>
        <sz val="8"/>
        <rFont val="Arial CE"/>
        <family val="2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</si>
  <si>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</si>
  <si>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family val="2"/>
        <charset val="238"/>
      </rPr>
      <t xml:space="preserve">Soupis prací </t>
    </r>
    <r>
      <rPr>
        <sz val="8"/>
        <rFont val="Arial CE"/>
        <family val="2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</si>
  <si>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</si>
  <si>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</si>
  <si>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</si>
  <si>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</si>
  <si>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</si>
  <si>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</si>
  <si>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</si>
  <si>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</si>
  <si>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</si>
  <si>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</si>
  <si>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</si>
  <si>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</si>
  <si>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</si>
  <si>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</si>
  <si>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</si>
  <si>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</si>
  <si>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</si>
  <si>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</si>
  <si>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</si>
  <si>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</si>
  <si>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</si>
  <si>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</si>
  <si>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</si>
  <si>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</si>
  <si>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</si>
  <si>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</si>
  <si>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</si>
  <si>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</si>
  <si>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</si>
  <si>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</si>
  <si>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</si>
  <si>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</si>
  <si>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</si>
  <si>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</si>
  <si>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</si>
  <si>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</si>
  <si>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</si>
  <si>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</si>
  <si>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</si>
  <si>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</si>
  <si>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</si>
  <si>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</si>
  <si>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</si>
  <si>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</si>
  <si>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</si>
  <si>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</si>
  <si>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</si>
  <si>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</si>
  <si>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</si>
  <si>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</si>
  <si>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</si>
  <si>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</si>
  <si>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</si>
  <si>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</si>
  <si>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</si>
  <si>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</si>
  <si>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</si>
  <si>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</si>
  <si>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</si>
  <si>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</si>
  <si>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</si>
  <si>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</si>
  <si>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</si>
  <si>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</si>
  <si>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</si>
  <si>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</si>
  <si>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</si>
  <si>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</si>
  <si>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</si>
  <si>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</si>
  <si>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</si>
  <si>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</si>
  <si>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</si>
  <si>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</si>
  <si>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</si>
  <si>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</si>
  <si>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</si>
  <si>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</si>
  <si>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</si>
  <si>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</si>
  <si>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</si>
  <si>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</si>
  <si>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</si>
  <si>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</si>
  <si>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</si>
  <si>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</si>
  <si>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</si>
  <si>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</si>
  <si>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</si>
  <si>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</si>
  <si>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</si>
  <si>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</si>
  <si>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</si>
  <si>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</si>
  <si>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</si>
  <si>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</si>
  <si>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</si>
  <si>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</si>
  <si>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</si>
  <si>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</si>
  <si>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</si>
  <si>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</si>
  <si>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</si>
  <si>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</si>
  <si>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</si>
  <si>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</si>
  <si>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</si>
  <si>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</si>
  <si>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</si>
  <si>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</si>
  <si>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</si>
  <si>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</si>
  <si>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</si>
  <si>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</si>
  <si>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</si>
  <si>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</si>
  <si>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</si>
  <si>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</si>
  <si>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</si>
  <si>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</si>
  <si>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</si>
  <si>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</si>
  <si>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</si>
  <si>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</si>
  <si>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</si>
  <si>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</si>
  <si>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</si>
  <si>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</si>
  <si>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</si>
  <si>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</si>
  <si>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</si>
  <si>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</si>
  <si>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</si>
  <si>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</si>
  <si>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</si>
  <si>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</si>
  <si>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</si>
  <si>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</si>
  <si>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</si>
  <si>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</si>
  <si>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</si>
  <si>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</si>
  <si>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</si>
  <si>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</si>
  <si>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</si>
  <si>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</si>
  <si>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</si>
  <si>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</si>
  <si>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</si>
  <si>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</si>
  <si>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</si>
  <si>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</si>
  <si>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</si>
  <si>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</si>
  <si>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</si>
  <si>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</si>
  <si>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</si>
  <si>
    <t>Ing. Arch. Josef Kvaš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</si>
</sst>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6" x14ac:knownFonts="1">
    <font>
      <sz val="8"/>
      <name val="Arial CE"/>
      <family val="2"/>
    </font>
    <font>
      <sz val="10"/>
      <color rgb="FF969696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sz val="8"/>
      <color rgb="FF003366"/>
      <name val="Arial CE"/>
      <family val="2"/>
      <charset val="238"/>
    </font>
    <font>
      <sz val="8"/>
      <color rgb="FF800080"/>
      <name val="Arial CE"/>
      <family val="2"/>
      <charset val="238"/>
    </font>
    <font>
      <sz val="8"/>
      <color rgb="FF505050"/>
      <name val="Arial CE"/>
      <family val="2"/>
      <charset val="238"/>
    </font>
    <font>
      <sz val="8"/>
      <color rgb="FFFF0000"/>
      <name val="Arial CE"/>
      <family val="2"/>
      <charset val="238"/>
    </font>
    <font>
      <sz val="8"/>
      <color rgb="FFFFFFFF"/>
      <name val="Arial CE"/>
      <family val="2"/>
      <charset val="238"/>
    </font>
    <font>
      <sz val="8"/>
      <color rgb="FF3366FF"/>
      <name val="Arial CE"/>
      <family val="2"/>
      <charset val="238"/>
    </font>
    <font>
      <b/>
      <sz val="14"/>
      <name val="Arial CE"/>
      <family val="2"/>
      <charset val="238"/>
    </font>
    <font>
      <b/>
      <sz val="12"/>
      <color rgb="FF969696"/>
      <name val="Arial CE"/>
      <family val="2"/>
      <charset val="238"/>
    </font>
    <font>
      <b/>
      <sz val="8"/>
      <color rgb="FF969696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rgb="FF969696"/>
      <name val="Arial CE"/>
      <family val="2"/>
      <charset val="238"/>
    </font>
    <font>
      <sz val="12"/>
      <color rgb="FF969696"/>
      <name val="Arial CE"/>
      <family val="2"/>
      <charset val="238"/>
    </font>
    <font>
      <sz val="8"/>
      <color rgb="FF969696"/>
      <name val="Arial CE"/>
      <family val="2"/>
      <charset val="238"/>
    </font>
    <font>
      <sz val="9"/>
      <name val="Arial CE"/>
      <family val="2"/>
      <charset val="238"/>
    </font>
    <font>
      <sz val="9"/>
      <color rgb="FF969696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12"/>
      <name val="Arial CE"/>
      <family val="2"/>
      <charset val="238"/>
    </font>
    <font>
      <sz val="18"/>
      <color theme="10"/>
      <name val="Wingdings 2"/>
      <family val="1"/>
      <charset val="2"/>
    </font>
    <font>
      <b/>
      <sz val="11"/>
      <color rgb="FF003366"/>
      <name val="Arial CE"/>
      <family val="2"/>
      <charset val="238"/>
    </font>
    <font>
      <sz val="11"/>
      <color rgb="FF003366"/>
      <name val="Arial CE"/>
      <family val="2"/>
      <charset val="238"/>
    </font>
    <font>
      <sz val="11"/>
      <color rgb="FF969696"/>
      <name val="Arial CE"/>
      <family val="2"/>
      <charset val="238"/>
    </font>
    <font>
      <sz val="10"/>
      <color rgb="FF3366FF"/>
      <name val="Arial CE"/>
      <family val="2"/>
      <charset val="238"/>
    </font>
    <font>
      <b/>
      <sz val="12"/>
      <color rgb="FF800000"/>
      <name val="Arial CE"/>
      <family val="2"/>
      <charset val="238"/>
    </font>
    <font>
      <sz val="8"/>
      <color rgb="FF960000"/>
      <name val="Arial CE"/>
      <family val="2"/>
      <charset val="238"/>
    </font>
    <font>
      <b/>
      <sz val="8"/>
      <name val="Arial CE"/>
      <family val="2"/>
      <charset val="238"/>
    </font>
    <font>
      <sz val="7"/>
      <color rgb="FF969696"/>
      <name val="Arial CE"/>
      <family val="2"/>
      <charset val="238"/>
    </font>
    <font>
      <sz val="7"/>
      <name val="Arial CE"/>
      <family val="2"/>
      <charset val="238"/>
    </font>
    <font>
      <sz val="8"/>
      <name val="Trebuchet MS"/>
      <family val="2"/>
      <charset val="238"/>
    </font>
    <font>
      <b/>
      <sz val="16"/>
      <name val="Trebuchet MS"/>
      <family val="2"/>
      <charset val="238"/>
    </font>
    <font>
      <b/>
      <sz val="11"/>
      <name val="Trebuchet MS"/>
      <family val="2"/>
      <charset val="238"/>
    </font>
    <font>
      <sz val="8"/>
      <name val="Arial CE"/>
      <family val="2"/>
      <charset val="238"/>
    </font>
    <font>
      <sz val="9"/>
      <name val="Trebuchet MS"/>
      <family val="2"/>
      <charset val="238"/>
    </font>
    <font>
      <sz val="10"/>
      <name val="Trebuchet MS"/>
      <family val="2"/>
      <charset val="238"/>
    </font>
    <font>
      <sz val="11"/>
      <name val="Trebuchet MS"/>
      <family val="2"/>
      <charset val="238"/>
    </font>
    <font>
      <b/>
      <sz val="9"/>
      <name val="Trebuchet MS"/>
      <family val="2"/>
      <charset val="238"/>
    </font>
    <font>
      <b/>
      <sz val="8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i/>
      <sz val="8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4" fillId="0" borderId="0" applyNumberFormat="0" applyFill="0" applyBorder="0" applyAlignment="0" applyProtection="0"/>
  </cellStyleXfs>
  <cellXfs count="31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0" xfId="0" applyFont="1" applyAlignment="1">
      <alignment vertical="center"/>
    </xf>
    <xf numFmtId="0" fontId="0" fillId="0" borderId="4" xfId="0" applyFont="1" applyBorder="1" applyAlignment="1">
      <alignment vertical="center"/>
    </xf>
    <xf numFmtId="0" fontId="17" fillId="0" borderId="6" xfId="0" applyFont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center"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21" fillId="5" borderId="9" xfId="0" applyFont="1" applyFill="1" applyBorder="1" applyAlignment="1">
      <alignment horizontal="center" vertical="center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5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166" fontId="28" fillId="0" borderId="21" xfId="0" applyNumberFormat="1" applyFont="1" applyBorder="1" applyAlignment="1">
      <alignment vertical="center"/>
    </xf>
    <xf numFmtId="4" fontId="28" fillId="0" borderId="22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7" xfId="0" applyFont="1" applyFill="1" applyBorder="1" applyAlignment="1">
      <alignment horizontal="left" vertical="center"/>
    </xf>
    <xf numFmtId="0" fontId="4" fillId="5" borderId="8" xfId="0" applyFont="1" applyFill="1" applyBorder="1" applyAlignment="1">
      <alignment horizontal="right" vertical="center"/>
    </xf>
    <xf numFmtId="0" fontId="4" fillId="5" borderId="8" xfId="0" applyFont="1" applyFill="1" applyBorder="1" applyAlignment="1">
      <alignment horizontal="center" vertical="center"/>
    </xf>
    <xf numFmtId="4" fontId="4" fillId="5" borderId="8" xfId="0" applyNumberFormat="1" applyFont="1" applyFill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19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1" fillId="0" borderId="13" xfId="0" applyNumberFormat="1" applyFont="1" applyBorder="1" applyAlignment="1"/>
    <xf numFmtId="166" fontId="31" fillId="0" borderId="14" xfId="0" applyNumberFormat="1" applyFont="1" applyBorder="1" applyAlignment="1"/>
    <xf numFmtId="4" fontId="32" fillId="0" borderId="0" xfId="0" applyNumberFormat="1" applyFont="1" applyAlignment="1">
      <alignment vertical="center"/>
    </xf>
    <xf numFmtId="0" fontId="8" fillId="0" borderId="4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5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6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4" xfId="0" applyFont="1" applyBorder="1" applyAlignment="1" applyProtection="1">
      <alignment vertical="center"/>
      <protection locked="0"/>
    </xf>
    <xf numFmtId="0" fontId="21" fillId="0" borderId="23" xfId="0" applyFont="1" applyBorder="1" applyAlignment="1" applyProtection="1">
      <alignment horizontal="center" vertical="center"/>
      <protection locked="0"/>
    </xf>
    <xf numFmtId="49" fontId="21" fillId="0" borderId="23" xfId="0" applyNumberFormat="1" applyFont="1" applyBorder="1" applyAlignment="1" applyProtection="1">
      <alignment horizontal="left" vertical="center" wrapText="1"/>
      <protection locked="0"/>
    </xf>
    <xf numFmtId="0" fontId="21" fillId="0" borderId="23" xfId="0" applyFont="1" applyBorder="1" applyAlignment="1" applyProtection="1">
      <alignment horizontal="left" vertical="center" wrapText="1"/>
      <protection locked="0"/>
    </xf>
    <xf numFmtId="0" fontId="21" fillId="0" borderId="23" xfId="0" applyFont="1" applyBorder="1" applyAlignment="1" applyProtection="1">
      <alignment horizontal="center" vertical="center" wrapText="1"/>
      <protection locked="0"/>
    </xf>
    <xf numFmtId="167" fontId="21" fillId="0" borderId="23" xfId="0" applyNumberFormat="1" applyFont="1" applyBorder="1" applyAlignment="1" applyProtection="1">
      <alignment vertical="center"/>
      <protection locked="0"/>
    </xf>
    <xf numFmtId="4" fontId="21" fillId="3" borderId="23" xfId="0" applyNumberFormat="1" applyFont="1" applyFill="1" applyBorder="1" applyAlignment="1" applyProtection="1">
      <alignment vertical="center"/>
      <protection locked="0"/>
    </xf>
    <xf numFmtId="4" fontId="21" fillId="0" borderId="23" xfId="0" applyNumberFormat="1" applyFont="1" applyBorder="1" applyAlignment="1" applyProtection="1">
      <alignment vertical="center"/>
      <protection locked="0"/>
    </xf>
    <xf numFmtId="0" fontId="22" fillId="3" borderId="15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6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5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5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0" fillId="0" borderId="0" xfId="0" applyAlignment="1">
      <alignment vertical="top"/>
    </xf>
    <xf numFmtId="0" fontId="35" fillId="0" borderId="24" xfId="0" applyFont="1" applyBorder="1" applyAlignment="1">
      <alignment vertical="center" wrapText="1"/>
    </xf>
    <xf numFmtId="0" fontId="35" fillId="0" borderId="25" xfId="0" applyFont="1" applyBorder="1" applyAlignment="1">
      <alignment vertical="center" wrapText="1"/>
    </xf>
    <xf numFmtId="0" fontId="35" fillId="0" borderId="26" xfId="0" applyFont="1" applyBorder="1" applyAlignment="1">
      <alignment vertical="center" wrapText="1"/>
    </xf>
    <xf numFmtId="0" fontId="35" fillId="0" borderId="27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7" xfId="0" applyFont="1" applyBorder="1" applyAlignment="1">
      <alignment vertical="center" wrapText="1"/>
    </xf>
    <xf numFmtId="0" fontId="35" fillId="0" borderId="28" xfId="0" applyFont="1" applyBorder="1" applyAlignment="1">
      <alignment vertical="center" wrapText="1"/>
    </xf>
    <xf numFmtId="0" fontId="37" fillId="0" borderId="1" xfId="0" applyFont="1" applyBorder="1" applyAlignment="1">
      <alignment horizontal="left" vertical="center" wrapText="1"/>
    </xf>
    <xf numFmtId="0" fontId="38" fillId="0" borderId="1" xfId="0" applyFont="1" applyBorder="1" applyAlignment="1">
      <alignment horizontal="left" vertical="center" wrapText="1"/>
    </xf>
    <xf numFmtId="0" fontId="39" fillId="0" borderId="27" xfId="0" applyFont="1" applyBorder="1" applyAlignment="1">
      <alignment vertical="center" wrapText="1"/>
    </xf>
    <xf numFmtId="0" fontId="38" fillId="0" borderId="1" xfId="0" applyFont="1" applyBorder="1" applyAlignment="1">
      <alignment vertical="center" wrapText="1"/>
    </xf>
    <xf numFmtId="0" fontId="38" fillId="0" borderId="1" xfId="0" applyFont="1" applyBorder="1" applyAlignment="1">
      <alignment horizontal="left" vertical="center"/>
    </xf>
    <xf numFmtId="0" fontId="38" fillId="0" borderId="1" xfId="0" applyFont="1" applyBorder="1" applyAlignment="1">
      <alignment vertical="center"/>
    </xf>
    <xf numFmtId="49" fontId="38" fillId="0" borderId="1" xfId="0" applyNumberFormat="1" applyFont="1" applyBorder="1" applyAlignment="1">
      <alignment vertical="center" wrapText="1"/>
    </xf>
    <xf numFmtId="0" fontId="35" fillId="0" borderId="30" xfId="0" applyFont="1" applyBorder="1" applyAlignment="1">
      <alignment vertical="center" wrapText="1"/>
    </xf>
    <xf numFmtId="0" fontId="40" fillId="0" borderId="29" xfId="0" applyFont="1" applyBorder="1" applyAlignment="1">
      <alignment vertical="center" wrapText="1"/>
    </xf>
    <xf numFmtId="0" fontId="35" fillId="0" borderId="31" xfId="0" applyFont="1" applyBorder="1" applyAlignment="1">
      <alignment vertical="center" wrapText="1"/>
    </xf>
    <xf numFmtId="0" fontId="35" fillId="0" borderId="1" xfId="0" applyFont="1" applyBorder="1" applyAlignment="1">
      <alignment vertical="top"/>
    </xf>
    <xf numFmtId="0" fontId="35" fillId="0" borderId="0" xfId="0" applyFont="1" applyAlignment="1">
      <alignment vertical="top"/>
    </xf>
    <xf numFmtId="0" fontId="35" fillId="0" borderId="24" xfId="0" applyFont="1" applyBorder="1" applyAlignment="1">
      <alignment horizontal="left" vertical="center"/>
    </xf>
    <xf numFmtId="0" fontId="35" fillId="0" borderId="25" xfId="0" applyFont="1" applyBorder="1" applyAlignment="1">
      <alignment horizontal="left" vertical="center"/>
    </xf>
    <xf numFmtId="0" fontId="35" fillId="0" borderId="26" xfId="0" applyFont="1" applyBorder="1" applyAlignment="1">
      <alignment horizontal="left" vertical="center"/>
    </xf>
    <xf numFmtId="0" fontId="35" fillId="0" borderId="27" xfId="0" applyFont="1" applyBorder="1" applyAlignment="1">
      <alignment horizontal="left" vertical="center"/>
    </xf>
    <xf numFmtId="0" fontId="35" fillId="0" borderId="28" xfId="0" applyFont="1" applyBorder="1" applyAlignment="1">
      <alignment horizontal="left" vertical="center"/>
    </xf>
    <xf numFmtId="0" fontId="37" fillId="0" borderId="1" xfId="0" applyFont="1" applyBorder="1" applyAlignment="1">
      <alignment horizontal="left" vertical="center"/>
    </xf>
    <xf numFmtId="0" fontId="41" fillId="0" borderId="0" xfId="0" applyFont="1" applyAlignment="1">
      <alignment horizontal="left" vertical="center"/>
    </xf>
    <xf numFmtId="0" fontId="37" fillId="0" borderId="29" xfId="0" applyFont="1" applyBorder="1" applyAlignment="1">
      <alignment horizontal="left" vertical="center"/>
    </xf>
    <xf numFmtId="0" fontId="37" fillId="0" borderId="29" xfId="0" applyFont="1" applyBorder="1" applyAlignment="1">
      <alignment horizontal="center" vertical="center"/>
    </xf>
    <xf numFmtId="0" fontId="41" fillId="0" borderId="29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39" fillId="0" borderId="0" xfId="0" applyFont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38" fillId="0" borderId="1" xfId="0" applyFont="1" applyBorder="1" applyAlignment="1">
      <alignment horizontal="center" vertical="center"/>
    </xf>
    <xf numFmtId="0" fontId="38" fillId="0" borderId="0" xfId="0" applyFont="1" applyAlignment="1">
      <alignment horizontal="left" vertical="center"/>
    </xf>
    <xf numFmtId="0" fontId="39" fillId="0" borderId="27" xfId="0" applyFont="1" applyBorder="1" applyAlignment="1">
      <alignment horizontal="left" vertical="center"/>
    </xf>
    <xf numFmtId="0" fontId="38" fillId="0" borderId="1" xfId="0" applyFont="1" applyFill="1" applyBorder="1" applyAlignment="1">
      <alignment horizontal="left" vertical="center"/>
    </xf>
    <xf numFmtId="0" fontId="38" fillId="0" borderId="1" xfId="0" applyFont="1" applyFill="1" applyBorder="1" applyAlignment="1">
      <alignment horizontal="center" vertical="center"/>
    </xf>
    <xf numFmtId="0" fontId="35" fillId="0" borderId="30" xfId="0" applyFont="1" applyBorder="1" applyAlignment="1">
      <alignment horizontal="left" vertical="center"/>
    </xf>
    <xf numFmtId="0" fontId="40" fillId="0" borderId="29" xfId="0" applyFont="1" applyBorder="1" applyAlignment="1">
      <alignment horizontal="left" vertical="center"/>
    </xf>
    <xf numFmtId="0" fontId="35" fillId="0" borderId="31" xfId="0" applyFont="1" applyBorder="1" applyAlignment="1">
      <alignment horizontal="left" vertical="center"/>
    </xf>
    <xf numFmtId="0" fontId="35" fillId="0" borderId="1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39" fillId="0" borderId="29" xfId="0" applyFont="1" applyBorder="1" applyAlignment="1">
      <alignment horizontal="left" vertical="center"/>
    </xf>
    <xf numFmtId="0" fontId="35" fillId="0" borderId="1" xfId="0" applyFont="1" applyBorder="1" applyAlignment="1">
      <alignment horizontal="left" vertical="center" wrapText="1"/>
    </xf>
    <xf numFmtId="0" fontId="39" fillId="0" borderId="1" xfId="0" applyFont="1" applyBorder="1" applyAlignment="1">
      <alignment horizontal="left" vertical="center" wrapText="1"/>
    </xf>
    <xf numFmtId="0" fontId="39" fillId="0" borderId="1" xfId="0" applyFont="1" applyBorder="1" applyAlignment="1">
      <alignment horizontal="center" vertical="center" wrapText="1"/>
    </xf>
    <xf numFmtId="0" fontId="35" fillId="0" borderId="24" xfId="0" applyFont="1" applyBorder="1" applyAlignment="1">
      <alignment horizontal="left" vertical="center" wrapText="1"/>
    </xf>
    <xf numFmtId="0" fontId="35" fillId="0" borderId="25" xfId="0" applyFont="1" applyBorder="1" applyAlignment="1">
      <alignment horizontal="left" vertical="center" wrapText="1"/>
    </xf>
    <xf numFmtId="0" fontId="35" fillId="0" borderId="26" xfId="0" applyFont="1" applyBorder="1" applyAlignment="1">
      <alignment horizontal="left" vertical="center" wrapText="1"/>
    </xf>
    <xf numFmtId="0" fontId="35" fillId="0" borderId="27" xfId="0" applyFont="1" applyBorder="1" applyAlignment="1">
      <alignment horizontal="left" vertical="center" wrapText="1"/>
    </xf>
    <xf numFmtId="0" fontId="35" fillId="0" borderId="28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 wrapText="1"/>
    </xf>
    <xf numFmtId="0" fontId="39" fillId="0" borderId="27" xfId="0" applyFont="1" applyBorder="1" applyAlignment="1">
      <alignment horizontal="left" vertical="center" wrapText="1"/>
    </xf>
    <xf numFmtId="0" fontId="39" fillId="0" borderId="1" xfId="0" applyFont="1" applyBorder="1" applyAlignment="1">
      <alignment horizontal="left" vertical="center"/>
    </xf>
    <xf numFmtId="0" fontId="39" fillId="0" borderId="28" xfId="0" applyFont="1" applyBorder="1" applyAlignment="1">
      <alignment horizontal="left" vertical="center" wrapText="1"/>
    </xf>
    <xf numFmtId="0" fontId="39" fillId="0" borderId="28" xfId="0" applyFont="1" applyBorder="1" applyAlignment="1">
      <alignment horizontal="left" vertical="center"/>
    </xf>
    <xf numFmtId="0" fontId="39" fillId="0" borderId="30" xfId="0" applyFont="1" applyBorder="1" applyAlignment="1">
      <alignment horizontal="left" vertical="center" wrapText="1"/>
    </xf>
    <xf numFmtId="0" fontId="39" fillId="0" borderId="29" xfId="0" applyFont="1" applyBorder="1" applyAlignment="1">
      <alignment horizontal="left" vertical="center" wrapText="1"/>
    </xf>
    <xf numFmtId="0" fontId="39" fillId="0" borderId="31" xfId="0" applyFont="1" applyBorder="1" applyAlignment="1">
      <alignment horizontal="left" vertical="center" wrapText="1"/>
    </xf>
    <xf numFmtId="0" fontId="38" fillId="0" borderId="1" xfId="0" applyFont="1" applyBorder="1" applyAlignment="1">
      <alignment horizontal="left" vertical="top"/>
    </xf>
    <xf numFmtId="0" fontId="38" fillId="0" borderId="1" xfId="0" applyFont="1" applyBorder="1" applyAlignment="1">
      <alignment horizontal="center" vertical="top"/>
    </xf>
    <xf numFmtId="0" fontId="39" fillId="0" borderId="30" xfId="0" applyFont="1" applyBorder="1" applyAlignment="1">
      <alignment horizontal="left" vertical="center"/>
    </xf>
    <xf numFmtId="0" fontId="39" fillId="0" borderId="31" xfId="0" applyFont="1" applyBorder="1" applyAlignment="1">
      <alignment horizontal="left" vertical="center"/>
    </xf>
    <xf numFmtId="0" fontId="39" fillId="0" borderId="1" xfId="0" applyFont="1" applyBorder="1" applyAlignment="1">
      <alignment horizontal="center" vertical="center"/>
    </xf>
    <xf numFmtId="0" fontId="41" fillId="0" borderId="0" xfId="0" applyFont="1" applyAlignment="1">
      <alignment vertical="center"/>
    </xf>
    <xf numFmtId="0" fontId="37" fillId="0" borderId="1" xfId="0" applyFont="1" applyBorder="1" applyAlignment="1">
      <alignment vertical="center"/>
    </xf>
    <xf numFmtId="0" fontId="41" fillId="0" borderId="29" xfId="0" applyFont="1" applyBorder="1" applyAlignment="1">
      <alignment vertical="center"/>
    </xf>
    <xf numFmtId="0" fontId="37" fillId="0" borderId="29" xfId="0" applyFont="1" applyBorder="1" applyAlignment="1">
      <alignment vertical="center"/>
    </xf>
    <xf numFmtId="0" fontId="38" fillId="0" borderId="1" xfId="0" applyFont="1" applyBorder="1" applyAlignment="1">
      <alignment vertical="top"/>
    </xf>
    <xf numFmtId="49" fontId="38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37" fillId="0" borderId="29" xfId="0" applyFont="1" applyBorder="1" applyAlignment="1">
      <alignment horizontal="left"/>
    </xf>
    <xf numFmtId="0" fontId="41" fillId="0" borderId="29" xfId="0" applyFont="1" applyBorder="1" applyAlignment="1"/>
    <xf numFmtId="0" fontId="35" fillId="0" borderId="27" xfId="0" applyFont="1" applyBorder="1" applyAlignment="1">
      <alignment vertical="top"/>
    </xf>
    <xf numFmtId="0" fontId="35" fillId="0" borderId="28" xfId="0" applyFont="1" applyBorder="1" applyAlignment="1">
      <alignment vertical="top"/>
    </xf>
    <xf numFmtId="0" fontId="35" fillId="0" borderId="30" xfId="0" applyFont="1" applyBorder="1" applyAlignment="1">
      <alignment vertical="top"/>
    </xf>
    <xf numFmtId="0" fontId="35" fillId="0" borderId="29" xfId="0" applyFont="1" applyBorder="1" applyAlignment="1">
      <alignment vertical="top"/>
    </xf>
    <xf numFmtId="0" fontId="35" fillId="0" borderId="31" xfId="0" applyFont="1" applyBorder="1" applyAlignment="1">
      <alignment vertical="top"/>
    </xf>
    <xf numFmtId="0" fontId="13" fillId="2" borderId="0" xfId="0" applyFont="1" applyFill="1" applyAlignment="1">
      <alignment horizontal="center" vertical="center"/>
    </xf>
    <xf numFmtId="0" fontId="0" fillId="0" borderId="0" xfId="0"/>
    <xf numFmtId="0" fontId="21" fillId="5" borderId="7" xfId="0" applyFont="1" applyFill="1" applyBorder="1" applyAlignment="1">
      <alignment horizontal="center" vertical="center"/>
    </xf>
    <xf numFmtId="0" fontId="21" fillId="5" borderId="8" xfId="0" applyFont="1" applyFill="1" applyBorder="1" applyAlignment="1">
      <alignment horizontal="left" vertical="center"/>
    </xf>
    <xf numFmtId="0" fontId="21" fillId="5" borderId="8" xfId="0" applyFont="1" applyFill="1" applyBorder="1" applyAlignment="1">
      <alignment horizontal="center" vertical="center"/>
    </xf>
    <xf numFmtId="0" fontId="21" fillId="5" borderId="8" xfId="0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8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6" xfId="0" applyNumberFormat="1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38" fillId="0" borderId="1" xfId="0" applyFont="1" applyBorder="1" applyAlignment="1">
      <alignment horizontal="left" vertical="center" wrapText="1"/>
    </xf>
    <xf numFmtId="0" fontId="36" fillId="0" borderId="1" xfId="0" applyFont="1" applyBorder="1" applyAlignment="1">
      <alignment horizontal="center" vertical="center" wrapText="1"/>
    </xf>
    <xf numFmtId="0" fontId="37" fillId="0" borderId="29" xfId="0" applyFont="1" applyBorder="1" applyAlignment="1">
      <alignment horizontal="left" wrapText="1"/>
    </xf>
    <xf numFmtId="0" fontId="36" fillId="0" borderId="1" xfId="0" applyFont="1" applyBorder="1" applyAlignment="1">
      <alignment horizontal="center" vertical="center"/>
    </xf>
    <xf numFmtId="49" fontId="38" fillId="0" borderId="1" xfId="0" applyNumberFormat="1" applyFont="1" applyBorder="1" applyAlignment="1">
      <alignment horizontal="left" vertical="center" wrapText="1"/>
    </xf>
    <xf numFmtId="0" fontId="38" fillId="0" borderId="1" xfId="0" applyFont="1" applyBorder="1" applyAlignment="1">
      <alignment horizontal="left" vertical="top"/>
    </xf>
    <xf numFmtId="0" fontId="38" fillId="0" borderId="1" xfId="0" applyFont="1" applyBorder="1" applyAlignment="1">
      <alignment horizontal="left" vertical="center"/>
    </xf>
    <xf numFmtId="0" fontId="37" fillId="0" borderId="29" xfId="0" applyFont="1" applyBorder="1" applyAlignment="1">
      <alignment horizontal="left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57"/>
  <sheetViews>
    <sheetView showGridLines="0" tabSelected="1" workbookViewId="0">
      <selection activeCell="K20" sqref="K20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x14ac:dyDescent="0.2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s="1" customFormat="1" ht="36.950000000000003" customHeight="1" x14ac:dyDescent="0.2">
      <c r="AR2" s="261" t="s">
        <v>6</v>
      </c>
      <c r="AS2" s="262"/>
      <c r="AT2" s="262"/>
      <c r="AU2" s="262"/>
      <c r="AV2" s="262"/>
      <c r="AW2" s="262"/>
      <c r="AX2" s="262"/>
      <c r="AY2" s="262"/>
      <c r="AZ2" s="262"/>
      <c r="BA2" s="262"/>
      <c r="BB2" s="262"/>
      <c r="BC2" s="262"/>
      <c r="BD2" s="262"/>
      <c r="BE2" s="262"/>
      <c r="BS2" s="18" t="s">
        <v>7</v>
      </c>
      <c r="BT2" s="18" t="s">
        <v>8</v>
      </c>
    </row>
    <row r="3" spans="1:74" s="1" customFormat="1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7</v>
      </c>
      <c r="BT3" s="18" t="s">
        <v>9</v>
      </c>
    </row>
    <row r="4" spans="1:74" s="1" customFormat="1" ht="24.95" customHeight="1" x14ac:dyDescent="0.2">
      <c r="B4" s="21"/>
      <c r="D4" s="22" t="s">
        <v>10</v>
      </c>
      <c r="AR4" s="21"/>
      <c r="AS4" s="23" t="s">
        <v>11</v>
      </c>
      <c r="BE4" s="24" t="s">
        <v>12</v>
      </c>
      <c r="BS4" s="18" t="s">
        <v>13</v>
      </c>
    </row>
    <row r="5" spans="1:74" s="1" customFormat="1" ht="12" customHeight="1" x14ac:dyDescent="0.2">
      <c r="B5" s="21"/>
      <c r="D5" s="25" t="s">
        <v>14</v>
      </c>
      <c r="K5" s="291">
        <v>10</v>
      </c>
      <c r="L5" s="262"/>
      <c r="M5" s="262"/>
      <c r="N5" s="262"/>
      <c r="O5" s="262"/>
      <c r="P5" s="262"/>
      <c r="Q5" s="262"/>
      <c r="R5" s="262"/>
      <c r="S5" s="262"/>
      <c r="T5" s="262"/>
      <c r="U5" s="262"/>
      <c r="V5" s="262"/>
      <c r="W5" s="262"/>
      <c r="X5" s="262"/>
      <c r="Y5" s="262"/>
      <c r="Z5" s="262"/>
      <c r="AA5" s="262"/>
      <c r="AB5" s="262"/>
      <c r="AC5" s="262"/>
      <c r="AD5" s="262"/>
      <c r="AE5" s="262"/>
      <c r="AF5" s="262"/>
      <c r="AG5" s="262"/>
      <c r="AH5" s="262"/>
      <c r="AI5" s="262"/>
      <c r="AJ5" s="262"/>
      <c r="AK5" s="262"/>
      <c r="AL5" s="262"/>
      <c r="AM5" s="262"/>
      <c r="AN5" s="262"/>
      <c r="AO5" s="262"/>
      <c r="AR5" s="21"/>
      <c r="BE5" s="288" t="s">
        <v>15</v>
      </c>
      <c r="BS5" s="18" t="s">
        <v>7</v>
      </c>
    </row>
    <row r="6" spans="1:74" s="1" customFormat="1" ht="36.950000000000003" customHeight="1" x14ac:dyDescent="0.2">
      <c r="B6" s="21"/>
      <c r="D6" s="27" t="s">
        <v>16</v>
      </c>
      <c r="K6" s="292" t="s">
        <v>17</v>
      </c>
      <c r="L6" s="262"/>
      <c r="M6" s="262"/>
      <c r="N6" s="262"/>
      <c r="O6" s="262"/>
      <c r="P6" s="262"/>
      <c r="Q6" s="262"/>
      <c r="R6" s="262"/>
      <c r="S6" s="262"/>
      <c r="T6" s="262"/>
      <c r="U6" s="262"/>
      <c r="V6" s="262"/>
      <c r="W6" s="262"/>
      <c r="X6" s="262"/>
      <c r="Y6" s="262"/>
      <c r="Z6" s="262"/>
      <c r="AA6" s="262"/>
      <c r="AB6" s="262"/>
      <c r="AC6" s="262"/>
      <c r="AD6" s="262"/>
      <c r="AE6" s="262"/>
      <c r="AF6" s="262"/>
      <c r="AG6" s="262"/>
      <c r="AH6" s="262"/>
      <c r="AI6" s="262"/>
      <c r="AJ6" s="262"/>
      <c r="AK6" s="262"/>
      <c r="AL6" s="262"/>
      <c r="AM6" s="262"/>
      <c r="AN6" s="262"/>
      <c r="AO6" s="262"/>
      <c r="AR6" s="21"/>
      <c r="BE6" s="289"/>
      <c r="BS6" s="18" t="s">
        <v>7</v>
      </c>
    </row>
    <row r="7" spans="1:74" s="1" customFormat="1" ht="12" customHeight="1" x14ac:dyDescent="0.2">
      <c r="B7" s="21"/>
      <c r="D7" s="28" t="s">
        <v>18</v>
      </c>
      <c r="K7" s="26" t="s">
        <v>3</v>
      </c>
      <c r="AK7" s="28" t="s">
        <v>19</v>
      </c>
      <c r="AN7" s="26" t="s">
        <v>3</v>
      </c>
      <c r="AR7" s="21"/>
      <c r="BE7" s="289"/>
      <c r="BS7" s="18" t="s">
        <v>7</v>
      </c>
    </row>
    <row r="8" spans="1:74" s="1" customFormat="1" ht="12" customHeight="1" x14ac:dyDescent="0.2">
      <c r="B8" s="21"/>
      <c r="D8" s="28" t="s">
        <v>20</v>
      </c>
      <c r="K8" s="26" t="s">
        <v>21</v>
      </c>
      <c r="AK8" s="28" t="s">
        <v>22</v>
      </c>
      <c r="AN8" s="29" t="s">
        <v>23</v>
      </c>
      <c r="AR8" s="21"/>
      <c r="BE8" s="289"/>
      <c r="BS8" s="18" t="s">
        <v>7</v>
      </c>
    </row>
    <row r="9" spans="1:74" s="1" customFormat="1" ht="14.45" customHeight="1" x14ac:dyDescent="0.2">
      <c r="B9" s="21"/>
      <c r="AR9" s="21"/>
      <c r="BE9" s="289"/>
      <c r="BS9" s="18" t="s">
        <v>7</v>
      </c>
    </row>
    <row r="10" spans="1:74" s="1" customFormat="1" ht="12" customHeight="1" x14ac:dyDescent="0.2">
      <c r="B10" s="21"/>
      <c r="D10" s="28" t="s">
        <v>24</v>
      </c>
      <c r="AK10" s="28" t="s">
        <v>25</v>
      </c>
      <c r="AN10" s="26" t="s">
        <v>3</v>
      </c>
      <c r="AR10" s="21"/>
      <c r="BE10" s="289"/>
      <c r="BS10" s="18" t="s">
        <v>26</v>
      </c>
    </row>
    <row r="11" spans="1:74" s="1" customFormat="1" ht="18.399999999999999" customHeight="1" x14ac:dyDescent="0.2">
      <c r="B11" s="21"/>
      <c r="E11" s="26" t="s">
        <v>27</v>
      </c>
      <c r="AK11" s="28" t="s">
        <v>28</v>
      </c>
      <c r="AN11" s="26" t="s">
        <v>3</v>
      </c>
      <c r="AR11" s="21"/>
      <c r="BE11" s="289"/>
      <c r="BS11" s="18" t="s">
        <v>26</v>
      </c>
    </row>
    <row r="12" spans="1:74" s="1" customFormat="1" ht="6.95" customHeight="1" x14ac:dyDescent="0.2">
      <c r="B12" s="21"/>
      <c r="AR12" s="21"/>
      <c r="BE12" s="289"/>
      <c r="BS12" s="18" t="s">
        <v>26</v>
      </c>
    </row>
    <row r="13" spans="1:74" s="1" customFormat="1" ht="12" customHeight="1" x14ac:dyDescent="0.2">
      <c r="B13" s="21"/>
      <c r="D13" s="28" t="s">
        <v>29</v>
      </c>
      <c r="AK13" s="28" t="s">
        <v>25</v>
      </c>
      <c r="AN13" s="30" t="s">
        <v>30</v>
      </c>
      <c r="AR13" s="21"/>
      <c r="BE13" s="289"/>
      <c r="BS13" s="18" t="s">
        <v>26</v>
      </c>
    </row>
    <row r="14" spans="1:74" ht="12.75" x14ac:dyDescent="0.2">
      <c r="B14" s="21"/>
      <c r="E14" s="293" t="s">
        <v>30</v>
      </c>
      <c r="F14" s="294"/>
      <c r="G14" s="294"/>
      <c r="H14" s="294"/>
      <c r="I14" s="294"/>
      <c r="J14" s="294"/>
      <c r="K14" s="294"/>
      <c r="L14" s="294"/>
      <c r="M14" s="294"/>
      <c r="N14" s="294"/>
      <c r="O14" s="294"/>
      <c r="P14" s="294"/>
      <c r="Q14" s="294"/>
      <c r="R14" s="294"/>
      <c r="S14" s="294"/>
      <c r="T14" s="294"/>
      <c r="U14" s="294"/>
      <c r="V14" s="294"/>
      <c r="W14" s="294"/>
      <c r="X14" s="294"/>
      <c r="Y14" s="294"/>
      <c r="Z14" s="294"/>
      <c r="AA14" s="294"/>
      <c r="AB14" s="294"/>
      <c r="AC14" s="294"/>
      <c r="AD14" s="294"/>
      <c r="AE14" s="294"/>
      <c r="AF14" s="294"/>
      <c r="AG14" s="294"/>
      <c r="AH14" s="294"/>
      <c r="AI14" s="294"/>
      <c r="AJ14" s="294"/>
      <c r="AK14" s="28" t="s">
        <v>28</v>
      </c>
      <c r="AN14" s="30" t="s">
        <v>30</v>
      </c>
      <c r="AR14" s="21"/>
      <c r="BE14" s="289"/>
      <c r="BS14" s="18" t="s">
        <v>26</v>
      </c>
    </row>
    <row r="15" spans="1:74" s="1" customFormat="1" ht="6.95" customHeight="1" x14ac:dyDescent="0.2">
      <c r="B15" s="21"/>
      <c r="AR15" s="21"/>
      <c r="BE15" s="289"/>
      <c r="BS15" s="18" t="s">
        <v>4</v>
      </c>
    </row>
    <row r="16" spans="1:74" s="1" customFormat="1" ht="12" customHeight="1" x14ac:dyDescent="0.2">
      <c r="B16" s="21"/>
      <c r="D16" s="28" t="s">
        <v>31</v>
      </c>
      <c r="AK16" s="28" t="s">
        <v>25</v>
      </c>
      <c r="AN16" s="26" t="s">
        <v>3</v>
      </c>
      <c r="AR16" s="21"/>
      <c r="BE16" s="289"/>
      <c r="BS16" s="18" t="s">
        <v>4</v>
      </c>
    </row>
    <row r="17" spans="1:71" s="1" customFormat="1" ht="18.399999999999999" customHeight="1" x14ac:dyDescent="0.2">
      <c r="B17" s="21"/>
      <c r="E17" s="26" t="s">
        <v>436</v>
      </c>
      <c r="AK17" s="28" t="s">
        <v>28</v>
      </c>
      <c r="AN17" s="26" t="s">
        <v>3</v>
      </c>
      <c r="AR17" s="21"/>
      <c r="BE17" s="289"/>
      <c r="BS17" s="18" t="s">
        <v>33</v>
      </c>
    </row>
    <row r="18" spans="1:71" s="1" customFormat="1" ht="6.95" customHeight="1" x14ac:dyDescent="0.2">
      <c r="B18" s="21"/>
      <c r="AR18" s="21"/>
      <c r="BE18" s="289"/>
      <c r="BS18" s="18" t="s">
        <v>7</v>
      </c>
    </row>
    <row r="19" spans="1:71" s="1" customFormat="1" ht="12" customHeight="1" x14ac:dyDescent="0.2">
      <c r="B19" s="21"/>
      <c r="D19" s="28" t="s">
        <v>34</v>
      </c>
      <c r="AK19" s="28" t="s">
        <v>25</v>
      </c>
      <c r="AN19" s="26" t="s">
        <v>3</v>
      </c>
      <c r="AR19" s="21"/>
      <c r="BE19" s="289"/>
      <c r="BS19" s="18" t="s">
        <v>7</v>
      </c>
    </row>
    <row r="20" spans="1:71" s="1" customFormat="1" ht="18.399999999999999" customHeight="1" x14ac:dyDescent="0.2">
      <c r="B20" s="21"/>
      <c r="E20" s="26" t="s">
        <v>35</v>
      </c>
      <c r="AK20" s="28" t="s">
        <v>28</v>
      </c>
      <c r="AN20" s="26" t="s">
        <v>3</v>
      </c>
      <c r="AR20" s="21"/>
      <c r="BE20" s="289"/>
      <c r="BS20" s="18" t="s">
        <v>33</v>
      </c>
    </row>
    <row r="21" spans="1:71" s="1" customFormat="1" ht="6.95" customHeight="1" x14ac:dyDescent="0.2">
      <c r="B21" s="21"/>
      <c r="AR21" s="21"/>
      <c r="BE21" s="289"/>
    </row>
    <row r="22" spans="1:71" s="1" customFormat="1" ht="12" customHeight="1" x14ac:dyDescent="0.2">
      <c r="B22" s="21"/>
      <c r="D22" s="28" t="s">
        <v>36</v>
      </c>
      <c r="AR22" s="21"/>
      <c r="BE22" s="289"/>
    </row>
    <row r="23" spans="1:71" s="1" customFormat="1" ht="90.75" customHeight="1" x14ac:dyDescent="0.2">
      <c r="B23" s="21"/>
      <c r="E23" s="295" t="s">
        <v>37</v>
      </c>
      <c r="F23" s="295"/>
      <c r="G23" s="295"/>
      <c r="H23" s="295"/>
      <c r="I23" s="295"/>
      <c r="J23" s="295"/>
      <c r="K23" s="295"/>
      <c r="L23" s="295"/>
      <c r="M23" s="295"/>
      <c r="N23" s="295"/>
      <c r="O23" s="295"/>
      <c r="P23" s="295"/>
      <c r="Q23" s="295"/>
      <c r="R23" s="295"/>
      <c r="S23" s="295"/>
      <c r="T23" s="295"/>
      <c r="U23" s="295"/>
      <c r="V23" s="295"/>
      <c r="W23" s="295"/>
      <c r="X23" s="295"/>
      <c r="Y23" s="295"/>
      <c r="Z23" s="295"/>
      <c r="AA23" s="295"/>
      <c r="AB23" s="295"/>
      <c r="AC23" s="295"/>
      <c r="AD23" s="295"/>
      <c r="AE23" s="295"/>
      <c r="AF23" s="295"/>
      <c r="AG23" s="295"/>
      <c r="AH23" s="295"/>
      <c r="AI23" s="295"/>
      <c r="AJ23" s="295"/>
      <c r="AK23" s="295"/>
      <c r="AL23" s="295"/>
      <c r="AM23" s="295"/>
      <c r="AN23" s="295"/>
      <c r="AR23" s="21"/>
      <c r="BE23" s="289"/>
    </row>
    <row r="24" spans="1:71" s="1" customFormat="1" ht="6.95" customHeight="1" x14ac:dyDescent="0.2">
      <c r="B24" s="21"/>
      <c r="AR24" s="21"/>
      <c r="BE24" s="289"/>
    </row>
    <row r="25" spans="1:71" s="1" customFormat="1" ht="6.95" customHeight="1" x14ac:dyDescent="0.2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E25" s="289"/>
    </row>
    <row r="26" spans="1:71" s="2" customFormat="1" ht="25.9" customHeight="1" x14ac:dyDescent="0.2">
      <c r="A26" s="33"/>
      <c r="B26" s="34"/>
      <c r="C26" s="33"/>
      <c r="D26" s="35" t="s">
        <v>38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296">
        <f>ROUND(AG54,2)</f>
        <v>0</v>
      </c>
      <c r="AL26" s="297"/>
      <c r="AM26" s="297"/>
      <c r="AN26" s="297"/>
      <c r="AO26" s="297"/>
      <c r="AP26" s="33"/>
      <c r="AQ26" s="33"/>
      <c r="AR26" s="34"/>
      <c r="BE26" s="289"/>
    </row>
    <row r="27" spans="1:71" s="2" customFormat="1" ht="6.95" customHeight="1" x14ac:dyDescent="0.2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4"/>
      <c r="BE27" s="289"/>
    </row>
    <row r="28" spans="1:71" s="2" customFormat="1" ht="12.75" x14ac:dyDescent="0.2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298" t="s">
        <v>39</v>
      </c>
      <c r="M28" s="298"/>
      <c r="N28" s="298"/>
      <c r="O28" s="298"/>
      <c r="P28" s="298"/>
      <c r="Q28" s="33"/>
      <c r="R28" s="33"/>
      <c r="S28" s="33"/>
      <c r="T28" s="33"/>
      <c r="U28" s="33"/>
      <c r="V28" s="33"/>
      <c r="W28" s="298" t="s">
        <v>40</v>
      </c>
      <c r="X28" s="298"/>
      <c r="Y28" s="298"/>
      <c r="Z28" s="298"/>
      <c r="AA28" s="298"/>
      <c r="AB28" s="298"/>
      <c r="AC28" s="298"/>
      <c r="AD28" s="298"/>
      <c r="AE28" s="298"/>
      <c r="AF28" s="33"/>
      <c r="AG28" s="33"/>
      <c r="AH28" s="33"/>
      <c r="AI28" s="33"/>
      <c r="AJ28" s="33"/>
      <c r="AK28" s="298" t="s">
        <v>41</v>
      </c>
      <c r="AL28" s="298"/>
      <c r="AM28" s="298"/>
      <c r="AN28" s="298"/>
      <c r="AO28" s="298"/>
      <c r="AP28" s="33"/>
      <c r="AQ28" s="33"/>
      <c r="AR28" s="34"/>
      <c r="BE28" s="289"/>
    </row>
    <row r="29" spans="1:71" s="3" customFormat="1" ht="14.45" customHeight="1" x14ac:dyDescent="0.2">
      <c r="B29" s="38"/>
      <c r="D29" s="28" t="s">
        <v>42</v>
      </c>
      <c r="F29" s="28" t="s">
        <v>43</v>
      </c>
      <c r="L29" s="278">
        <v>0.21</v>
      </c>
      <c r="M29" s="277"/>
      <c r="N29" s="277"/>
      <c r="O29" s="277"/>
      <c r="P29" s="277"/>
      <c r="W29" s="276">
        <f>ROUND(AZ54, 2)</f>
        <v>0</v>
      </c>
      <c r="X29" s="277"/>
      <c r="Y29" s="277"/>
      <c r="Z29" s="277"/>
      <c r="AA29" s="277"/>
      <c r="AB29" s="277"/>
      <c r="AC29" s="277"/>
      <c r="AD29" s="277"/>
      <c r="AE29" s="277"/>
      <c r="AK29" s="276">
        <f>ROUND(AV54, 2)</f>
        <v>0</v>
      </c>
      <c r="AL29" s="277"/>
      <c r="AM29" s="277"/>
      <c r="AN29" s="277"/>
      <c r="AO29" s="277"/>
      <c r="AR29" s="38"/>
      <c r="BE29" s="290"/>
    </row>
    <row r="30" spans="1:71" s="3" customFormat="1" ht="14.45" customHeight="1" x14ac:dyDescent="0.2">
      <c r="B30" s="38"/>
      <c r="F30" s="28" t="s">
        <v>44</v>
      </c>
      <c r="L30" s="278">
        <v>0.15</v>
      </c>
      <c r="M30" s="277"/>
      <c r="N30" s="277"/>
      <c r="O30" s="277"/>
      <c r="P30" s="277"/>
      <c r="W30" s="276">
        <f>ROUND(BA54, 2)</f>
        <v>0</v>
      </c>
      <c r="X30" s="277"/>
      <c r="Y30" s="277"/>
      <c r="Z30" s="277"/>
      <c r="AA30" s="277"/>
      <c r="AB30" s="277"/>
      <c r="AC30" s="277"/>
      <c r="AD30" s="277"/>
      <c r="AE30" s="277"/>
      <c r="AK30" s="276">
        <f>ROUND(AW54, 2)</f>
        <v>0</v>
      </c>
      <c r="AL30" s="277"/>
      <c r="AM30" s="277"/>
      <c r="AN30" s="277"/>
      <c r="AO30" s="277"/>
      <c r="AR30" s="38"/>
      <c r="BE30" s="290"/>
    </row>
    <row r="31" spans="1:71" s="3" customFormat="1" ht="14.45" hidden="1" customHeight="1" x14ac:dyDescent="0.2">
      <c r="B31" s="38"/>
      <c r="F31" s="28" t="s">
        <v>45</v>
      </c>
      <c r="L31" s="278">
        <v>0.21</v>
      </c>
      <c r="M31" s="277"/>
      <c r="N31" s="277"/>
      <c r="O31" s="277"/>
      <c r="P31" s="277"/>
      <c r="W31" s="276">
        <f>ROUND(BB54, 2)</f>
        <v>0</v>
      </c>
      <c r="X31" s="277"/>
      <c r="Y31" s="277"/>
      <c r="Z31" s="277"/>
      <c r="AA31" s="277"/>
      <c r="AB31" s="277"/>
      <c r="AC31" s="277"/>
      <c r="AD31" s="277"/>
      <c r="AE31" s="277"/>
      <c r="AK31" s="276">
        <v>0</v>
      </c>
      <c r="AL31" s="277"/>
      <c r="AM31" s="277"/>
      <c r="AN31" s="277"/>
      <c r="AO31" s="277"/>
      <c r="AR31" s="38"/>
      <c r="BE31" s="290"/>
    </row>
    <row r="32" spans="1:71" s="3" customFormat="1" ht="14.45" hidden="1" customHeight="1" x14ac:dyDescent="0.2">
      <c r="B32" s="38"/>
      <c r="F32" s="28" t="s">
        <v>46</v>
      </c>
      <c r="L32" s="278">
        <v>0.15</v>
      </c>
      <c r="M32" s="277"/>
      <c r="N32" s="277"/>
      <c r="O32" s="277"/>
      <c r="P32" s="277"/>
      <c r="W32" s="276">
        <f>ROUND(BC54, 2)</f>
        <v>0</v>
      </c>
      <c r="X32" s="277"/>
      <c r="Y32" s="277"/>
      <c r="Z32" s="277"/>
      <c r="AA32" s="277"/>
      <c r="AB32" s="277"/>
      <c r="AC32" s="277"/>
      <c r="AD32" s="277"/>
      <c r="AE32" s="277"/>
      <c r="AK32" s="276">
        <v>0</v>
      </c>
      <c r="AL32" s="277"/>
      <c r="AM32" s="277"/>
      <c r="AN32" s="277"/>
      <c r="AO32" s="277"/>
      <c r="AR32" s="38"/>
      <c r="BE32" s="290"/>
    </row>
    <row r="33" spans="1:57" s="3" customFormat="1" ht="14.45" hidden="1" customHeight="1" x14ac:dyDescent="0.2">
      <c r="B33" s="38"/>
      <c r="F33" s="28" t="s">
        <v>47</v>
      </c>
      <c r="L33" s="278">
        <v>0</v>
      </c>
      <c r="M33" s="277"/>
      <c r="N33" s="277"/>
      <c r="O33" s="277"/>
      <c r="P33" s="277"/>
      <c r="W33" s="276">
        <f>ROUND(BD54, 2)</f>
        <v>0</v>
      </c>
      <c r="X33" s="277"/>
      <c r="Y33" s="277"/>
      <c r="Z33" s="277"/>
      <c r="AA33" s="277"/>
      <c r="AB33" s="277"/>
      <c r="AC33" s="277"/>
      <c r="AD33" s="277"/>
      <c r="AE33" s="277"/>
      <c r="AK33" s="276">
        <v>0</v>
      </c>
      <c r="AL33" s="277"/>
      <c r="AM33" s="277"/>
      <c r="AN33" s="277"/>
      <c r="AO33" s="277"/>
      <c r="AR33" s="38"/>
    </row>
    <row r="34" spans="1:57" s="2" customFormat="1" ht="6.95" customHeight="1" x14ac:dyDescent="0.2">
      <c r="A34" s="33"/>
      <c r="B34" s="34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4"/>
      <c r="BE34" s="33"/>
    </row>
    <row r="35" spans="1:57" s="2" customFormat="1" ht="25.9" customHeight="1" x14ac:dyDescent="0.2">
      <c r="A35" s="33"/>
      <c r="B35" s="34"/>
      <c r="C35" s="39"/>
      <c r="D35" s="40" t="s">
        <v>48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 t="s">
        <v>49</v>
      </c>
      <c r="U35" s="41"/>
      <c r="V35" s="41"/>
      <c r="W35" s="41"/>
      <c r="X35" s="279" t="s">
        <v>50</v>
      </c>
      <c r="Y35" s="280"/>
      <c r="Z35" s="280"/>
      <c r="AA35" s="280"/>
      <c r="AB35" s="280"/>
      <c r="AC35" s="41"/>
      <c r="AD35" s="41"/>
      <c r="AE35" s="41"/>
      <c r="AF35" s="41"/>
      <c r="AG35" s="41"/>
      <c r="AH35" s="41"/>
      <c r="AI35" s="41"/>
      <c r="AJ35" s="41"/>
      <c r="AK35" s="281">
        <f>SUM(AK26:AK33)</f>
        <v>0</v>
      </c>
      <c r="AL35" s="280"/>
      <c r="AM35" s="280"/>
      <c r="AN35" s="280"/>
      <c r="AO35" s="282"/>
      <c r="AP35" s="39"/>
      <c r="AQ35" s="39"/>
      <c r="AR35" s="34"/>
      <c r="BE35" s="33"/>
    </row>
    <row r="36" spans="1:57" s="2" customFormat="1" ht="6.95" customHeight="1" x14ac:dyDescent="0.2">
      <c r="A36" s="33"/>
      <c r="B36" s="34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4"/>
      <c r="BE36" s="33"/>
    </row>
    <row r="37" spans="1:57" s="2" customFormat="1" ht="6.95" customHeight="1" x14ac:dyDescent="0.2">
      <c r="A37" s="33"/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34"/>
      <c r="BE37" s="33"/>
    </row>
    <row r="41" spans="1:57" s="2" customFormat="1" ht="6.95" customHeight="1" x14ac:dyDescent="0.2">
      <c r="A41" s="33"/>
      <c r="B41" s="45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34"/>
      <c r="BE41" s="33"/>
    </row>
    <row r="42" spans="1:57" s="2" customFormat="1" ht="24.95" customHeight="1" x14ac:dyDescent="0.2">
      <c r="A42" s="33"/>
      <c r="B42" s="34"/>
      <c r="C42" s="22" t="s">
        <v>51</v>
      </c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4"/>
      <c r="BE42" s="33"/>
    </row>
    <row r="43" spans="1:57" s="2" customFormat="1" ht="6.95" customHeight="1" x14ac:dyDescent="0.2">
      <c r="A43" s="33"/>
      <c r="B43" s="34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4"/>
      <c r="BE43" s="33"/>
    </row>
    <row r="44" spans="1:57" s="4" customFormat="1" ht="12" customHeight="1" x14ac:dyDescent="0.2">
      <c r="B44" s="47"/>
      <c r="C44" s="28" t="s">
        <v>14</v>
      </c>
      <c r="L44" s="4">
        <f>K5</f>
        <v>10</v>
      </c>
      <c r="AR44" s="47"/>
    </row>
    <row r="45" spans="1:57" s="5" customFormat="1" ht="36.950000000000003" customHeight="1" x14ac:dyDescent="0.2">
      <c r="B45" s="48"/>
      <c r="C45" s="49" t="s">
        <v>16</v>
      </c>
      <c r="L45" s="267" t="str">
        <f>K6</f>
        <v>Lávka přes Lužecký potok, k.ú. Povrly, p.p.č.438, 464, 1245</v>
      </c>
      <c r="M45" s="268"/>
      <c r="N45" s="268"/>
      <c r="O45" s="268"/>
      <c r="P45" s="268"/>
      <c r="Q45" s="268"/>
      <c r="R45" s="268"/>
      <c r="S45" s="268"/>
      <c r="T45" s="268"/>
      <c r="U45" s="268"/>
      <c r="V45" s="268"/>
      <c r="W45" s="268"/>
      <c r="X45" s="268"/>
      <c r="Y45" s="268"/>
      <c r="Z45" s="268"/>
      <c r="AA45" s="268"/>
      <c r="AB45" s="268"/>
      <c r="AC45" s="268"/>
      <c r="AD45" s="268"/>
      <c r="AE45" s="268"/>
      <c r="AF45" s="268"/>
      <c r="AG45" s="268"/>
      <c r="AH45" s="268"/>
      <c r="AI45" s="268"/>
      <c r="AJ45" s="268"/>
      <c r="AK45" s="268"/>
      <c r="AL45" s="268"/>
      <c r="AM45" s="268"/>
      <c r="AN45" s="268"/>
      <c r="AO45" s="268"/>
      <c r="AR45" s="48"/>
    </row>
    <row r="46" spans="1:57" s="2" customFormat="1" ht="6.95" customHeight="1" x14ac:dyDescent="0.2">
      <c r="A46" s="33"/>
      <c r="B46" s="34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4"/>
      <c r="BE46" s="33"/>
    </row>
    <row r="47" spans="1:57" s="2" customFormat="1" ht="12" customHeight="1" x14ac:dyDescent="0.2">
      <c r="A47" s="33"/>
      <c r="B47" s="34"/>
      <c r="C47" s="28" t="s">
        <v>20</v>
      </c>
      <c r="D47" s="33"/>
      <c r="E47" s="33"/>
      <c r="F47" s="33"/>
      <c r="G47" s="33"/>
      <c r="H47" s="33"/>
      <c r="I47" s="33"/>
      <c r="J47" s="33"/>
      <c r="K47" s="33"/>
      <c r="L47" s="50" t="str">
        <f>IF(K8="","",K8)</f>
        <v>Povrly</v>
      </c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28" t="s">
        <v>22</v>
      </c>
      <c r="AJ47" s="33"/>
      <c r="AK47" s="33"/>
      <c r="AL47" s="33"/>
      <c r="AM47" s="269" t="str">
        <f>IF(AN8= "","",AN8)</f>
        <v>17. 2. 2021</v>
      </c>
      <c r="AN47" s="269"/>
      <c r="AO47" s="33"/>
      <c r="AP47" s="33"/>
      <c r="AQ47" s="33"/>
      <c r="AR47" s="34"/>
      <c r="BE47" s="33"/>
    </row>
    <row r="48" spans="1:57" s="2" customFormat="1" ht="6.95" customHeight="1" x14ac:dyDescent="0.2">
      <c r="A48" s="33"/>
      <c r="B48" s="34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4"/>
      <c r="BE48" s="33"/>
    </row>
    <row r="49" spans="1:91" s="2" customFormat="1" ht="15.2" customHeight="1" x14ac:dyDescent="0.2">
      <c r="A49" s="33"/>
      <c r="B49" s="34"/>
      <c r="C49" s="28" t="s">
        <v>24</v>
      </c>
      <c r="D49" s="33"/>
      <c r="E49" s="33"/>
      <c r="F49" s="33"/>
      <c r="G49" s="33"/>
      <c r="H49" s="33"/>
      <c r="I49" s="33"/>
      <c r="J49" s="33"/>
      <c r="K49" s="33"/>
      <c r="L49" s="4" t="str">
        <f>IF(E11= "","",E11)</f>
        <v>Obec Povrly, Mírová 165/7, 403 32 Povrly</v>
      </c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28" t="s">
        <v>31</v>
      </c>
      <c r="AJ49" s="33"/>
      <c r="AK49" s="33"/>
      <c r="AL49" s="33"/>
      <c r="AM49" s="270" t="str">
        <f>IF(E17="","",E17)</f>
        <v>Ing. Arch. Josef Kvaš</v>
      </c>
      <c r="AN49" s="271"/>
      <c r="AO49" s="271"/>
      <c r="AP49" s="271"/>
      <c r="AQ49" s="33"/>
      <c r="AR49" s="34"/>
      <c r="AS49" s="272" t="s">
        <v>52</v>
      </c>
      <c r="AT49" s="273"/>
      <c r="AU49" s="52"/>
      <c r="AV49" s="52"/>
      <c r="AW49" s="52"/>
      <c r="AX49" s="52"/>
      <c r="AY49" s="52"/>
      <c r="AZ49" s="52"/>
      <c r="BA49" s="52"/>
      <c r="BB49" s="52"/>
      <c r="BC49" s="52"/>
      <c r="BD49" s="53"/>
      <c r="BE49" s="33"/>
    </row>
    <row r="50" spans="1:91" s="2" customFormat="1" ht="15.2" customHeight="1" x14ac:dyDescent="0.2">
      <c r="A50" s="33"/>
      <c r="B50" s="34"/>
      <c r="C50" s="28" t="s">
        <v>29</v>
      </c>
      <c r="D50" s="33"/>
      <c r="E50" s="33"/>
      <c r="F50" s="33"/>
      <c r="G50" s="33"/>
      <c r="H50" s="33"/>
      <c r="I50" s="33"/>
      <c r="J50" s="33"/>
      <c r="K50" s="33"/>
      <c r="L50" s="4" t="str">
        <f>IF(E14= "Vyplň údaj","",E14)</f>
        <v/>
      </c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28" t="s">
        <v>34</v>
      </c>
      <c r="AJ50" s="33"/>
      <c r="AK50" s="33"/>
      <c r="AL50" s="33"/>
      <c r="AM50" s="270" t="str">
        <f>IF(E20="","",E20)</f>
        <v xml:space="preserve"> </v>
      </c>
      <c r="AN50" s="271"/>
      <c r="AO50" s="271"/>
      <c r="AP50" s="271"/>
      <c r="AQ50" s="33"/>
      <c r="AR50" s="34"/>
      <c r="AS50" s="274"/>
      <c r="AT50" s="275"/>
      <c r="AU50" s="54"/>
      <c r="AV50" s="54"/>
      <c r="AW50" s="54"/>
      <c r="AX50" s="54"/>
      <c r="AY50" s="54"/>
      <c r="AZ50" s="54"/>
      <c r="BA50" s="54"/>
      <c r="BB50" s="54"/>
      <c r="BC50" s="54"/>
      <c r="BD50" s="55"/>
      <c r="BE50" s="33"/>
    </row>
    <row r="51" spans="1:91" s="2" customFormat="1" ht="10.9" customHeight="1" x14ac:dyDescent="0.2">
      <c r="A51" s="33"/>
      <c r="B51" s="34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4"/>
      <c r="AS51" s="274"/>
      <c r="AT51" s="275"/>
      <c r="AU51" s="54"/>
      <c r="AV51" s="54"/>
      <c r="AW51" s="54"/>
      <c r="AX51" s="54"/>
      <c r="AY51" s="54"/>
      <c r="AZ51" s="54"/>
      <c r="BA51" s="54"/>
      <c r="BB51" s="54"/>
      <c r="BC51" s="54"/>
      <c r="BD51" s="55"/>
      <c r="BE51" s="33"/>
    </row>
    <row r="52" spans="1:91" s="2" customFormat="1" ht="29.25" customHeight="1" x14ac:dyDescent="0.2">
      <c r="A52" s="33"/>
      <c r="B52" s="34"/>
      <c r="C52" s="263" t="s">
        <v>53</v>
      </c>
      <c r="D52" s="264"/>
      <c r="E52" s="264"/>
      <c r="F52" s="264"/>
      <c r="G52" s="264"/>
      <c r="H52" s="56"/>
      <c r="I52" s="265" t="s">
        <v>54</v>
      </c>
      <c r="J52" s="264"/>
      <c r="K52" s="264"/>
      <c r="L52" s="264"/>
      <c r="M52" s="264"/>
      <c r="N52" s="264"/>
      <c r="O52" s="264"/>
      <c r="P52" s="264"/>
      <c r="Q52" s="264"/>
      <c r="R52" s="264"/>
      <c r="S52" s="264"/>
      <c r="T52" s="264"/>
      <c r="U52" s="264"/>
      <c r="V52" s="264"/>
      <c r="W52" s="264"/>
      <c r="X52" s="264"/>
      <c r="Y52" s="264"/>
      <c r="Z52" s="264"/>
      <c r="AA52" s="264"/>
      <c r="AB52" s="264"/>
      <c r="AC52" s="264"/>
      <c r="AD52" s="264"/>
      <c r="AE52" s="264"/>
      <c r="AF52" s="264"/>
      <c r="AG52" s="266" t="s">
        <v>55</v>
      </c>
      <c r="AH52" s="264"/>
      <c r="AI52" s="264"/>
      <c r="AJ52" s="264"/>
      <c r="AK52" s="264"/>
      <c r="AL52" s="264"/>
      <c r="AM52" s="264"/>
      <c r="AN52" s="265" t="s">
        <v>56</v>
      </c>
      <c r="AO52" s="264"/>
      <c r="AP52" s="264"/>
      <c r="AQ52" s="57" t="s">
        <v>57</v>
      </c>
      <c r="AR52" s="34"/>
      <c r="AS52" s="58" t="s">
        <v>58</v>
      </c>
      <c r="AT52" s="59" t="s">
        <v>59</v>
      </c>
      <c r="AU52" s="59" t="s">
        <v>60</v>
      </c>
      <c r="AV52" s="59" t="s">
        <v>61</v>
      </c>
      <c r="AW52" s="59" t="s">
        <v>62</v>
      </c>
      <c r="AX52" s="59" t="s">
        <v>63</v>
      </c>
      <c r="AY52" s="59" t="s">
        <v>64</v>
      </c>
      <c r="AZ52" s="59" t="s">
        <v>65</v>
      </c>
      <c r="BA52" s="59" t="s">
        <v>66</v>
      </c>
      <c r="BB52" s="59" t="s">
        <v>67</v>
      </c>
      <c r="BC52" s="59" t="s">
        <v>68</v>
      </c>
      <c r="BD52" s="60" t="s">
        <v>69</v>
      </c>
      <c r="BE52" s="33"/>
    </row>
    <row r="53" spans="1:91" s="2" customFormat="1" ht="10.9" customHeight="1" x14ac:dyDescent="0.2">
      <c r="A53" s="33"/>
      <c r="B53" s="34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4"/>
      <c r="AS53" s="61"/>
      <c r="AT53" s="62"/>
      <c r="AU53" s="62"/>
      <c r="AV53" s="62"/>
      <c r="AW53" s="62"/>
      <c r="AX53" s="62"/>
      <c r="AY53" s="62"/>
      <c r="AZ53" s="62"/>
      <c r="BA53" s="62"/>
      <c r="BB53" s="62"/>
      <c r="BC53" s="62"/>
      <c r="BD53" s="63"/>
      <c r="BE53" s="33"/>
    </row>
    <row r="54" spans="1:91" s="6" customFormat="1" ht="32.450000000000003" customHeight="1" x14ac:dyDescent="0.2">
      <c r="B54" s="64"/>
      <c r="C54" s="65" t="s">
        <v>70</v>
      </c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6"/>
      <c r="AC54" s="66"/>
      <c r="AD54" s="66"/>
      <c r="AE54" s="66"/>
      <c r="AF54" s="66"/>
      <c r="AG54" s="286">
        <f>ROUND(AG55,2)</f>
        <v>0</v>
      </c>
      <c r="AH54" s="286"/>
      <c r="AI54" s="286"/>
      <c r="AJ54" s="286"/>
      <c r="AK54" s="286"/>
      <c r="AL54" s="286"/>
      <c r="AM54" s="286"/>
      <c r="AN54" s="287">
        <f>SUM(AG54,AT54)</f>
        <v>0</v>
      </c>
      <c r="AO54" s="287"/>
      <c r="AP54" s="287"/>
      <c r="AQ54" s="68" t="s">
        <v>3</v>
      </c>
      <c r="AR54" s="64"/>
      <c r="AS54" s="69">
        <f>ROUND(AS55,2)</f>
        <v>0</v>
      </c>
      <c r="AT54" s="70">
        <f>ROUND(SUM(AV54:AW54),2)</f>
        <v>0</v>
      </c>
      <c r="AU54" s="71">
        <f>ROUND(AU55,5)</f>
        <v>0</v>
      </c>
      <c r="AV54" s="70">
        <f>ROUND(AZ54*L29,2)</f>
        <v>0</v>
      </c>
      <c r="AW54" s="70">
        <f>ROUND(BA54*L30,2)</f>
        <v>0</v>
      </c>
      <c r="AX54" s="70">
        <f>ROUND(BB54*L29,2)</f>
        <v>0</v>
      </c>
      <c r="AY54" s="70">
        <f>ROUND(BC54*L30,2)</f>
        <v>0</v>
      </c>
      <c r="AZ54" s="70">
        <f>ROUND(AZ55,2)</f>
        <v>0</v>
      </c>
      <c r="BA54" s="70">
        <f>ROUND(BA55,2)</f>
        <v>0</v>
      </c>
      <c r="BB54" s="70">
        <f>ROUND(BB55,2)</f>
        <v>0</v>
      </c>
      <c r="BC54" s="70">
        <f>ROUND(BC55,2)</f>
        <v>0</v>
      </c>
      <c r="BD54" s="72">
        <f>ROUND(BD55,2)</f>
        <v>0</v>
      </c>
      <c r="BS54" s="73" t="s">
        <v>71</v>
      </c>
      <c r="BT54" s="73" t="s">
        <v>72</v>
      </c>
      <c r="BU54" s="74" t="s">
        <v>73</v>
      </c>
      <c r="BV54" s="73" t="s">
        <v>74</v>
      </c>
      <c r="BW54" s="73" t="s">
        <v>5</v>
      </c>
      <c r="BX54" s="73" t="s">
        <v>75</v>
      </c>
      <c r="CL54" s="73" t="s">
        <v>3</v>
      </c>
    </row>
    <row r="55" spans="1:91" s="7" customFormat="1" ht="16.5" customHeight="1" x14ac:dyDescent="0.2">
      <c r="A55" s="75" t="s">
        <v>76</v>
      </c>
      <c r="B55" s="76"/>
      <c r="C55" s="77"/>
      <c r="D55" s="285" t="s">
        <v>77</v>
      </c>
      <c r="E55" s="285"/>
      <c r="F55" s="285"/>
      <c r="G55" s="285"/>
      <c r="H55" s="285"/>
      <c r="I55" s="78"/>
      <c r="J55" s="285" t="s">
        <v>78</v>
      </c>
      <c r="K55" s="285"/>
      <c r="L55" s="285"/>
      <c r="M55" s="285"/>
      <c r="N55" s="285"/>
      <c r="O55" s="285"/>
      <c r="P55" s="285"/>
      <c r="Q55" s="285"/>
      <c r="R55" s="285"/>
      <c r="S55" s="285"/>
      <c r="T55" s="285"/>
      <c r="U55" s="285"/>
      <c r="V55" s="285"/>
      <c r="W55" s="285"/>
      <c r="X55" s="285"/>
      <c r="Y55" s="285"/>
      <c r="Z55" s="285"/>
      <c r="AA55" s="285"/>
      <c r="AB55" s="285"/>
      <c r="AC55" s="285"/>
      <c r="AD55" s="285"/>
      <c r="AE55" s="285"/>
      <c r="AF55" s="285"/>
      <c r="AG55" s="283">
        <f>'01 - Lávka přes Lužecký p...'!J30</f>
        <v>0</v>
      </c>
      <c r="AH55" s="284"/>
      <c r="AI55" s="284"/>
      <c r="AJ55" s="284"/>
      <c r="AK55" s="284"/>
      <c r="AL55" s="284"/>
      <c r="AM55" s="284"/>
      <c r="AN55" s="283">
        <f>SUM(AG55,AT55)</f>
        <v>0</v>
      </c>
      <c r="AO55" s="284"/>
      <c r="AP55" s="284"/>
      <c r="AQ55" s="79" t="s">
        <v>79</v>
      </c>
      <c r="AR55" s="76"/>
      <c r="AS55" s="80">
        <v>0</v>
      </c>
      <c r="AT55" s="81">
        <f>ROUND(SUM(AV55:AW55),2)</f>
        <v>0</v>
      </c>
      <c r="AU55" s="82">
        <f>'01 - Lávka přes Lužecký p...'!P86</f>
        <v>0</v>
      </c>
      <c r="AV55" s="81">
        <f>'01 - Lávka přes Lužecký p...'!J33</f>
        <v>0</v>
      </c>
      <c r="AW55" s="81">
        <f>'01 - Lávka přes Lužecký p...'!J34</f>
        <v>0</v>
      </c>
      <c r="AX55" s="81">
        <f>'01 - Lávka přes Lužecký p...'!J35</f>
        <v>0</v>
      </c>
      <c r="AY55" s="81">
        <f>'01 - Lávka přes Lužecký p...'!J36</f>
        <v>0</v>
      </c>
      <c r="AZ55" s="81">
        <f>'01 - Lávka přes Lužecký p...'!F33</f>
        <v>0</v>
      </c>
      <c r="BA55" s="81">
        <f>'01 - Lávka přes Lužecký p...'!F34</f>
        <v>0</v>
      </c>
      <c r="BB55" s="81">
        <f>'01 - Lávka přes Lužecký p...'!F35</f>
        <v>0</v>
      </c>
      <c r="BC55" s="81">
        <f>'01 - Lávka přes Lužecký p...'!F36</f>
        <v>0</v>
      </c>
      <c r="BD55" s="83">
        <f>'01 - Lávka přes Lužecký p...'!F37</f>
        <v>0</v>
      </c>
      <c r="BT55" s="84" t="s">
        <v>80</v>
      </c>
      <c r="BV55" s="84" t="s">
        <v>74</v>
      </c>
      <c r="BW55" s="84" t="s">
        <v>81</v>
      </c>
      <c r="BX55" s="84" t="s">
        <v>5</v>
      </c>
      <c r="CL55" s="84" t="s">
        <v>3</v>
      </c>
      <c r="CM55" s="84" t="s">
        <v>82</v>
      </c>
    </row>
    <row r="56" spans="1:91" s="2" customFormat="1" ht="30" customHeight="1" x14ac:dyDescent="0.2">
      <c r="A56" s="33"/>
      <c r="B56" s="34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4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</row>
    <row r="57" spans="1:91" s="2" customFormat="1" ht="6.95" customHeight="1" x14ac:dyDescent="0.2">
      <c r="A57" s="33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34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</row>
  </sheetData>
  <mergeCells count="42">
    <mergeCell ref="AK30:AO30"/>
    <mergeCell ref="L30:P30"/>
    <mergeCell ref="W31:AE31"/>
    <mergeCell ref="L31:P31"/>
    <mergeCell ref="W32:AE32"/>
    <mergeCell ref="AK32:AO32"/>
    <mergeCell ref="L32:P32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N55:AP55"/>
    <mergeCell ref="AG55:AM55"/>
    <mergeCell ref="D55:H55"/>
    <mergeCell ref="J55:AF55"/>
    <mergeCell ref="AG54:AM54"/>
    <mergeCell ref="AN54:AP54"/>
    <mergeCell ref="AR2:BE2"/>
    <mergeCell ref="C52:G52"/>
    <mergeCell ref="I52:AF52"/>
    <mergeCell ref="AG52:AM52"/>
    <mergeCell ref="AN52:AP52"/>
    <mergeCell ref="L45:AO45"/>
    <mergeCell ref="AM47:AN47"/>
    <mergeCell ref="AM49:AP49"/>
    <mergeCell ref="AS49:AT51"/>
    <mergeCell ref="AM50:AP50"/>
    <mergeCell ref="W33:AE33"/>
    <mergeCell ref="AK33:AO33"/>
    <mergeCell ref="L33:P33"/>
    <mergeCell ref="X35:AB35"/>
    <mergeCell ref="AK35:AO35"/>
    <mergeCell ref="AK31:AO31"/>
  </mergeCells>
  <hyperlinks>
    <hyperlink ref="A55" location="'01 - Lávka přes Lužecký p...'!C2" display="/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8"/>
  <sheetViews>
    <sheetView showGridLines="0" workbookViewId="0"/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61" t="s">
        <v>6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81</v>
      </c>
    </row>
    <row r="3" spans="1:46" s="1" customFormat="1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82</v>
      </c>
    </row>
    <row r="4" spans="1:46" s="1" customFormat="1" ht="24.95" customHeight="1" x14ac:dyDescent="0.2">
      <c r="B4" s="21"/>
      <c r="D4" s="22" t="s">
        <v>83</v>
      </c>
      <c r="L4" s="21"/>
      <c r="M4" s="85" t="s">
        <v>11</v>
      </c>
      <c r="AT4" s="18" t="s">
        <v>4</v>
      </c>
    </row>
    <row r="5" spans="1:46" s="1" customFormat="1" ht="6.95" customHeight="1" x14ac:dyDescent="0.2">
      <c r="B5" s="21"/>
      <c r="L5" s="21"/>
    </row>
    <row r="6" spans="1:46" s="1" customFormat="1" ht="12" customHeight="1" x14ac:dyDescent="0.2">
      <c r="B6" s="21"/>
      <c r="D6" s="28" t="s">
        <v>16</v>
      </c>
      <c r="L6" s="21"/>
    </row>
    <row r="7" spans="1:46" s="1" customFormat="1" ht="16.5" customHeight="1" x14ac:dyDescent="0.2">
      <c r="B7" s="21"/>
      <c r="E7" s="300" t="str">
        <f>'Rekapitulace stavby'!K6</f>
        <v>Lávka přes Lužecký potok, k.ú. Povrly, p.p.č.438, 464, 1245</v>
      </c>
      <c r="F7" s="301"/>
      <c r="G7" s="301"/>
      <c r="H7" s="301"/>
      <c r="L7" s="21"/>
    </row>
    <row r="8" spans="1:46" s="2" customFormat="1" ht="12" customHeight="1" x14ac:dyDescent="0.2">
      <c r="A8" s="33"/>
      <c r="B8" s="34"/>
      <c r="C8" s="33"/>
      <c r="D8" s="28" t="s">
        <v>84</v>
      </c>
      <c r="E8" s="33"/>
      <c r="F8" s="33"/>
      <c r="G8" s="33"/>
      <c r="H8" s="33"/>
      <c r="I8" s="33"/>
      <c r="J8" s="33"/>
      <c r="K8" s="33"/>
      <c r="L8" s="86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 x14ac:dyDescent="0.2">
      <c r="A9" s="33"/>
      <c r="B9" s="34"/>
      <c r="C9" s="33"/>
      <c r="D9" s="33"/>
      <c r="E9" s="267" t="s">
        <v>85</v>
      </c>
      <c r="F9" s="299"/>
      <c r="G9" s="299"/>
      <c r="H9" s="299"/>
      <c r="I9" s="33"/>
      <c r="J9" s="33"/>
      <c r="K9" s="33"/>
      <c r="L9" s="8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x14ac:dyDescent="0.2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8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 x14ac:dyDescent="0.2">
      <c r="A11" s="33"/>
      <c r="B11" s="34"/>
      <c r="C11" s="33"/>
      <c r="D11" s="28" t="s">
        <v>18</v>
      </c>
      <c r="E11" s="33"/>
      <c r="F11" s="26" t="s">
        <v>3</v>
      </c>
      <c r="G11" s="33"/>
      <c r="H11" s="33"/>
      <c r="I11" s="28" t="s">
        <v>19</v>
      </c>
      <c r="J11" s="26" t="s">
        <v>3</v>
      </c>
      <c r="K11" s="33"/>
      <c r="L11" s="8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 x14ac:dyDescent="0.2">
      <c r="A12" s="33"/>
      <c r="B12" s="34"/>
      <c r="C12" s="33"/>
      <c r="D12" s="28" t="s">
        <v>20</v>
      </c>
      <c r="E12" s="33"/>
      <c r="F12" s="26" t="s">
        <v>21</v>
      </c>
      <c r="G12" s="33"/>
      <c r="H12" s="33"/>
      <c r="I12" s="28" t="s">
        <v>22</v>
      </c>
      <c r="J12" s="51" t="str">
        <f>'Rekapitulace stavby'!AN8</f>
        <v>17. 2. 2021</v>
      </c>
      <c r="K12" s="33"/>
      <c r="L12" s="8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 x14ac:dyDescent="0.2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8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 x14ac:dyDescent="0.2">
      <c r="A14" s="33"/>
      <c r="B14" s="34"/>
      <c r="C14" s="33"/>
      <c r="D14" s="28" t="s">
        <v>24</v>
      </c>
      <c r="E14" s="33"/>
      <c r="F14" s="33"/>
      <c r="G14" s="33"/>
      <c r="H14" s="33"/>
      <c r="I14" s="28" t="s">
        <v>25</v>
      </c>
      <c r="J14" s="26" t="s">
        <v>3</v>
      </c>
      <c r="K14" s="33"/>
      <c r="L14" s="8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 x14ac:dyDescent="0.2">
      <c r="A15" s="33"/>
      <c r="B15" s="34"/>
      <c r="C15" s="33"/>
      <c r="D15" s="33"/>
      <c r="E15" s="26" t="s">
        <v>27</v>
      </c>
      <c r="F15" s="33"/>
      <c r="G15" s="33"/>
      <c r="H15" s="33"/>
      <c r="I15" s="28" t="s">
        <v>28</v>
      </c>
      <c r="J15" s="26" t="s">
        <v>3</v>
      </c>
      <c r="K15" s="33"/>
      <c r="L15" s="8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 x14ac:dyDescent="0.2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8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 x14ac:dyDescent="0.2">
      <c r="A17" s="33"/>
      <c r="B17" s="34"/>
      <c r="C17" s="33"/>
      <c r="D17" s="28" t="s">
        <v>29</v>
      </c>
      <c r="E17" s="33"/>
      <c r="F17" s="33"/>
      <c r="G17" s="33"/>
      <c r="H17" s="33"/>
      <c r="I17" s="28" t="s">
        <v>25</v>
      </c>
      <c r="J17" s="29" t="str">
        <f>'Rekapitulace stavby'!AN13</f>
        <v>Vyplň údaj</v>
      </c>
      <c r="K17" s="33"/>
      <c r="L17" s="8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 x14ac:dyDescent="0.2">
      <c r="A18" s="33"/>
      <c r="B18" s="34"/>
      <c r="C18" s="33"/>
      <c r="D18" s="33"/>
      <c r="E18" s="302" t="str">
        <f>'Rekapitulace stavby'!E14</f>
        <v>Vyplň údaj</v>
      </c>
      <c r="F18" s="291"/>
      <c r="G18" s="291"/>
      <c r="H18" s="291"/>
      <c r="I18" s="28" t="s">
        <v>28</v>
      </c>
      <c r="J18" s="29" t="str">
        <f>'Rekapitulace stavby'!AN14</f>
        <v>Vyplň údaj</v>
      </c>
      <c r="K18" s="33"/>
      <c r="L18" s="8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 x14ac:dyDescent="0.2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8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 x14ac:dyDescent="0.2">
      <c r="A20" s="33"/>
      <c r="B20" s="34"/>
      <c r="C20" s="33"/>
      <c r="D20" s="28" t="s">
        <v>31</v>
      </c>
      <c r="E20" s="33"/>
      <c r="F20" s="33"/>
      <c r="G20" s="33"/>
      <c r="H20" s="33"/>
      <c r="I20" s="28" t="s">
        <v>25</v>
      </c>
      <c r="J20" s="26" t="s">
        <v>3</v>
      </c>
      <c r="K20" s="33"/>
      <c r="L20" s="8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 x14ac:dyDescent="0.2">
      <c r="A21" s="33"/>
      <c r="B21" s="34"/>
      <c r="C21" s="33"/>
      <c r="D21" s="33"/>
      <c r="E21" s="26" t="s">
        <v>32</v>
      </c>
      <c r="F21" s="33"/>
      <c r="G21" s="33"/>
      <c r="H21" s="33"/>
      <c r="I21" s="28" t="s">
        <v>28</v>
      </c>
      <c r="J21" s="26" t="s">
        <v>3</v>
      </c>
      <c r="K21" s="33"/>
      <c r="L21" s="8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 x14ac:dyDescent="0.2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8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 x14ac:dyDescent="0.2">
      <c r="A23" s="33"/>
      <c r="B23" s="34"/>
      <c r="C23" s="33"/>
      <c r="D23" s="28" t="s">
        <v>34</v>
      </c>
      <c r="E23" s="33"/>
      <c r="F23" s="33"/>
      <c r="G23" s="33"/>
      <c r="H23" s="33"/>
      <c r="I23" s="28" t="s">
        <v>25</v>
      </c>
      <c r="J23" s="26" t="str">
        <f>IF('Rekapitulace stavby'!AN19="","",'Rekapitulace stavby'!AN19)</f>
        <v/>
      </c>
      <c r="K23" s="33"/>
      <c r="L23" s="8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 x14ac:dyDescent="0.2">
      <c r="A24" s="33"/>
      <c r="B24" s="34"/>
      <c r="C24" s="33"/>
      <c r="D24" s="33"/>
      <c r="E24" s="26" t="str">
        <f>IF('Rekapitulace stavby'!E20="","",'Rekapitulace stavby'!E20)</f>
        <v xml:space="preserve"> </v>
      </c>
      <c r="F24" s="33"/>
      <c r="G24" s="33"/>
      <c r="H24" s="33"/>
      <c r="I24" s="28" t="s">
        <v>28</v>
      </c>
      <c r="J24" s="26" t="str">
        <f>IF('Rekapitulace stavby'!AN20="","",'Rekapitulace stavby'!AN20)</f>
        <v/>
      </c>
      <c r="K24" s="33"/>
      <c r="L24" s="8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 x14ac:dyDescent="0.2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8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 x14ac:dyDescent="0.2">
      <c r="A26" s="33"/>
      <c r="B26" s="34"/>
      <c r="C26" s="33"/>
      <c r="D26" s="28" t="s">
        <v>36</v>
      </c>
      <c r="E26" s="33"/>
      <c r="F26" s="33"/>
      <c r="G26" s="33"/>
      <c r="H26" s="33"/>
      <c r="I26" s="33"/>
      <c r="J26" s="33"/>
      <c r="K26" s="33"/>
      <c r="L26" s="8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71.25" customHeight="1" x14ac:dyDescent="0.2">
      <c r="A27" s="87"/>
      <c r="B27" s="88"/>
      <c r="C27" s="87"/>
      <c r="D27" s="87"/>
      <c r="E27" s="295" t="s">
        <v>86</v>
      </c>
      <c r="F27" s="295"/>
      <c r="G27" s="295"/>
      <c r="H27" s="295"/>
      <c r="I27" s="87"/>
      <c r="J27" s="87"/>
      <c r="K27" s="87"/>
      <c r="L27" s="89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</row>
    <row r="28" spans="1:31" s="2" customFormat="1" ht="6.95" customHeight="1" x14ac:dyDescent="0.2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8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 x14ac:dyDescent="0.2">
      <c r="A29" s="33"/>
      <c r="B29" s="34"/>
      <c r="C29" s="33"/>
      <c r="D29" s="62"/>
      <c r="E29" s="62"/>
      <c r="F29" s="62"/>
      <c r="G29" s="62"/>
      <c r="H29" s="62"/>
      <c r="I29" s="62"/>
      <c r="J29" s="62"/>
      <c r="K29" s="62"/>
      <c r="L29" s="8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 x14ac:dyDescent="0.2">
      <c r="A30" s="33"/>
      <c r="B30" s="34"/>
      <c r="C30" s="33"/>
      <c r="D30" s="90" t="s">
        <v>38</v>
      </c>
      <c r="E30" s="33"/>
      <c r="F30" s="33"/>
      <c r="G30" s="33"/>
      <c r="H30" s="33"/>
      <c r="I30" s="33"/>
      <c r="J30" s="67">
        <f>ROUND(J86, 2)</f>
        <v>0</v>
      </c>
      <c r="K30" s="33"/>
      <c r="L30" s="8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 x14ac:dyDescent="0.2">
      <c r="A31" s="33"/>
      <c r="B31" s="34"/>
      <c r="C31" s="33"/>
      <c r="D31" s="62"/>
      <c r="E31" s="62"/>
      <c r="F31" s="62"/>
      <c r="G31" s="62"/>
      <c r="H31" s="62"/>
      <c r="I31" s="62"/>
      <c r="J31" s="62"/>
      <c r="K31" s="62"/>
      <c r="L31" s="8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 x14ac:dyDescent="0.2">
      <c r="A32" s="33"/>
      <c r="B32" s="34"/>
      <c r="C32" s="33"/>
      <c r="D32" s="33"/>
      <c r="E32" s="33"/>
      <c r="F32" s="37" t="s">
        <v>40</v>
      </c>
      <c r="G32" s="33"/>
      <c r="H32" s="33"/>
      <c r="I32" s="37" t="s">
        <v>39</v>
      </c>
      <c r="J32" s="37" t="s">
        <v>41</v>
      </c>
      <c r="K32" s="33"/>
      <c r="L32" s="8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 x14ac:dyDescent="0.2">
      <c r="A33" s="33"/>
      <c r="B33" s="34"/>
      <c r="C33" s="33"/>
      <c r="D33" s="91" t="s">
        <v>42</v>
      </c>
      <c r="E33" s="28" t="s">
        <v>43</v>
      </c>
      <c r="F33" s="92">
        <f>ROUND((SUM(BE86:BE157)),  2)</f>
        <v>0</v>
      </c>
      <c r="G33" s="33"/>
      <c r="H33" s="33"/>
      <c r="I33" s="93">
        <v>0.21</v>
      </c>
      <c r="J33" s="92">
        <f>ROUND(((SUM(BE86:BE157))*I33),  2)</f>
        <v>0</v>
      </c>
      <c r="K33" s="33"/>
      <c r="L33" s="8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 x14ac:dyDescent="0.2">
      <c r="A34" s="33"/>
      <c r="B34" s="34"/>
      <c r="C34" s="33"/>
      <c r="D34" s="33"/>
      <c r="E34" s="28" t="s">
        <v>44</v>
      </c>
      <c r="F34" s="92">
        <f>ROUND((SUM(BF86:BF157)),  2)</f>
        <v>0</v>
      </c>
      <c r="G34" s="33"/>
      <c r="H34" s="33"/>
      <c r="I34" s="93">
        <v>0.15</v>
      </c>
      <c r="J34" s="92">
        <f>ROUND(((SUM(BF86:BF157))*I34),  2)</f>
        <v>0</v>
      </c>
      <c r="K34" s="33"/>
      <c r="L34" s="8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 x14ac:dyDescent="0.2">
      <c r="A35" s="33"/>
      <c r="B35" s="34"/>
      <c r="C35" s="33"/>
      <c r="D35" s="33"/>
      <c r="E35" s="28" t="s">
        <v>45</v>
      </c>
      <c r="F35" s="92">
        <f>ROUND((SUM(BG86:BG157)),  2)</f>
        <v>0</v>
      </c>
      <c r="G35" s="33"/>
      <c r="H35" s="33"/>
      <c r="I35" s="93">
        <v>0.21</v>
      </c>
      <c r="J35" s="92">
        <f>0</f>
        <v>0</v>
      </c>
      <c r="K35" s="33"/>
      <c r="L35" s="8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 x14ac:dyDescent="0.2">
      <c r="A36" s="33"/>
      <c r="B36" s="34"/>
      <c r="C36" s="33"/>
      <c r="D36" s="33"/>
      <c r="E36" s="28" t="s">
        <v>46</v>
      </c>
      <c r="F36" s="92">
        <f>ROUND((SUM(BH86:BH157)),  2)</f>
        <v>0</v>
      </c>
      <c r="G36" s="33"/>
      <c r="H36" s="33"/>
      <c r="I36" s="93">
        <v>0.15</v>
      </c>
      <c r="J36" s="92">
        <f>0</f>
        <v>0</v>
      </c>
      <c r="K36" s="33"/>
      <c r="L36" s="8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 x14ac:dyDescent="0.2">
      <c r="A37" s="33"/>
      <c r="B37" s="34"/>
      <c r="C37" s="33"/>
      <c r="D37" s="33"/>
      <c r="E37" s="28" t="s">
        <v>47</v>
      </c>
      <c r="F37" s="92">
        <f>ROUND((SUM(BI86:BI157)),  2)</f>
        <v>0</v>
      </c>
      <c r="G37" s="33"/>
      <c r="H37" s="33"/>
      <c r="I37" s="93">
        <v>0</v>
      </c>
      <c r="J37" s="92">
        <f>0</f>
        <v>0</v>
      </c>
      <c r="K37" s="33"/>
      <c r="L37" s="8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 x14ac:dyDescent="0.2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8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 x14ac:dyDescent="0.2">
      <c r="A39" s="33"/>
      <c r="B39" s="34"/>
      <c r="C39" s="94"/>
      <c r="D39" s="95" t="s">
        <v>48</v>
      </c>
      <c r="E39" s="56"/>
      <c r="F39" s="56"/>
      <c r="G39" s="96" t="s">
        <v>49</v>
      </c>
      <c r="H39" s="97" t="s">
        <v>50</v>
      </c>
      <c r="I39" s="56"/>
      <c r="J39" s="98">
        <f>SUM(J30:J37)</f>
        <v>0</v>
      </c>
      <c r="K39" s="99"/>
      <c r="L39" s="8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 x14ac:dyDescent="0.2">
      <c r="A40" s="33"/>
      <c r="B40" s="43"/>
      <c r="C40" s="44"/>
      <c r="D40" s="44"/>
      <c r="E40" s="44"/>
      <c r="F40" s="44"/>
      <c r="G40" s="44"/>
      <c r="H40" s="44"/>
      <c r="I40" s="44"/>
      <c r="J40" s="44"/>
      <c r="K40" s="44"/>
      <c r="L40" s="8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4" spans="1:31" s="2" customFormat="1" ht="6.95" customHeight="1" x14ac:dyDescent="0.2">
      <c r="A44" s="33"/>
      <c r="B44" s="45"/>
      <c r="C44" s="46"/>
      <c r="D44" s="46"/>
      <c r="E44" s="46"/>
      <c r="F44" s="46"/>
      <c r="G44" s="46"/>
      <c r="H44" s="46"/>
      <c r="I44" s="46"/>
      <c r="J44" s="46"/>
      <c r="K44" s="46"/>
      <c r="L44" s="86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</row>
    <row r="45" spans="1:31" s="2" customFormat="1" ht="24.95" customHeight="1" x14ac:dyDescent="0.2">
      <c r="A45" s="33"/>
      <c r="B45" s="34"/>
      <c r="C45" s="22" t="s">
        <v>87</v>
      </c>
      <c r="D45" s="33"/>
      <c r="E45" s="33"/>
      <c r="F45" s="33"/>
      <c r="G45" s="33"/>
      <c r="H45" s="33"/>
      <c r="I45" s="33"/>
      <c r="J45" s="33"/>
      <c r="K45" s="33"/>
      <c r="L45" s="86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</row>
    <row r="46" spans="1:31" s="2" customFormat="1" ht="6.95" customHeight="1" x14ac:dyDescent="0.2">
      <c r="A46" s="33"/>
      <c r="B46" s="34"/>
      <c r="C46" s="33"/>
      <c r="D46" s="33"/>
      <c r="E46" s="33"/>
      <c r="F46" s="33"/>
      <c r="G46" s="33"/>
      <c r="H46" s="33"/>
      <c r="I46" s="33"/>
      <c r="J46" s="33"/>
      <c r="K46" s="33"/>
      <c r="L46" s="86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</row>
    <row r="47" spans="1:31" s="2" customFormat="1" ht="12" customHeight="1" x14ac:dyDescent="0.2">
      <c r="A47" s="33"/>
      <c r="B47" s="34"/>
      <c r="C47" s="28" t="s">
        <v>16</v>
      </c>
      <c r="D47" s="33"/>
      <c r="E47" s="33"/>
      <c r="F47" s="33"/>
      <c r="G47" s="33"/>
      <c r="H47" s="33"/>
      <c r="I47" s="33"/>
      <c r="J47" s="33"/>
      <c r="K47" s="33"/>
      <c r="L47" s="86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</row>
    <row r="48" spans="1:31" s="2" customFormat="1" ht="16.5" customHeight="1" x14ac:dyDescent="0.2">
      <c r="A48" s="33"/>
      <c r="B48" s="34"/>
      <c r="C48" s="33"/>
      <c r="D48" s="33"/>
      <c r="E48" s="300" t="str">
        <f>E7</f>
        <v>Lávka přes Lužecký potok, k.ú. Povrly, p.p.č.438, 464, 1245</v>
      </c>
      <c r="F48" s="301"/>
      <c r="G48" s="301"/>
      <c r="H48" s="301"/>
      <c r="I48" s="33"/>
      <c r="J48" s="33"/>
      <c r="K48" s="33"/>
      <c r="L48" s="86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</row>
    <row r="49" spans="1:47" s="2" customFormat="1" ht="12" customHeight="1" x14ac:dyDescent="0.2">
      <c r="A49" s="33"/>
      <c r="B49" s="34"/>
      <c r="C49" s="28" t="s">
        <v>84</v>
      </c>
      <c r="D49" s="33"/>
      <c r="E49" s="33"/>
      <c r="F49" s="33"/>
      <c r="G49" s="33"/>
      <c r="H49" s="33"/>
      <c r="I49" s="33"/>
      <c r="J49" s="33"/>
      <c r="K49" s="33"/>
      <c r="L49" s="86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</row>
    <row r="50" spans="1:47" s="2" customFormat="1" ht="16.5" customHeight="1" x14ac:dyDescent="0.2">
      <c r="A50" s="33"/>
      <c r="B50" s="34"/>
      <c r="C50" s="33"/>
      <c r="D50" s="33"/>
      <c r="E50" s="267" t="str">
        <f>E9</f>
        <v>01 - Lávka přes Lužecký potok</v>
      </c>
      <c r="F50" s="299"/>
      <c r="G50" s="299"/>
      <c r="H50" s="299"/>
      <c r="I50" s="33"/>
      <c r="J50" s="33"/>
      <c r="K50" s="33"/>
      <c r="L50" s="86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</row>
    <row r="51" spans="1:47" s="2" customFormat="1" ht="6.95" customHeight="1" x14ac:dyDescent="0.2">
      <c r="A51" s="33"/>
      <c r="B51" s="34"/>
      <c r="C51" s="33"/>
      <c r="D51" s="33"/>
      <c r="E51" s="33"/>
      <c r="F51" s="33"/>
      <c r="G51" s="33"/>
      <c r="H51" s="33"/>
      <c r="I51" s="33"/>
      <c r="J51" s="33"/>
      <c r="K51" s="33"/>
      <c r="L51" s="86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</row>
    <row r="52" spans="1:47" s="2" customFormat="1" ht="12" customHeight="1" x14ac:dyDescent="0.2">
      <c r="A52" s="33"/>
      <c r="B52" s="34"/>
      <c r="C52" s="28" t="s">
        <v>20</v>
      </c>
      <c r="D52" s="33"/>
      <c r="E52" s="33"/>
      <c r="F52" s="26" t="str">
        <f>F12</f>
        <v>Povrly</v>
      </c>
      <c r="G52" s="33"/>
      <c r="H52" s="33"/>
      <c r="I52" s="28" t="s">
        <v>22</v>
      </c>
      <c r="J52" s="51" t="str">
        <f>IF(J12="","",J12)</f>
        <v>17. 2. 2021</v>
      </c>
      <c r="K52" s="33"/>
      <c r="L52" s="86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</row>
    <row r="53" spans="1:47" s="2" customFormat="1" ht="6.95" customHeight="1" x14ac:dyDescent="0.2">
      <c r="A53" s="33"/>
      <c r="B53" s="34"/>
      <c r="C53" s="33"/>
      <c r="D53" s="33"/>
      <c r="E53" s="33"/>
      <c r="F53" s="33"/>
      <c r="G53" s="33"/>
      <c r="H53" s="33"/>
      <c r="I53" s="33"/>
      <c r="J53" s="33"/>
      <c r="K53" s="33"/>
      <c r="L53" s="86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</row>
    <row r="54" spans="1:47" s="2" customFormat="1" ht="15.2" customHeight="1" x14ac:dyDescent="0.2">
      <c r="A54" s="33"/>
      <c r="B54" s="34"/>
      <c r="C54" s="28" t="s">
        <v>24</v>
      </c>
      <c r="D54" s="33"/>
      <c r="E54" s="33"/>
      <c r="F54" s="26" t="str">
        <f>E15</f>
        <v>Obec Povrly, Mírová 165/7, 403 32 Povrly</v>
      </c>
      <c r="G54" s="33"/>
      <c r="H54" s="33"/>
      <c r="I54" s="28" t="s">
        <v>31</v>
      </c>
      <c r="J54" s="31" t="str">
        <f>E21</f>
        <v>Ing. Zdeněk Špetlík</v>
      </c>
      <c r="K54" s="33"/>
      <c r="L54" s="86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</row>
    <row r="55" spans="1:47" s="2" customFormat="1" ht="15.2" customHeight="1" x14ac:dyDescent="0.2">
      <c r="A55" s="33"/>
      <c r="B55" s="34"/>
      <c r="C55" s="28" t="s">
        <v>29</v>
      </c>
      <c r="D55" s="33"/>
      <c r="E55" s="33"/>
      <c r="F55" s="26" t="str">
        <f>IF(E18="","",E18)</f>
        <v>Vyplň údaj</v>
      </c>
      <c r="G55" s="33"/>
      <c r="H55" s="33"/>
      <c r="I55" s="28" t="s">
        <v>34</v>
      </c>
      <c r="J55" s="31" t="str">
        <f>E24</f>
        <v xml:space="preserve"> </v>
      </c>
      <c r="K55" s="33"/>
      <c r="L55" s="86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</row>
    <row r="56" spans="1:47" s="2" customFormat="1" ht="10.35" customHeight="1" x14ac:dyDescent="0.2">
      <c r="A56" s="33"/>
      <c r="B56" s="34"/>
      <c r="C56" s="33"/>
      <c r="D56" s="33"/>
      <c r="E56" s="33"/>
      <c r="F56" s="33"/>
      <c r="G56" s="33"/>
      <c r="H56" s="33"/>
      <c r="I56" s="33"/>
      <c r="J56" s="33"/>
      <c r="K56" s="33"/>
      <c r="L56" s="86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</row>
    <row r="57" spans="1:47" s="2" customFormat="1" ht="29.25" customHeight="1" x14ac:dyDescent="0.2">
      <c r="A57" s="33"/>
      <c r="B57" s="34"/>
      <c r="C57" s="100" t="s">
        <v>88</v>
      </c>
      <c r="D57" s="94"/>
      <c r="E57" s="94"/>
      <c r="F57" s="94"/>
      <c r="G57" s="94"/>
      <c r="H57" s="94"/>
      <c r="I57" s="94"/>
      <c r="J57" s="101" t="s">
        <v>89</v>
      </c>
      <c r="K57" s="94"/>
      <c r="L57" s="86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</row>
    <row r="58" spans="1:47" s="2" customFormat="1" ht="10.35" customHeight="1" x14ac:dyDescent="0.2">
      <c r="A58" s="33"/>
      <c r="B58" s="34"/>
      <c r="C58" s="33"/>
      <c r="D58" s="33"/>
      <c r="E58" s="33"/>
      <c r="F58" s="33"/>
      <c r="G58" s="33"/>
      <c r="H58" s="33"/>
      <c r="I58" s="33"/>
      <c r="J58" s="33"/>
      <c r="K58" s="33"/>
      <c r="L58" s="86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</row>
    <row r="59" spans="1:47" s="2" customFormat="1" ht="22.9" customHeight="1" x14ac:dyDescent="0.2">
      <c r="A59" s="33"/>
      <c r="B59" s="34"/>
      <c r="C59" s="102" t="s">
        <v>70</v>
      </c>
      <c r="D59" s="33"/>
      <c r="E59" s="33"/>
      <c r="F59" s="33"/>
      <c r="G59" s="33"/>
      <c r="H59" s="33"/>
      <c r="I59" s="33"/>
      <c r="J59" s="67">
        <f>J86</f>
        <v>0</v>
      </c>
      <c r="K59" s="33"/>
      <c r="L59" s="86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U59" s="18" t="s">
        <v>90</v>
      </c>
    </row>
    <row r="60" spans="1:47" s="9" customFormat="1" ht="24.95" customHeight="1" x14ac:dyDescent="0.2">
      <c r="B60" s="103"/>
      <c r="D60" s="104" t="s">
        <v>91</v>
      </c>
      <c r="E60" s="105"/>
      <c r="F60" s="105"/>
      <c r="G60" s="105"/>
      <c r="H60" s="105"/>
      <c r="I60" s="105"/>
      <c r="J60" s="106">
        <f>J87</f>
        <v>0</v>
      </c>
      <c r="L60" s="103"/>
    </row>
    <row r="61" spans="1:47" s="10" customFormat="1" ht="19.899999999999999" customHeight="1" x14ac:dyDescent="0.2">
      <c r="B61" s="107"/>
      <c r="D61" s="108" t="s">
        <v>92</v>
      </c>
      <c r="E61" s="109"/>
      <c r="F61" s="109"/>
      <c r="G61" s="109"/>
      <c r="H61" s="109"/>
      <c r="I61" s="109"/>
      <c r="J61" s="110">
        <f>J88</f>
        <v>0</v>
      </c>
      <c r="L61" s="107"/>
    </row>
    <row r="62" spans="1:47" s="10" customFormat="1" ht="19.899999999999999" customHeight="1" x14ac:dyDescent="0.2">
      <c r="B62" s="107"/>
      <c r="D62" s="108" t="s">
        <v>93</v>
      </c>
      <c r="E62" s="109"/>
      <c r="F62" s="109"/>
      <c r="G62" s="109"/>
      <c r="H62" s="109"/>
      <c r="I62" s="109"/>
      <c r="J62" s="110">
        <f>J116</f>
        <v>0</v>
      </c>
      <c r="L62" s="107"/>
    </row>
    <row r="63" spans="1:47" s="10" customFormat="1" ht="19.899999999999999" customHeight="1" x14ac:dyDescent="0.2">
      <c r="B63" s="107"/>
      <c r="D63" s="108" t="s">
        <v>94</v>
      </c>
      <c r="E63" s="109"/>
      <c r="F63" s="109"/>
      <c r="G63" s="109"/>
      <c r="H63" s="109"/>
      <c r="I63" s="109"/>
      <c r="J63" s="110">
        <f>J128</f>
        <v>0</v>
      </c>
      <c r="L63" s="107"/>
    </row>
    <row r="64" spans="1:47" s="9" customFormat="1" ht="24.95" customHeight="1" x14ac:dyDescent="0.2">
      <c r="B64" s="103"/>
      <c r="D64" s="104" t="s">
        <v>95</v>
      </c>
      <c r="E64" s="105"/>
      <c r="F64" s="105"/>
      <c r="G64" s="105"/>
      <c r="H64" s="105"/>
      <c r="I64" s="105"/>
      <c r="J64" s="106">
        <f>J131</f>
        <v>0</v>
      </c>
      <c r="L64" s="103"/>
    </row>
    <row r="65" spans="1:31" s="10" customFormat="1" ht="19.899999999999999" customHeight="1" x14ac:dyDescent="0.2">
      <c r="B65" s="107"/>
      <c r="D65" s="108" t="s">
        <v>96</v>
      </c>
      <c r="E65" s="109"/>
      <c r="F65" s="109"/>
      <c r="G65" s="109"/>
      <c r="H65" s="109"/>
      <c r="I65" s="109"/>
      <c r="J65" s="110">
        <f>J132</f>
        <v>0</v>
      </c>
      <c r="L65" s="107"/>
    </row>
    <row r="66" spans="1:31" s="9" customFormat="1" ht="24.95" customHeight="1" x14ac:dyDescent="0.2">
      <c r="B66" s="103"/>
      <c r="D66" s="104" t="s">
        <v>97</v>
      </c>
      <c r="E66" s="105"/>
      <c r="F66" s="105"/>
      <c r="G66" s="105"/>
      <c r="H66" s="105"/>
      <c r="I66" s="105"/>
      <c r="J66" s="106">
        <f>J153</f>
        <v>0</v>
      </c>
      <c r="L66" s="103"/>
    </row>
    <row r="67" spans="1:31" s="2" customFormat="1" ht="21.75" customHeight="1" x14ac:dyDescent="0.2">
      <c r="A67" s="33"/>
      <c r="B67" s="34"/>
      <c r="C67" s="33"/>
      <c r="D67" s="33"/>
      <c r="E67" s="33"/>
      <c r="F67" s="33"/>
      <c r="G67" s="33"/>
      <c r="H67" s="33"/>
      <c r="I67" s="33"/>
      <c r="J67" s="33"/>
      <c r="K67" s="33"/>
      <c r="L67" s="86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</row>
    <row r="68" spans="1:31" s="2" customFormat="1" ht="6.95" customHeight="1" x14ac:dyDescent="0.2">
      <c r="A68" s="33"/>
      <c r="B68" s="43"/>
      <c r="C68" s="44"/>
      <c r="D68" s="44"/>
      <c r="E68" s="44"/>
      <c r="F68" s="44"/>
      <c r="G68" s="44"/>
      <c r="H68" s="44"/>
      <c r="I68" s="44"/>
      <c r="J68" s="44"/>
      <c r="K68" s="44"/>
      <c r="L68" s="86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</row>
    <row r="72" spans="1:31" s="2" customFormat="1" ht="6.95" customHeight="1" x14ac:dyDescent="0.2">
      <c r="A72" s="33"/>
      <c r="B72" s="45"/>
      <c r="C72" s="46"/>
      <c r="D72" s="46"/>
      <c r="E72" s="46"/>
      <c r="F72" s="46"/>
      <c r="G72" s="46"/>
      <c r="H72" s="46"/>
      <c r="I72" s="46"/>
      <c r="J72" s="46"/>
      <c r="K72" s="46"/>
      <c r="L72" s="86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</row>
    <row r="73" spans="1:31" s="2" customFormat="1" ht="24.95" customHeight="1" x14ac:dyDescent="0.2">
      <c r="A73" s="33"/>
      <c r="B73" s="34"/>
      <c r="C73" s="22" t="s">
        <v>98</v>
      </c>
      <c r="D73" s="33"/>
      <c r="E73" s="33"/>
      <c r="F73" s="33"/>
      <c r="G73" s="33"/>
      <c r="H73" s="33"/>
      <c r="I73" s="33"/>
      <c r="J73" s="33"/>
      <c r="K73" s="33"/>
      <c r="L73" s="86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</row>
    <row r="74" spans="1:31" s="2" customFormat="1" ht="6.95" customHeight="1" x14ac:dyDescent="0.2">
      <c r="A74" s="33"/>
      <c r="B74" s="34"/>
      <c r="C74" s="33"/>
      <c r="D74" s="33"/>
      <c r="E74" s="33"/>
      <c r="F74" s="33"/>
      <c r="G74" s="33"/>
      <c r="H74" s="33"/>
      <c r="I74" s="33"/>
      <c r="J74" s="33"/>
      <c r="K74" s="33"/>
      <c r="L74" s="86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</row>
    <row r="75" spans="1:31" s="2" customFormat="1" ht="12" customHeight="1" x14ac:dyDescent="0.2">
      <c r="A75" s="33"/>
      <c r="B75" s="34"/>
      <c r="C75" s="28" t="s">
        <v>16</v>
      </c>
      <c r="D75" s="33"/>
      <c r="E75" s="33"/>
      <c r="F75" s="33"/>
      <c r="G75" s="33"/>
      <c r="H75" s="33"/>
      <c r="I75" s="33"/>
      <c r="J75" s="33"/>
      <c r="K75" s="33"/>
      <c r="L75" s="86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</row>
    <row r="76" spans="1:31" s="2" customFormat="1" ht="16.5" customHeight="1" x14ac:dyDescent="0.2">
      <c r="A76" s="33"/>
      <c r="B76" s="34"/>
      <c r="C76" s="33"/>
      <c r="D76" s="33"/>
      <c r="E76" s="300" t="str">
        <f>E7</f>
        <v>Lávka přes Lužecký potok, k.ú. Povrly, p.p.č.438, 464, 1245</v>
      </c>
      <c r="F76" s="301"/>
      <c r="G76" s="301"/>
      <c r="H76" s="301"/>
      <c r="I76" s="33"/>
      <c r="J76" s="33"/>
      <c r="K76" s="33"/>
      <c r="L76" s="8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2" customHeight="1" x14ac:dyDescent="0.2">
      <c r="A77" s="33"/>
      <c r="B77" s="34"/>
      <c r="C77" s="28" t="s">
        <v>84</v>
      </c>
      <c r="D77" s="33"/>
      <c r="E77" s="33"/>
      <c r="F77" s="33"/>
      <c r="G77" s="33"/>
      <c r="H77" s="33"/>
      <c r="I77" s="33"/>
      <c r="J77" s="33"/>
      <c r="K77" s="33"/>
      <c r="L77" s="8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78" spans="1:31" s="2" customFormat="1" ht="16.5" customHeight="1" x14ac:dyDescent="0.2">
      <c r="A78" s="33"/>
      <c r="B78" s="34"/>
      <c r="C78" s="33"/>
      <c r="D78" s="33"/>
      <c r="E78" s="267" t="str">
        <f>E9</f>
        <v>01 - Lávka přes Lužecký potok</v>
      </c>
      <c r="F78" s="299"/>
      <c r="G78" s="299"/>
      <c r="H78" s="299"/>
      <c r="I78" s="33"/>
      <c r="J78" s="33"/>
      <c r="K78" s="33"/>
      <c r="L78" s="86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</row>
    <row r="79" spans="1:31" s="2" customFormat="1" ht="6.95" customHeight="1" x14ac:dyDescent="0.2">
      <c r="A79" s="33"/>
      <c r="B79" s="34"/>
      <c r="C79" s="33"/>
      <c r="D79" s="33"/>
      <c r="E79" s="33"/>
      <c r="F79" s="33"/>
      <c r="G79" s="33"/>
      <c r="H79" s="33"/>
      <c r="I79" s="33"/>
      <c r="J79" s="33"/>
      <c r="K79" s="33"/>
      <c r="L79" s="86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</row>
    <row r="80" spans="1:31" s="2" customFormat="1" ht="12" customHeight="1" x14ac:dyDescent="0.2">
      <c r="A80" s="33"/>
      <c r="B80" s="34"/>
      <c r="C80" s="28" t="s">
        <v>20</v>
      </c>
      <c r="D80" s="33"/>
      <c r="E80" s="33"/>
      <c r="F80" s="26" t="str">
        <f>F12</f>
        <v>Povrly</v>
      </c>
      <c r="G80" s="33"/>
      <c r="H80" s="33"/>
      <c r="I80" s="28" t="s">
        <v>22</v>
      </c>
      <c r="J80" s="51" t="str">
        <f>IF(J12="","",J12)</f>
        <v>17. 2. 2021</v>
      </c>
      <c r="K80" s="33"/>
      <c r="L80" s="86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</row>
    <row r="81" spans="1:65" s="2" customFormat="1" ht="6.95" customHeight="1" x14ac:dyDescent="0.2">
      <c r="A81" s="33"/>
      <c r="B81" s="34"/>
      <c r="C81" s="33"/>
      <c r="D81" s="33"/>
      <c r="E81" s="33"/>
      <c r="F81" s="33"/>
      <c r="G81" s="33"/>
      <c r="H81" s="33"/>
      <c r="I81" s="33"/>
      <c r="J81" s="33"/>
      <c r="K81" s="33"/>
      <c r="L81" s="8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65" s="2" customFormat="1" ht="15.2" customHeight="1" x14ac:dyDescent="0.2">
      <c r="A82" s="33"/>
      <c r="B82" s="34"/>
      <c r="C82" s="28" t="s">
        <v>24</v>
      </c>
      <c r="D82" s="33"/>
      <c r="E82" s="33"/>
      <c r="F82" s="26" t="str">
        <f>E15</f>
        <v>Obec Povrly, Mírová 165/7, 403 32 Povrly</v>
      </c>
      <c r="G82" s="33"/>
      <c r="H82" s="33"/>
      <c r="I82" s="28" t="s">
        <v>31</v>
      </c>
      <c r="J82" s="31" t="str">
        <f>E21</f>
        <v>Ing. Zdeněk Špetlík</v>
      </c>
      <c r="K82" s="33"/>
      <c r="L82" s="8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65" s="2" customFormat="1" ht="15.2" customHeight="1" x14ac:dyDescent="0.2">
      <c r="A83" s="33"/>
      <c r="B83" s="34"/>
      <c r="C83" s="28" t="s">
        <v>29</v>
      </c>
      <c r="D83" s="33"/>
      <c r="E83" s="33"/>
      <c r="F83" s="26" t="str">
        <f>IF(E18="","",E18)</f>
        <v>Vyplň údaj</v>
      </c>
      <c r="G83" s="33"/>
      <c r="H83" s="33"/>
      <c r="I83" s="28" t="s">
        <v>34</v>
      </c>
      <c r="J83" s="31" t="str">
        <f>E24</f>
        <v xml:space="preserve"> </v>
      </c>
      <c r="K83" s="33"/>
      <c r="L83" s="8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65" s="2" customFormat="1" ht="10.35" customHeight="1" x14ac:dyDescent="0.2">
      <c r="A84" s="33"/>
      <c r="B84" s="34"/>
      <c r="C84" s="33"/>
      <c r="D84" s="33"/>
      <c r="E84" s="33"/>
      <c r="F84" s="33"/>
      <c r="G84" s="33"/>
      <c r="H84" s="33"/>
      <c r="I84" s="33"/>
      <c r="J84" s="33"/>
      <c r="K84" s="33"/>
      <c r="L84" s="8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65" s="11" customFormat="1" ht="29.25" customHeight="1" x14ac:dyDescent="0.2">
      <c r="A85" s="111"/>
      <c r="B85" s="112"/>
      <c r="C85" s="113" t="s">
        <v>99</v>
      </c>
      <c r="D85" s="114" t="s">
        <v>57</v>
      </c>
      <c r="E85" s="114" t="s">
        <v>53</v>
      </c>
      <c r="F85" s="114" t="s">
        <v>54</v>
      </c>
      <c r="G85" s="114" t="s">
        <v>100</v>
      </c>
      <c r="H85" s="114" t="s">
        <v>101</v>
      </c>
      <c r="I85" s="114" t="s">
        <v>102</v>
      </c>
      <c r="J85" s="114" t="s">
        <v>89</v>
      </c>
      <c r="K85" s="115" t="s">
        <v>103</v>
      </c>
      <c r="L85" s="116"/>
      <c r="M85" s="58" t="s">
        <v>3</v>
      </c>
      <c r="N85" s="59" t="s">
        <v>42</v>
      </c>
      <c r="O85" s="59" t="s">
        <v>104</v>
      </c>
      <c r="P85" s="59" t="s">
        <v>105</v>
      </c>
      <c r="Q85" s="59" t="s">
        <v>106</v>
      </c>
      <c r="R85" s="59" t="s">
        <v>107</v>
      </c>
      <c r="S85" s="59" t="s">
        <v>108</v>
      </c>
      <c r="T85" s="60" t="s">
        <v>109</v>
      </c>
      <c r="U85" s="111"/>
      <c r="V85" s="111"/>
      <c r="W85" s="111"/>
      <c r="X85" s="111"/>
      <c r="Y85" s="111"/>
      <c r="Z85" s="111"/>
      <c r="AA85" s="111"/>
      <c r="AB85" s="111"/>
      <c r="AC85" s="111"/>
      <c r="AD85" s="111"/>
      <c r="AE85" s="111"/>
    </row>
    <row r="86" spans="1:65" s="2" customFormat="1" ht="22.9" customHeight="1" x14ac:dyDescent="0.25">
      <c r="A86" s="33"/>
      <c r="B86" s="34"/>
      <c r="C86" s="65" t="s">
        <v>110</v>
      </c>
      <c r="D86" s="33"/>
      <c r="E86" s="33"/>
      <c r="F86" s="33"/>
      <c r="G86" s="33"/>
      <c r="H86" s="33"/>
      <c r="I86" s="33"/>
      <c r="J86" s="117">
        <f>BK86</f>
        <v>0</v>
      </c>
      <c r="K86" s="33"/>
      <c r="L86" s="34"/>
      <c r="M86" s="61"/>
      <c r="N86" s="52"/>
      <c r="O86" s="62"/>
      <c r="P86" s="118">
        <f>P87+P131+P153</f>
        <v>0</v>
      </c>
      <c r="Q86" s="62"/>
      <c r="R86" s="118">
        <f>R87+R131+R153</f>
        <v>6.5759483199999993</v>
      </c>
      <c r="S86" s="62"/>
      <c r="T86" s="119">
        <f>T87+T131+T153</f>
        <v>0.30399999999999999</v>
      </c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T86" s="18" t="s">
        <v>71</v>
      </c>
      <c r="AU86" s="18" t="s">
        <v>90</v>
      </c>
      <c r="BK86" s="120">
        <f>BK87+BK131+BK153</f>
        <v>0</v>
      </c>
    </row>
    <row r="87" spans="1:65" s="12" customFormat="1" ht="25.9" customHeight="1" x14ac:dyDescent="0.2">
      <c r="B87" s="121"/>
      <c r="D87" s="122" t="s">
        <v>71</v>
      </c>
      <c r="E87" s="123" t="s">
        <v>111</v>
      </c>
      <c r="F87" s="123" t="s">
        <v>112</v>
      </c>
      <c r="I87" s="124"/>
      <c r="J87" s="125">
        <f>BK87</f>
        <v>0</v>
      </c>
      <c r="L87" s="121"/>
      <c r="M87" s="126"/>
      <c r="N87" s="127"/>
      <c r="O87" s="127"/>
      <c r="P87" s="128">
        <f>P88+P116+P128</f>
        <v>0</v>
      </c>
      <c r="Q87" s="127"/>
      <c r="R87" s="128">
        <f>R88+R116+R128</f>
        <v>4.6294323199999994</v>
      </c>
      <c r="S87" s="127"/>
      <c r="T87" s="129">
        <f>T88+T116+T128</f>
        <v>0</v>
      </c>
      <c r="AR87" s="122" t="s">
        <v>80</v>
      </c>
      <c r="AT87" s="130" t="s">
        <v>71</v>
      </c>
      <c r="AU87" s="130" t="s">
        <v>72</v>
      </c>
      <c r="AY87" s="122" t="s">
        <v>113</v>
      </c>
      <c r="BK87" s="131">
        <f>BK88+BK116+BK128</f>
        <v>0</v>
      </c>
    </row>
    <row r="88" spans="1:65" s="12" customFormat="1" ht="22.9" customHeight="1" x14ac:dyDescent="0.2">
      <c r="B88" s="121"/>
      <c r="D88" s="122" t="s">
        <v>71</v>
      </c>
      <c r="E88" s="132" t="s">
        <v>80</v>
      </c>
      <c r="F88" s="132" t="s">
        <v>114</v>
      </c>
      <c r="I88" s="124"/>
      <c r="J88" s="133">
        <f>BK88</f>
        <v>0</v>
      </c>
      <c r="L88" s="121"/>
      <c r="M88" s="126"/>
      <c r="N88" s="127"/>
      <c r="O88" s="127"/>
      <c r="P88" s="128">
        <f>SUM(P89:P115)</f>
        <v>0</v>
      </c>
      <c r="Q88" s="127"/>
      <c r="R88" s="128">
        <f>SUM(R89:R115)</f>
        <v>0</v>
      </c>
      <c r="S88" s="127"/>
      <c r="T88" s="129">
        <f>SUM(T89:T115)</f>
        <v>0</v>
      </c>
      <c r="AR88" s="122" t="s">
        <v>80</v>
      </c>
      <c r="AT88" s="130" t="s">
        <v>71</v>
      </c>
      <c r="AU88" s="130" t="s">
        <v>80</v>
      </c>
      <c r="AY88" s="122" t="s">
        <v>113</v>
      </c>
      <c r="BK88" s="131">
        <f>SUM(BK89:BK115)</f>
        <v>0</v>
      </c>
    </row>
    <row r="89" spans="1:65" s="2" customFormat="1" ht="14.45" customHeight="1" x14ac:dyDescent="0.2">
      <c r="A89" s="33"/>
      <c r="B89" s="134"/>
      <c r="C89" s="135" t="s">
        <v>80</v>
      </c>
      <c r="D89" s="135" t="s">
        <v>115</v>
      </c>
      <c r="E89" s="136" t="s">
        <v>116</v>
      </c>
      <c r="F89" s="137" t="s">
        <v>117</v>
      </c>
      <c r="G89" s="138" t="s">
        <v>118</v>
      </c>
      <c r="H89" s="139">
        <v>0.52800000000000002</v>
      </c>
      <c r="I89" s="140"/>
      <c r="J89" s="141">
        <f>ROUND(I89*H89,2)</f>
        <v>0</v>
      </c>
      <c r="K89" s="137" t="s">
        <v>119</v>
      </c>
      <c r="L89" s="34"/>
      <c r="M89" s="142" t="s">
        <v>3</v>
      </c>
      <c r="N89" s="143" t="s">
        <v>43</v>
      </c>
      <c r="O89" s="54"/>
      <c r="P89" s="144">
        <f>O89*H89</f>
        <v>0</v>
      </c>
      <c r="Q89" s="144">
        <v>0</v>
      </c>
      <c r="R89" s="144">
        <f>Q89*H89</f>
        <v>0</v>
      </c>
      <c r="S89" s="144">
        <v>0</v>
      </c>
      <c r="T89" s="145">
        <f>S89*H89</f>
        <v>0</v>
      </c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R89" s="146" t="s">
        <v>120</v>
      </c>
      <c r="AT89" s="146" t="s">
        <v>115</v>
      </c>
      <c r="AU89" s="146" t="s">
        <v>82</v>
      </c>
      <c r="AY89" s="18" t="s">
        <v>113</v>
      </c>
      <c r="BE89" s="147">
        <f>IF(N89="základní",J89,0)</f>
        <v>0</v>
      </c>
      <c r="BF89" s="147">
        <f>IF(N89="snížená",J89,0)</f>
        <v>0</v>
      </c>
      <c r="BG89" s="147">
        <f>IF(N89="zákl. přenesená",J89,0)</f>
        <v>0</v>
      </c>
      <c r="BH89" s="147">
        <f>IF(N89="sníž. přenesená",J89,0)</f>
        <v>0</v>
      </c>
      <c r="BI89" s="147">
        <f>IF(N89="nulová",J89,0)</f>
        <v>0</v>
      </c>
      <c r="BJ89" s="18" t="s">
        <v>80</v>
      </c>
      <c r="BK89" s="147">
        <f>ROUND(I89*H89,2)</f>
        <v>0</v>
      </c>
      <c r="BL89" s="18" t="s">
        <v>120</v>
      </c>
      <c r="BM89" s="146" t="s">
        <v>121</v>
      </c>
    </row>
    <row r="90" spans="1:65" s="2" customFormat="1" ht="19.5" x14ac:dyDescent="0.2">
      <c r="A90" s="33"/>
      <c r="B90" s="34"/>
      <c r="C90" s="33"/>
      <c r="D90" s="148" t="s">
        <v>122</v>
      </c>
      <c r="E90" s="33"/>
      <c r="F90" s="149" t="s">
        <v>123</v>
      </c>
      <c r="G90" s="33"/>
      <c r="H90" s="33"/>
      <c r="I90" s="150"/>
      <c r="J90" s="33"/>
      <c r="K90" s="33"/>
      <c r="L90" s="34"/>
      <c r="M90" s="151"/>
      <c r="N90" s="152"/>
      <c r="O90" s="54"/>
      <c r="P90" s="54"/>
      <c r="Q90" s="54"/>
      <c r="R90" s="54"/>
      <c r="S90" s="54"/>
      <c r="T90" s="55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T90" s="18" t="s">
        <v>122</v>
      </c>
      <c r="AU90" s="18" t="s">
        <v>82</v>
      </c>
    </row>
    <row r="91" spans="1:65" s="13" customFormat="1" x14ac:dyDescent="0.2">
      <c r="B91" s="153"/>
      <c r="D91" s="148" t="s">
        <v>124</v>
      </c>
      <c r="E91" s="154" t="s">
        <v>3</v>
      </c>
      <c r="F91" s="155" t="s">
        <v>125</v>
      </c>
      <c r="H91" s="154" t="s">
        <v>3</v>
      </c>
      <c r="I91" s="156"/>
      <c r="L91" s="153"/>
      <c r="M91" s="157"/>
      <c r="N91" s="158"/>
      <c r="O91" s="158"/>
      <c r="P91" s="158"/>
      <c r="Q91" s="158"/>
      <c r="R91" s="158"/>
      <c r="S91" s="158"/>
      <c r="T91" s="159"/>
      <c r="AT91" s="154" t="s">
        <v>124</v>
      </c>
      <c r="AU91" s="154" t="s">
        <v>82</v>
      </c>
      <c r="AV91" s="13" t="s">
        <v>80</v>
      </c>
      <c r="AW91" s="13" t="s">
        <v>33</v>
      </c>
      <c r="AX91" s="13" t="s">
        <v>72</v>
      </c>
      <c r="AY91" s="154" t="s">
        <v>113</v>
      </c>
    </row>
    <row r="92" spans="1:65" s="14" customFormat="1" x14ac:dyDescent="0.2">
      <c r="B92" s="160"/>
      <c r="D92" s="148" t="s">
        <v>124</v>
      </c>
      <c r="E92" s="161" t="s">
        <v>3</v>
      </c>
      <c r="F92" s="162" t="s">
        <v>126</v>
      </c>
      <c r="H92" s="163">
        <v>0.52800000000000002</v>
      </c>
      <c r="I92" s="164"/>
      <c r="L92" s="160"/>
      <c r="M92" s="165"/>
      <c r="N92" s="166"/>
      <c r="O92" s="166"/>
      <c r="P92" s="166"/>
      <c r="Q92" s="166"/>
      <c r="R92" s="166"/>
      <c r="S92" s="166"/>
      <c r="T92" s="167"/>
      <c r="AT92" s="161" t="s">
        <v>124</v>
      </c>
      <c r="AU92" s="161" t="s">
        <v>82</v>
      </c>
      <c r="AV92" s="14" t="s">
        <v>82</v>
      </c>
      <c r="AW92" s="14" t="s">
        <v>33</v>
      </c>
      <c r="AX92" s="14" t="s">
        <v>80</v>
      </c>
      <c r="AY92" s="161" t="s">
        <v>113</v>
      </c>
    </row>
    <row r="93" spans="1:65" s="2" customFormat="1" ht="14.45" customHeight="1" x14ac:dyDescent="0.2">
      <c r="A93" s="33"/>
      <c r="B93" s="134"/>
      <c r="C93" s="135" t="s">
        <v>82</v>
      </c>
      <c r="D93" s="135" t="s">
        <v>115</v>
      </c>
      <c r="E93" s="136" t="s">
        <v>127</v>
      </c>
      <c r="F93" s="137" t="s">
        <v>128</v>
      </c>
      <c r="G93" s="138" t="s">
        <v>118</v>
      </c>
      <c r="H93" s="139">
        <v>0.52800000000000002</v>
      </c>
      <c r="I93" s="140"/>
      <c r="J93" s="141">
        <f>ROUND(I93*H93,2)</f>
        <v>0</v>
      </c>
      <c r="K93" s="137" t="s">
        <v>119</v>
      </c>
      <c r="L93" s="34"/>
      <c r="M93" s="142" t="s">
        <v>3</v>
      </c>
      <c r="N93" s="143" t="s">
        <v>43</v>
      </c>
      <c r="O93" s="54"/>
      <c r="P93" s="144">
        <f>O93*H93</f>
        <v>0</v>
      </c>
      <c r="Q93" s="144">
        <v>0</v>
      </c>
      <c r="R93" s="144">
        <f>Q93*H93</f>
        <v>0</v>
      </c>
      <c r="S93" s="144">
        <v>0</v>
      </c>
      <c r="T93" s="145">
        <f>S93*H93</f>
        <v>0</v>
      </c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R93" s="146" t="s">
        <v>120</v>
      </c>
      <c r="AT93" s="146" t="s">
        <v>115</v>
      </c>
      <c r="AU93" s="146" t="s">
        <v>82</v>
      </c>
      <c r="AY93" s="18" t="s">
        <v>113</v>
      </c>
      <c r="BE93" s="147">
        <f>IF(N93="základní",J93,0)</f>
        <v>0</v>
      </c>
      <c r="BF93" s="147">
        <f>IF(N93="snížená",J93,0)</f>
        <v>0</v>
      </c>
      <c r="BG93" s="147">
        <f>IF(N93="zákl. přenesená",J93,0)</f>
        <v>0</v>
      </c>
      <c r="BH93" s="147">
        <f>IF(N93="sníž. přenesená",J93,0)</f>
        <v>0</v>
      </c>
      <c r="BI93" s="147">
        <f>IF(N93="nulová",J93,0)</f>
        <v>0</v>
      </c>
      <c r="BJ93" s="18" t="s">
        <v>80</v>
      </c>
      <c r="BK93" s="147">
        <f>ROUND(I93*H93,2)</f>
        <v>0</v>
      </c>
      <c r="BL93" s="18" t="s">
        <v>120</v>
      </c>
      <c r="BM93" s="146" t="s">
        <v>129</v>
      </c>
    </row>
    <row r="94" spans="1:65" s="2" customFormat="1" ht="19.5" x14ac:dyDescent="0.2">
      <c r="A94" s="33"/>
      <c r="B94" s="34"/>
      <c r="C94" s="33"/>
      <c r="D94" s="148" t="s">
        <v>122</v>
      </c>
      <c r="E94" s="33"/>
      <c r="F94" s="149" t="s">
        <v>130</v>
      </c>
      <c r="G94" s="33"/>
      <c r="H94" s="33"/>
      <c r="I94" s="150"/>
      <c r="J94" s="33"/>
      <c r="K94" s="33"/>
      <c r="L94" s="34"/>
      <c r="M94" s="151"/>
      <c r="N94" s="152"/>
      <c r="O94" s="54"/>
      <c r="P94" s="54"/>
      <c r="Q94" s="54"/>
      <c r="R94" s="54"/>
      <c r="S94" s="54"/>
      <c r="T94" s="55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T94" s="18" t="s">
        <v>122</v>
      </c>
      <c r="AU94" s="18" t="s">
        <v>82</v>
      </c>
    </row>
    <row r="95" spans="1:65" s="13" customFormat="1" x14ac:dyDescent="0.2">
      <c r="B95" s="153"/>
      <c r="D95" s="148" t="s">
        <v>124</v>
      </c>
      <c r="E95" s="154" t="s">
        <v>3</v>
      </c>
      <c r="F95" s="155" t="s">
        <v>131</v>
      </c>
      <c r="H95" s="154" t="s">
        <v>3</v>
      </c>
      <c r="I95" s="156"/>
      <c r="L95" s="153"/>
      <c r="M95" s="157"/>
      <c r="N95" s="158"/>
      <c r="O95" s="158"/>
      <c r="P95" s="158"/>
      <c r="Q95" s="158"/>
      <c r="R95" s="158"/>
      <c r="S95" s="158"/>
      <c r="T95" s="159"/>
      <c r="AT95" s="154" t="s">
        <v>124</v>
      </c>
      <c r="AU95" s="154" t="s">
        <v>82</v>
      </c>
      <c r="AV95" s="13" t="s">
        <v>80</v>
      </c>
      <c r="AW95" s="13" t="s">
        <v>33</v>
      </c>
      <c r="AX95" s="13" t="s">
        <v>72</v>
      </c>
      <c r="AY95" s="154" t="s">
        <v>113</v>
      </c>
    </row>
    <row r="96" spans="1:65" s="14" customFormat="1" x14ac:dyDescent="0.2">
      <c r="B96" s="160"/>
      <c r="D96" s="148" t="s">
        <v>124</v>
      </c>
      <c r="E96" s="161" t="s">
        <v>3</v>
      </c>
      <c r="F96" s="162" t="s">
        <v>126</v>
      </c>
      <c r="H96" s="163">
        <v>0.52800000000000002</v>
      </c>
      <c r="I96" s="164"/>
      <c r="L96" s="160"/>
      <c r="M96" s="165"/>
      <c r="N96" s="166"/>
      <c r="O96" s="166"/>
      <c r="P96" s="166"/>
      <c r="Q96" s="166"/>
      <c r="R96" s="166"/>
      <c r="S96" s="166"/>
      <c r="T96" s="167"/>
      <c r="AT96" s="161" t="s">
        <v>124</v>
      </c>
      <c r="AU96" s="161" t="s">
        <v>82</v>
      </c>
      <c r="AV96" s="14" t="s">
        <v>82</v>
      </c>
      <c r="AW96" s="14" t="s">
        <v>33</v>
      </c>
      <c r="AX96" s="14" t="s">
        <v>80</v>
      </c>
      <c r="AY96" s="161" t="s">
        <v>113</v>
      </c>
    </row>
    <row r="97" spans="1:65" s="2" customFormat="1" ht="14.45" customHeight="1" x14ac:dyDescent="0.2">
      <c r="A97" s="33"/>
      <c r="B97" s="134"/>
      <c r="C97" s="135" t="s">
        <v>132</v>
      </c>
      <c r="D97" s="135" t="s">
        <v>115</v>
      </c>
      <c r="E97" s="136" t="s">
        <v>133</v>
      </c>
      <c r="F97" s="137" t="s">
        <v>134</v>
      </c>
      <c r="G97" s="138" t="s">
        <v>118</v>
      </c>
      <c r="H97" s="139">
        <v>0.64</v>
      </c>
      <c r="I97" s="140"/>
      <c r="J97" s="141">
        <f>ROUND(I97*H97,2)</f>
        <v>0</v>
      </c>
      <c r="K97" s="137" t="s">
        <v>119</v>
      </c>
      <c r="L97" s="34"/>
      <c r="M97" s="142" t="s">
        <v>3</v>
      </c>
      <c r="N97" s="143" t="s">
        <v>43</v>
      </c>
      <c r="O97" s="54"/>
      <c r="P97" s="144">
        <f>O97*H97</f>
        <v>0</v>
      </c>
      <c r="Q97" s="144">
        <v>0</v>
      </c>
      <c r="R97" s="144">
        <f>Q97*H97</f>
        <v>0</v>
      </c>
      <c r="S97" s="144">
        <v>0</v>
      </c>
      <c r="T97" s="145">
        <f>S97*H97</f>
        <v>0</v>
      </c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R97" s="146" t="s">
        <v>120</v>
      </c>
      <c r="AT97" s="146" t="s">
        <v>115</v>
      </c>
      <c r="AU97" s="146" t="s">
        <v>82</v>
      </c>
      <c r="AY97" s="18" t="s">
        <v>113</v>
      </c>
      <c r="BE97" s="147">
        <f>IF(N97="základní",J97,0)</f>
        <v>0</v>
      </c>
      <c r="BF97" s="147">
        <f>IF(N97="snížená",J97,0)</f>
        <v>0</v>
      </c>
      <c r="BG97" s="147">
        <f>IF(N97="zákl. přenesená",J97,0)</f>
        <v>0</v>
      </c>
      <c r="BH97" s="147">
        <f>IF(N97="sníž. přenesená",J97,0)</f>
        <v>0</v>
      </c>
      <c r="BI97" s="147">
        <f>IF(N97="nulová",J97,0)</f>
        <v>0</v>
      </c>
      <c r="BJ97" s="18" t="s">
        <v>80</v>
      </c>
      <c r="BK97" s="147">
        <f>ROUND(I97*H97,2)</f>
        <v>0</v>
      </c>
      <c r="BL97" s="18" t="s">
        <v>120</v>
      </c>
      <c r="BM97" s="146" t="s">
        <v>135</v>
      </c>
    </row>
    <row r="98" spans="1:65" s="2" customFormat="1" x14ac:dyDescent="0.2">
      <c r="A98" s="33"/>
      <c r="B98" s="34"/>
      <c r="C98" s="33"/>
      <c r="D98" s="148" t="s">
        <v>122</v>
      </c>
      <c r="E98" s="33"/>
      <c r="F98" s="149" t="s">
        <v>136</v>
      </c>
      <c r="G98" s="33"/>
      <c r="H98" s="33"/>
      <c r="I98" s="150"/>
      <c r="J98" s="33"/>
      <c r="K98" s="33"/>
      <c r="L98" s="34"/>
      <c r="M98" s="151"/>
      <c r="N98" s="152"/>
      <c r="O98" s="54"/>
      <c r="P98" s="54"/>
      <c r="Q98" s="54"/>
      <c r="R98" s="54"/>
      <c r="S98" s="54"/>
      <c r="T98" s="55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T98" s="18" t="s">
        <v>122</v>
      </c>
      <c r="AU98" s="18" t="s">
        <v>82</v>
      </c>
    </row>
    <row r="99" spans="1:65" s="13" customFormat="1" x14ac:dyDescent="0.2">
      <c r="B99" s="153"/>
      <c r="D99" s="148" t="s">
        <v>124</v>
      </c>
      <c r="E99" s="154" t="s">
        <v>3</v>
      </c>
      <c r="F99" s="155" t="s">
        <v>125</v>
      </c>
      <c r="H99" s="154" t="s">
        <v>3</v>
      </c>
      <c r="I99" s="156"/>
      <c r="L99" s="153"/>
      <c r="M99" s="157"/>
      <c r="N99" s="158"/>
      <c r="O99" s="158"/>
      <c r="P99" s="158"/>
      <c r="Q99" s="158"/>
      <c r="R99" s="158"/>
      <c r="S99" s="158"/>
      <c r="T99" s="159"/>
      <c r="AT99" s="154" t="s">
        <v>124</v>
      </c>
      <c r="AU99" s="154" t="s">
        <v>82</v>
      </c>
      <c r="AV99" s="13" t="s">
        <v>80</v>
      </c>
      <c r="AW99" s="13" t="s">
        <v>33</v>
      </c>
      <c r="AX99" s="13" t="s">
        <v>72</v>
      </c>
      <c r="AY99" s="154" t="s">
        <v>113</v>
      </c>
    </row>
    <row r="100" spans="1:65" s="14" customFormat="1" x14ac:dyDescent="0.2">
      <c r="B100" s="160"/>
      <c r="D100" s="148" t="s">
        <v>124</v>
      </c>
      <c r="E100" s="161" t="s">
        <v>3</v>
      </c>
      <c r="F100" s="162" t="s">
        <v>137</v>
      </c>
      <c r="H100" s="163">
        <v>0.64</v>
      </c>
      <c r="I100" s="164"/>
      <c r="L100" s="160"/>
      <c r="M100" s="165"/>
      <c r="N100" s="166"/>
      <c r="O100" s="166"/>
      <c r="P100" s="166"/>
      <c r="Q100" s="166"/>
      <c r="R100" s="166"/>
      <c r="S100" s="166"/>
      <c r="T100" s="167"/>
      <c r="AT100" s="161" t="s">
        <v>124</v>
      </c>
      <c r="AU100" s="161" t="s">
        <v>82</v>
      </c>
      <c r="AV100" s="14" t="s">
        <v>82</v>
      </c>
      <c r="AW100" s="14" t="s">
        <v>33</v>
      </c>
      <c r="AX100" s="14" t="s">
        <v>80</v>
      </c>
      <c r="AY100" s="161" t="s">
        <v>113</v>
      </c>
    </row>
    <row r="101" spans="1:65" s="2" customFormat="1" ht="14.45" customHeight="1" x14ac:dyDescent="0.2">
      <c r="A101" s="33"/>
      <c r="B101" s="134"/>
      <c r="C101" s="135" t="s">
        <v>120</v>
      </c>
      <c r="D101" s="135" t="s">
        <v>115</v>
      </c>
      <c r="E101" s="136" t="s">
        <v>138</v>
      </c>
      <c r="F101" s="137" t="s">
        <v>139</v>
      </c>
      <c r="G101" s="138" t="s">
        <v>118</v>
      </c>
      <c r="H101" s="139">
        <v>0.64</v>
      </c>
      <c r="I101" s="140"/>
      <c r="J101" s="141">
        <f>ROUND(I101*H101,2)</f>
        <v>0</v>
      </c>
      <c r="K101" s="137" t="s">
        <v>119</v>
      </c>
      <c r="L101" s="34"/>
      <c r="M101" s="142" t="s">
        <v>3</v>
      </c>
      <c r="N101" s="143" t="s">
        <v>43</v>
      </c>
      <c r="O101" s="54"/>
      <c r="P101" s="144">
        <f>O101*H101</f>
        <v>0</v>
      </c>
      <c r="Q101" s="144">
        <v>0</v>
      </c>
      <c r="R101" s="144">
        <f>Q101*H101</f>
        <v>0</v>
      </c>
      <c r="S101" s="144">
        <v>0</v>
      </c>
      <c r="T101" s="145">
        <f>S101*H101</f>
        <v>0</v>
      </c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R101" s="146" t="s">
        <v>120</v>
      </c>
      <c r="AT101" s="146" t="s">
        <v>115</v>
      </c>
      <c r="AU101" s="146" t="s">
        <v>82</v>
      </c>
      <c r="AY101" s="18" t="s">
        <v>113</v>
      </c>
      <c r="BE101" s="147">
        <f>IF(N101="základní",J101,0)</f>
        <v>0</v>
      </c>
      <c r="BF101" s="147">
        <f>IF(N101="snížená",J101,0)</f>
        <v>0</v>
      </c>
      <c r="BG101" s="147">
        <f>IF(N101="zákl. přenesená",J101,0)</f>
        <v>0</v>
      </c>
      <c r="BH101" s="147">
        <f>IF(N101="sníž. přenesená",J101,0)</f>
        <v>0</v>
      </c>
      <c r="BI101" s="147">
        <f>IF(N101="nulová",J101,0)</f>
        <v>0</v>
      </c>
      <c r="BJ101" s="18" t="s">
        <v>80</v>
      </c>
      <c r="BK101" s="147">
        <f>ROUND(I101*H101,2)</f>
        <v>0</v>
      </c>
      <c r="BL101" s="18" t="s">
        <v>120</v>
      </c>
      <c r="BM101" s="146" t="s">
        <v>140</v>
      </c>
    </row>
    <row r="102" spans="1:65" s="2" customFormat="1" x14ac:dyDescent="0.2">
      <c r="A102" s="33"/>
      <c r="B102" s="34"/>
      <c r="C102" s="33"/>
      <c r="D102" s="148" t="s">
        <v>122</v>
      </c>
      <c r="E102" s="33"/>
      <c r="F102" s="149" t="s">
        <v>141</v>
      </c>
      <c r="G102" s="33"/>
      <c r="H102" s="33"/>
      <c r="I102" s="150"/>
      <c r="J102" s="33"/>
      <c r="K102" s="33"/>
      <c r="L102" s="34"/>
      <c r="M102" s="151"/>
      <c r="N102" s="152"/>
      <c r="O102" s="54"/>
      <c r="P102" s="54"/>
      <c r="Q102" s="54"/>
      <c r="R102" s="54"/>
      <c r="S102" s="54"/>
      <c r="T102" s="55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T102" s="18" t="s">
        <v>122</v>
      </c>
      <c r="AU102" s="18" t="s">
        <v>82</v>
      </c>
    </row>
    <row r="103" spans="1:65" s="13" customFormat="1" x14ac:dyDescent="0.2">
      <c r="B103" s="153"/>
      <c r="D103" s="148" t="s">
        <v>124</v>
      </c>
      <c r="E103" s="154" t="s">
        <v>3</v>
      </c>
      <c r="F103" s="155" t="s">
        <v>131</v>
      </c>
      <c r="H103" s="154" t="s">
        <v>3</v>
      </c>
      <c r="I103" s="156"/>
      <c r="L103" s="153"/>
      <c r="M103" s="157"/>
      <c r="N103" s="158"/>
      <c r="O103" s="158"/>
      <c r="P103" s="158"/>
      <c r="Q103" s="158"/>
      <c r="R103" s="158"/>
      <c r="S103" s="158"/>
      <c r="T103" s="159"/>
      <c r="AT103" s="154" t="s">
        <v>124</v>
      </c>
      <c r="AU103" s="154" t="s">
        <v>82</v>
      </c>
      <c r="AV103" s="13" t="s">
        <v>80</v>
      </c>
      <c r="AW103" s="13" t="s">
        <v>33</v>
      </c>
      <c r="AX103" s="13" t="s">
        <v>72</v>
      </c>
      <c r="AY103" s="154" t="s">
        <v>113</v>
      </c>
    </row>
    <row r="104" spans="1:65" s="14" customFormat="1" x14ac:dyDescent="0.2">
      <c r="B104" s="160"/>
      <c r="D104" s="148" t="s">
        <v>124</v>
      </c>
      <c r="E104" s="161" t="s">
        <v>3</v>
      </c>
      <c r="F104" s="162" t="s">
        <v>137</v>
      </c>
      <c r="H104" s="163">
        <v>0.64</v>
      </c>
      <c r="I104" s="164"/>
      <c r="L104" s="160"/>
      <c r="M104" s="165"/>
      <c r="N104" s="166"/>
      <c r="O104" s="166"/>
      <c r="P104" s="166"/>
      <c r="Q104" s="166"/>
      <c r="R104" s="166"/>
      <c r="S104" s="166"/>
      <c r="T104" s="167"/>
      <c r="AT104" s="161" t="s">
        <v>124</v>
      </c>
      <c r="AU104" s="161" t="s">
        <v>82</v>
      </c>
      <c r="AV104" s="14" t="s">
        <v>82</v>
      </c>
      <c r="AW104" s="14" t="s">
        <v>33</v>
      </c>
      <c r="AX104" s="14" t="s">
        <v>80</v>
      </c>
      <c r="AY104" s="161" t="s">
        <v>113</v>
      </c>
    </row>
    <row r="105" spans="1:65" s="2" customFormat="1" ht="14.45" customHeight="1" x14ac:dyDescent="0.2">
      <c r="A105" s="33"/>
      <c r="B105" s="134"/>
      <c r="C105" s="135" t="s">
        <v>142</v>
      </c>
      <c r="D105" s="135" t="s">
        <v>115</v>
      </c>
      <c r="E105" s="136" t="s">
        <v>143</v>
      </c>
      <c r="F105" s="137" t="s">
        <v>144</v>
      </c>
      <c r="G105" s="138" t="s">
        <v>118</v>
      </c>
      <c r="H105" s="139">
        <v>1.1679999999999999</v>
      </c>
      <c r="I105" s="140"/>
      <c r="J105" s="141">
        <f>ROUND(I105*H105,2)</f>
        <v>0</v>
      </c>
      <c r="K105" s="137" t="s">
        <v>119</v>
      </c>
      <c r="L105" s="34"/>
      <c r="M105" s="142" t="s">
        <v>3</v>
      </c>
      <c r="N105" s="143" t="s">
        <v>43</v>
      </c>
      <c r="O105" s="54"/>
      <c r="P105" s="144">
        <f>O105*H105</f>
        <v>0</v>
      </c>
      <c r="Q105" s="144">
        <v>0</v>
      </c>
      <c r="R105" s="144">
        <f>Q105*H105</f>
        <v>0</v>
      </c>
      <c r="S105" s="144">
        <v>0</v>
      </c>
      <c r="T105" s="145">
        <f>S105*H105</f>
        <v>0</v>
      </c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R105" s="146" t="s">
        <v>120</v>
      </c>
      <c r="AT105" s="146" t="s">
        <v>115</v>
      </c>
      <c r="AU105" s="146" t="s">
        <v>82</v>
      </c>
      <c r="AY105" s="18" t="s">
        <v>113</v>
      </c>
      <c r="BE105" s="147">
        <f>IF(N105="základní",J105,0)</f>
        <v>0</v>
      </c>
      <c r="BF105" s="147">
        <f>IF(N105="snížená",J105,0)</f>
        <v>0</v>
      </c>
      <c r="BG105" s="147">
        <f>IF(N105="zákl. přenesená",J105,0)</f>
        <v>0</v>
      </c>
      <c r="BH105" s="147">
        <f>IF(N105="sníž. přenesená",J105,0)</f>
        <v>0</v>
      </c>
      <c r="BI105" s="147">
        <f>IF(N105="nulová",J105,0)</f>
        <v>0</v>
      </c>
      <c r="BJ105" s="18" t="s">
        <v>80</v>
      </c>
      <c r="BK105" s="147">
        <f>ROUND(I105*H105,2)</f>
        <v>0</v>
      </c>
      <c r="BL105" s="18" t="s">
        <v>120</v>
      </c>
      <c r="BM105" s="146" t="s">
        <v>145</v>
      </c>
    </row>
    <row r="106" spans="1:65" s="2" customFormat="1" ht="19.5" x14ac:dyDescent="0.2">
      <c r="A106" s="33"/>
      <c r="B106" s="34"/>
      <c r="C106" s="33"/>
      <c r="D106" s="148" t="s">
        <v>122</v>
      </c>
      <c r="E106" s="33"/>
      <c r="F106" s="149" t="s">
        <v>146</v>
      </c>
      <c r="G106" s="33"/>
      <c r="H106" s="33"/>
      <c r="I106" s="150"/>
      <c r="J106" s="33"/>
      <c r="K106" s="33"/>
      <c r="L106" s="34"/>
      <c r="M106" s="151"/>
      <c r="N106" s="152"/>
      <c r="O106" s="54"/>
      <c r="P106" s="54"/>
      <c r="Q106" s="54"/>
      <c r="R106" s="54"/>
      <c r="S106" s="54"/>
      <c r="T106" s="55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T106" s="18" t="s">
        <v>122</v>
      </c>
      <c r="AU106" s="18" t="s">
        <v>82</v>
      </c>
    </row>
    <row r="107" spans="1:65" s="13" customFormat="1" x14ac:dyDescent="0.2">
      <c r="B107" s="153"/>
      <c r="D107" s="148" t="s">
        <v>124</v>
      </c>
      <c r="E107" s="154" t="s">
        <v>3</v>
      </c>
      <c r="F107" s="155" t="s">
        <v>147</v>
      </c>
      <c r="H107" s="154" t="s">
        <v>3</v>
      </c>
      <c r="I107" s="156"/>
      <c r="L107" s="153"/>
      <c r="M107" s="157"/>
      <c r="N107" s="158"/>
      <c r="O107" s="158"/>
      <c r="P107" s="158"/>
      <c r="Q107" s="158"/>
      <c r="R107" s="158"/>
      <c r="S107" s="158"/>
      <c r="T107" s="159"/>
      <c r="AT107" s="154" t="s">
        <v>124</v>
      </c>
      <c r="AU107" s="154" t="s">
        <v>82</v>
      </c>
      <c r="AV107" s="13" t="s">
        <v>80</v>
      </c>
      <c r="AW107" s="13" t="s">
        <v>33</v>
      </c>
      <c r="AX107" s="13" t="s">
        <v>72</v>
      </c>
      <c r="AY107" s="154" t="s">
        <v>113</v>
      </c>
    </row>
    <row r="108" spans="1:65" s="14" customFormat="1" x14ac:dyDescent="0.2">
      <c r="B108" s="160"/>
      <c r="D108" s="148" t="s">
        <v>124</v>
      </c>
      <c r="E108" s="161" t="s">
        <v>3</v>
      </c>
      <c r="F108" s="162" t="s">
        <v>148</v>
      </c>
      <c r="H108" s="163">
        <v>1.1679999999999999</v>
      </c>
      <c r="I108" s="164"/>
      <c r="L108" s="160"/>
      <c r="M108" s="165"/>
      <c r="N108" s="166"/>
      <c r="O108" s="166"/>
      <c r="P108" s="166"/>
      <c r="Q108" s="166"/>
      <c r="R108" s="166"/>
      <c r="S108" s="166"/>
      <c r="T108" s="167"/>
      <c r="AT108" s="161" t="s">
        <v>124</v>
      </c>
      <c r="AU108" s="161" t="s">
        <v>82</v>
      </c>
      <c r="AV108" s="14" t="s">
        <v>82</v>
      </c>
      <c r="AW108" s="14" t="s">
        <v>33</v>
      </c>
      <c r="AX108" s="14" t="s">
        <v>80</v>
      </c>
      <c r="AY108" s="161" t="s">
        <v>113</v>
      </c>
    </row>
    <row r="109" spans="1:65" s="2" customFormat="1" ht="14.45" customHeight="1" x14ac:dyDescent="0.2">
      <c r="A109" s="33"/>
      <c r="B109" s="134"/>
      <c r="C109" s="135" t="s">
        <v>149</v>
      </c>
      <c r="D109" s="135" t="s">
        <v>115</v>
      </c>
      <c r="E109" s="136" t="s">
        <v>150</v>
      </c>
      <c r="F109" s="137" t="s">
        <v>151</v>
      </c>
      <c r="G109" s="138" t="s">
        <v>118</v>
      </c>
      <c r="H109" s="139">
        <v>1.1679999999999999</v>
      </c>
      <c r="I109" s="140"/>
      <c r="J109" s="141">
        <f>ROUND(I109*H109,2)</f>
        <v>0</v>
      </c>
      <c r="K109" s="137" t="s">
        <v>119</v>
      </c>
      <c r="L109" s="34"/>
      <c r="M109" s="142" t="s">
        <v>3</v>
      </c>
      <c r="N109" s="143" t="s">
        <v>43</v>
      </c>
      <c r="O109" s="54"/>
      <c r="P109" s="144">
        <f>O109*H109</f>
        <v>0</v>
      </c>
      <c r="Q109" s="144">
        <v>0</v>
      </c>
      <c r="R109" s="144">
        <f>Q109*H109</f>
        <v>0</v>
      </c>
      <c r="S109" s="144">
        <v>0</v>
      </c>
      <c r="T109" s="145">
        <f>S109*H109</f>
        <v>0</v>
      </c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R109" s="146" t="s">
        <v>120</v>
      </c>
      <c r="AT109" s="146" t="s">
        <v>115</v>
      </c>
      <c r="AU109" s="146" t="s">
        <v>82</v>
      </c>
      <c r="AY109" s="18" t="s">
        <v>113</v>
      </c>
      <c r="BE109" s="147">
        <f>IF(N109="základní",J109,0)</f>
        <v>0</v>
      </c>
      <c r="BF109" s="147">
        <f>IF(N109="snížená",J109,0)</f>
        <v>0</v>
      </c>
      <c r="BG109" s="147">
        <f>IF(N109="zákl. přenesená",J109,0)</f>
        <v>0</v>
      </c>
      <c r="BH109" s="147">
        <f>IF(N109="sníž. přenesená",J109,0)</f>
        <v>0</v>
      </c>
      <c r="BI109" s="147">
        <f>IF(N109="nulová",J109,0)</f>
        <v>0</v>
      </c>
      <c r="BJ109" s="18" t="s">
        <v>80</v>
      </c>
      <c r="BK109" s="147">
        <f>ROUND(I109*H109,2)</f>
        <v>0</v>
      </c>
      <c r="BL109" s="18" t="s">
        <v>120</v>
      </c>
      <c r="BM109" s="146" t="s">
        <v>152</v>
      </c>
    </row>
    <row r="110" spans="1:65" s="2" customFormat="1" ht="19.5" x14ac:dyDescent="0.2">
      <c r="A110" s="33"/>
      <c r="B110" s="34"/>
      <c r="C110" s="33"/>
      <c r="D110" s="148" t="s">
        <v>122</v>
      </c>
      <c r="E110" s="33"/>
      <c r="F110" s="149" t="s">
        <v>153</v>
      </c>
      <c r="G110" s="33"/>
      <c r="H110" s="33"/>
      <c r="I110" s="150"/>
      <c r="J110" s="33"/>
      <c r="K110" s="33"/>
      <c r="L110" s="34"/>
      <c r="M110" s="151"/>
      <c r="N110" s="152"/>
      <c r="O110" s="54"/>
      <c r="P110" s="54"/>
      <c r="Q110" s="54"/>
      <c r="R110" s="54"/>
      <c r="S110" s="54"/>
      <c r="T110" s="55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T110" s="18" t="s">
        <v>122</v>
      </c>
      <c r="AU110" s="18" t="s">
        <v>82</v>
      </c>
    </row>
    <row r="111" spans="1:65" s="13" customFormat="1" x14ac:dyDescent="0.2">
      <c r="B111" s="153"/>
      <c r="D111" s="148" t="s">
        <v>124</v>
      </c>
      <c r="E111" s="154" t="s">
        <v>3</v>
      </c>
      <c r="F111" s="155" t="s">
        <v>147</v>
      </c>
      <c r="H111" s="154" t="s">
        <v>3</v>
      </c>
      <c r="I111" s="156"/>
      <c r="L111" s="153"/>
      <c r="M111" s="157"/>
      <c r="N111" s="158"/>
      <c r="O111" s="158"/>
      <c r="P111" s="158"/>
      <c r="Q111" s="158"/>
      <c r="R111" s="158"/>
      <c r="S111" s="158"/>
      <c r="T111" s="159"/>
      <c r="AT111" s="154" t="s">
        <v>124</v>
      </c>
      <c r="AU111" s="154" t="s">
        <v>82</v>
      </c>
      <c r="AV111" s="13" t="s">
        <v>80</v>
      </c>
      <c r="AW111" s="13" t="s">
        <v>33</v>
      </c>
      <c r="AX111" s="13" t="s">
        <v>72</v>
      </c>
      <c r="AY111" s="154" t="s">
        <v>113</v>
      </c>
    </row>
    <row r="112" spans="1:65" s="14" customFormat="1" x14ac:dyDescent="0.2">
      <c r="B112" s="160"/>
      <c r="D112" s="148" t="s">
        <v>124</v>
      </c>
      <c r="E112" s="161" t="s">
        <v>3</v>
      </c>
      <c r="F112" s="162" t="s">
        <v>148</v>
      </c>
      <c r="H112" s="163">
        <v>1.1679999999999999</v>
      </c>
      <c r="I112" s="164"/>
      <c r="L112" s="160"/>
      <c r="M112" s="165"/>
      <c r="N112" s="166"/>
      <c r="O112" s="166"/>
      <c r="P112" s="166"/>
      <c r="Q112" s="166"/>
      <c r="R112" s="166"/>
      <c r="S112" s="166"/>
      <c r="T112" s="167"/>
      <c r="AT112" s="161" t="s">
        <v>124</v>
      </c>
      <c r="AU112" s="161" t="s">
        <v>82</v>
      </c>
      <c r="AV112" s="14" t="s">
        <v>82</v>
      </c>
      <c r="AW112" s="14" t="s">
        <v>33</v>
      </c>
      <c r="AX112" s="14" t="s">
        <v>80</v>
      </c>
      <c r="AY112" s="161" t="s">
        <v>113</v>
      </c>
    </row>
    <row r="113" spans="1:65" s="2" customFormat="1" ht="14.45" customHeight="1" x14ac:dyDescent="0.2">
      <c r="A113" s="33"/>
      <c r="B113" s="134"/>
      <c r="C113" s="135" t="s">
        <v>154</v>
      </c>
      <c r="D113" s="135" t="s">
        <v>115</v>
      </c>
      <c r="E113" s="136" t="s">
        <v>155</v>
      </c>
      <c r="F113" s="137" t="s">
        <v>156</v>
      </c>
      <c r="G113" s="138" t="s">
        <v>118</v>
      </c>
      <c r="H113" s="139">
        <v>2.3359999999999999</v>
      </c>
      <c r="I113" s="140"/>
      <c r="J113" s="141">
        <f>ROUND(I113*H113,2)</f>
        <v>0</v>
      </c>
      <c r="K113" s="137" t="s">
        <v>119</v>
      </c>
      <c r="L113" s="34"/>
      <c r="M113" s="142" t="s">
        <v>3</v>
      </c>
      <c r="N113" s="143" t="s">
        <v>43</v>
      </c>
      <c r="O113" s="54"/>
      <c r="P113" s="144">
        <f>O113*H113</f>
        <v>0</v>
      </c>
      <c r="Q113" s="144">
        <v>0</v>
      </c>
      <c r="R113" s="144">
        <f>Q113*H113</f>
        <v>0</v>
      </c>
      <c r="S113" s="144">
        <v>0</v>
      </c>
      <c r="T113" s="145">
        <f>S113*H113</f>
        <v>0</v>
      </c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R113" s="146" t="s">
        <v>120</v>
      </c>
      <c r="AT113" s="146" t="s">
        <v>115</v>
      </c>
      <c r="AU113" s="146" t="s">
        <v>82</v>
      </c>
      <c r="AY113" s="18" t="s">
        <v>113</v>
      </c>
      <c r="BE113" s="147">
        <f>IF(N113="základní",J113,0)</f>
        <v>0</v>
      </c>
      <c r="BF113" s="147">
        <f>IF(N113="snížená",J113,0)</f>
        <v>0</v>
      </c>
      <c r="BG113" s="147">
        <f>IF(N113="zákl. přenesená",J113,0)</f>
        <v>0</v>
      </c>
      <c r="BH113" s="147">
        <f>IF(N113="sníž. přenesená",J113,0)</f>
        <v>0</v>
      </c>
      <c r="BI113" s="147">
        <f>IF(N113="nulová",J113,0)</f>
        <v>0</v>
      </c>
      <c r="BJ113" s="18" t="s">
        <v>80</v>
      </c>
      <c r="BK113" s="147">
        <f>ROUND(I113*H113,2)</f>
        <v>0</v>
      </c>
      <c r="BL113" s="18" t="s">
        <v>120</v>
      </c>
      <c r="BM113" s="146" t="s">
        <v>157</v>
      </c>
    </row>
    <row r="114" spans="1:65" s="2" customFormat="1" x14ac:dyDescent="0.2">
      <c r="A114" s="33"/>
      <c r="B114" s="34"/>
      <c r="C114" s="33"/>
      <c r="D114" s="148" t="s">
        <v>122</v>
      </c>
      <c r="E114" s="33"/>
      <c r="F114" s="149" t="s">
        <v>158</v>
      </c>
      <c r="G114" s="33"/>
      <c r="H114" s="33"/>
      <c r="I114" s="150"/>
      <c r="J114" s="33"/>
      <c r="K114" s="33"/>
      <c r="L114" s="34"/>
      <c r="M114" s="151"/>
      <c r="N114" s="152"/>
      <c r="O114" s="54"/>
      <c r="P114" s="54"/>
      <c r="Q114" s="54"/>
      <c r="R114" s="54"/>
      <c r="S114" s="54"/>
      <c r="T114" s="55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T114" s="18" t="s">
        <v>122</v>
      </c>
      <c r="AU114" s="18" t="s">
        <v>82</v>
      </c>
    </row>
    <row r="115" spans="1:65" s="14" customFormat="1" x14ac:dyDescent="0.2">
      <c r="B115" s="160"/>
      <c r="D115" s="148" t="s">
        <v>124</v>
      </c>
      <c r="E115" s="161" t="s">
        <v>3</v>
      </c>
      <c r="F115" s="162" t="s">
        <v>159</v>
      </c>
      <c r="H115" s="163">
        <v>2.3359999999999999</v>
      </c>
      <c r="I115" s="164"/>
      <c r="L115" s="160"/>
      <c r="M115" s="165"/>
      <c r="N115" s="166"/>
      <c r="O115" s="166"/>
      <c r="P115" s="166"/>
      <c r="Q115" s="166"/>
      <c r="R115" s="166"/>
      <c r="S115" s="166"/>
      <c r="T115" s="167"/>
      <c r="AT115" s="161" t="s">
        <v>124</v>
      </c>
      <c r="AU115" s="161" t="s">
        <v>82</v>
      </c>
      <c r="AV115" s="14" t="s">
        <v>82</v>
      </c>
      <c r="AW115" s="14" t="s">
        <v>33</v>
      </c>
      <c r="AX115" s="14" t="s">
        <v>80</v>
      </c>
      <c r="AY115" s="161" t="s">
        <v>113</v>
      </c>
    </row>
    <row r="116" spans="1:65" s="12" customFormat="1" ht="22.9" customHeight="1" x14ac:dyDescent="0.2">
      <c r="B116" s="121"/>
      <c r="D116" s="122" t="s">
        <v>71</v>
      </c>
      <c r="E116" s="132" t="s">
        <v>160</v>
      </c>
      <c r="F116" s="132" t="s">
        <v>161</v>
      </c>
      <c r="I116" s="124"/>
      <c r="J116" s="133">
        <f>BK116</f>
        <v>0</v>
      </c>
      <c r="L116" s="121"/>
      <c r="M116" s="126"/>
      <c r="N116" s="127"/>
      <c r="O116" s="127"/>
      <c r="P116" s="128">
        <f>SUM(P117:P127)</f>
        <v>0</v>
      </c>
      <c r="Q116" s="127"/>
      <c r="R116" s="128">
        <f>SUM(R117:R127)</f>
        <v>4.6294323199999994</v>
      </c>
      <c r="S116" s="127"/>
      <c r="T116" s="129">
        <f>SUM(T117:T127)</f>
        <v>0</v>
      </c>
      <c r="AR116" s="122" t="s">
        <v>80</v>
      </c>
      <c r="AT116" s="130" t="s">
        <v>71</v>
      </c>
      <c r="AU116" s="130" t="s">
        <v>80</v>
      </c>
      <c r="AY116" s="122" t="s">
        <v>113</v>
      </c>
      <c r="BK116" s="131">
        <f>SUM(BK117:BK127)</f>
        <v>0</v>
      </c>
    </row>
    <row r="117" spans="1:65" s="2" customFormat="1" ht="14.45" customHeight="1" x14ac:dyDescent="0.2">
      <c r="A117" s="33"/>
      <c r="B117" s="134"/>
      <c r="C117" s="135" t="s">
        <v>162</v>
      </c>
      <c r="D117" s="135" t="s">
        <v>115</v>
      </c>
      <c r="E117" s="136" t="s">
        <v>163</v>
      </c>
      <c r="F117" s="137" t="s">
        <v>164</v>
      </c>
      <c r="G117" s="138" t="s">
        <v>118</v>
      </c>
      <c r="H117" s="139">
        <v>0.76800000000000002</v>
      </c>
      <c r="I117" s="140"/>
      <c r="J117" s="141">
        <f>ROUND(I117*H117,2)</f>
        <v>0</v>
      </c>
      <c r="K117" s="137" t="s">
        <v>119</v>
      </c>
      <c r="L117" s="34"/>
      <c r="M117" s="142" t="s">
        <v>3</v>
      </c>
      <c r="N117" s="143" t="s">
        <v>43</v>
      </c>
      <c r="O117" s="54"/>
      <c r="P117" s="144">
        <f>O117*H117</f>
        <v>0</v>
      </c>
      <c r="Q117" s="144">
        <v>2.2563399999999998</v>
      </c>
      <c r="R117" s="144">
        <f>Q117*H117</f>
        <v>1.7328691199999999</v>
      </c>
      <c r="S117" s="144">
        <v>0</v>
      </c>
      <c r="T117" s="145">
        <f>S117*H117</f>
        <v>0</v>
      </c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R117" s="146" t="s">
        <v>120</v>
      </c>
      <c r="AT117" s="146" t="s">
        <v>115</v>
      </c>
      <c r="AU117" s="146" t="s">
        <v>82</v>
      </c>
      <c r="AY117" s="18" t="s">
        <v>113</v>
      </c>
      <c r="BE117" s="147">
        <f>IF(N117="základní",J117,0)</f>
        <v>0</v>
      </c>
      <c r="BF117" s="147">
        <f>IF(N117="snížená",J117,0)</f>
        <v>0</v>
      </c>
      <c r="BG117" s="147">
        <f>IF(N117="zákl. přenesená",J117,0)</f>
        <v>0</v>
      </c>
      <c r="BH117" s="147">
        <f>IF(N117="sníž. přenesená",J117,0)</f>
        <v>0</v>
      </c>
      <c r="BI117" s="147">
        <f>IF(N117="nulová",J117,0)</f>
        <v>0</v>
      </c>
      <c r="BJ117" s="18" t="s">
        <v>80</v>
      </c>
      <c r="BK117" s="147">
        <f>ROUND(I117*H117,2)</f>
        <v>0</v>
      </c>
      <c r="BL117" s="18" t="s">
        <v>120</v>
      </c>
      <c r="BM117" s="146" t="s">
        <v>165</v>
      </c>
    </row>
    <row r="118" spans="1:65" s="2" customFormat="1" x14ac:dyDescent="0.2">
      <c r="A118" s="33"/>
      <c r="B118" s="34"/>
      <c r="C118" s="33"/>
      <c r="D118" s="148" t="s">
        <v>122</v>
      </c>
      <c r="E118" s="33"/>
      <c r="F118" s="149" t="s">
        <v>166</v>
      </c>
      <c r="G118" s="33"/>
      <c r="H118" s="33"/>
      <c r="I118" s="150"/>
      <c r="J118" s="33"/>
      <c r="K118" s="33"/>
      <c r="L118" s="34"/>
      <c r="M118" s="151"/>
      <c r="N118" s="152"/>
      <c r="O118" s="54"/>
      <c r="P118" s="54"/>
      <c r="Q118" s="54"/>
      <c r="R118" s="54"/>
      <c r="S118" s="54"/>
      <c r="T118" s="55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T118" s="18" t="s">
        <v>122</v>
      </c>
      <c r="AU118" s="18" t="s">
        <v>82</v>
      </c>
    </row>
    <row r="119" spans="1:65" s="14" customFormat="1" x14ac:dyDescent="0.2">
      <c r="B119" s="160"/>
      <c r="D119" s="148" t="s">
        <v>124</v>
      </c>
      <c r="E119" s="161" t="s">
        <v>3</v>
      </c>
      <c r="F119" s="162" t="s">
        <v>167</v>
      </c>
      <c r="H119" s="163">
        <v>0.76800000000000002</v>
      </c>
      <c r="I119" s="164"/>
      <c r="L119" s="160"/>
      <c r="M119" s="165"/>
      <c r="N119" s="166"/>
      <c r="O119" s="166"/>
      <c r="P119" s="166"/>
      <c r="Q119" s="166"/>
      <c r="R119" s="166"/>
      <c r="S119" s="166"/>
      <c r="T119" s="167"/>
      <c r="AT119" s="161" t="s">
        <v>124</v>
      </c>
      <c r="AU119" s="161" t="s">
        <v>82</v>
      </c>
      <c r="AV119" s="14" t="s">
        <v>82</v>
      </c>
      <c r="AW119" s="14" t="s">
        <v>33</v>
      </c>
      <c r="AX119" s="14" t="s">
        <v>80</v>
      </c>
      <c r="AY119" s="161" t="s">
        <v>113</v>
      </c>
    </row>
    <row r="120" spans="1:65" s="2" customFormat="1" ht="14.45" customHeight="1" x14ac:dyDescent="0.2">
      <c r="A120" s="33"/>
      <c r="B120" s="134"/>
      <c r="C120" s="135" t="s">
        <v>168</v>
      </c>
      <c r="D120" s="135" t="s">
        <v>115</v>
      </c>
      <c r="E120" s="136" t="s">
        <v>169</v>
      </c>
      <c r="F120" s="137" t="s">
        <v>170</v>
      </c>
      <c r="G120" s="138" t="s">
        <v>118</v>
      </c>
      <c r="H120" s="139">
        <v>1.28</v>
      </c>
      <c r="I120" s="140"/>
      <c r="J120" s="141">
        <f>ROUND(I120*H120,2)</f>
        <v>0</v>
      </c>
      <c r="K120" s="137" t="s">
        <v>119</v>
      </c>
      <c r="L120" s="34"/>
      <c r="M120" s="142" t="s">
        <v>3</v>
      </c>
      <c r="N120" s="143" t="s">
        <v>43</v>
      </c>
      <c r="O120" s="54"/>
      <c r="P120" s="144">
        <f>O120*H120</f>
        <v>0</v>
      </c>
      <c r="Q120" s="144">
        <v>2.2563399999999998</v>
      </c>
      <c r="R120" s="144">
        <f>Q120*H120</f>
        <v>2.8881151999999997</v>
      </c>
      <c r="S120" s="144">
        <v>0</v>
      </c>
      <c r="T120" s="145">
        <f>S120*H120</f>
        <v>0</v>
      </c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R120" s="146" t="s">
        <v>120</v>
      </c>
      <c r="AT120" s="146" t="s">
        <v>115</v>
      </c>
      <c r="AU120" s="146" t="s">
        <v>82</v>
      </c>
      <c r="AY120" s="18" t="s">
        <v>113</v>
      </c>
      <c r="BE120" s="147">
        <f>IF(N120="základní",J120,0)</f>
        <v>0</v>
      </c>
      <c r="BF120" s="147">
        <f>IF(N120="snížená",J120,0)</f>
        <v>0</v>
      </c>
      <c r="BG120" s="147">
        <f>IF(N120="zákl. přenesená",J120,0)</f>
        <v>0</v>
      </c>
      <c r="BH120" s="147">
        <f>IF(N120="sníž. přenesená",J120,0)</f>
        <v>0</v>
      </c>
      <c r="BI120" s="147">
        <f>IF(N120="nulová",J120,0)</f>
        <v>0</v>
      </c>
      <c r="BJ120" s="18" t="s">
        <v>80</v>
      </c>
      <c r="BK120" s="147">
        <f>ROUND(I120*H120,2)</f>
        <v>0</v>
      </c>
      <c r="BL120" s="18" t="s">
        <v>120</v>
      </c>
      <c r="BM120" s="146" t="s">
        <v>171</v>
      </c>
    </row>
    <row r="121" spans="1:65" s="2" customFormat="1" x14ac:dyDescent="0.2">
      <c r="A121" s="33"/>
      <c r="B121" s="34"/>
      <c r="C121" s="33"/>
      <c r="D121" s="148" t="s">
        <v>122</v>
      </c>
      <c r="E121" s="33"/>
      <c r="F121" s="149" t="s">
        <v>172</v>
      </c>
      <c r="G121" s="33"/>
      <c r="H121" s="33"/>
      <c r="I121" s="150"/>
      <c r="J121" s="33"/>
      <c r="K121" s="33"/>
      <c r="L121" s="34"/>
      <c r="M121" s="151"/>
      <c r="N121" s="152"/>
      <c r="O121" s="54"/>
      <c r="P121" s="54"/>
      <c r="Q121" s="54"/>
      <c r="R121" s="54"/>
      <c r="S121" s="54"/>
      <c r="T121" s="55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T121" s="18" t="s">
        <v>122</v>
      </c>
      <c r="AU121" s="18" t="s">
        <v>82</v>
      </c>
    </row>
    <row r="122" spans="1:65" s="14" customFormat="1" x14ac:dyDescent="0.2">
      <c r="B122" s="160"/>
      <c r="D122" s="148" t="s">
        <v>124</v>
      </c>
      <c r="E122" s="161" t="s">
        <v>3</v>
      </c>
      <c r="F122" s="162" t="s">
        <v>173</v>
      </c>
      <c r="H122" s="163">
        <v>1.28</v>
      </c>
      <c r="I122" s="164"/>
      <c r="L122" s="160"/>
      <c r="M122" s="165"/>
      <c r="N122" s="166"/>
      <c r="O122" s="166"/>
      <c r="P122" s="166"/>
      <c r="Q122" s="166"/>
      <c r="R122" s="166"/>
      <c r="S122" s="166"/>
      <c r="T122" s="167"/>
      <c r="AT122" s="161" t="s">
        <v>124</v>
      </c>
      <c r="AU122" s="161" t="s">
        <v>82</v>
      </c>
      <c r="AV122" s="14" t="s">
        <v>82</v>
      </c>
      <c r="AW122" s="14" t="s">
        <v>33</v>
      </c>
      <c r="AX122" s="14" t="s">
        <v>80</v>
      </c>
      <c r="AY122" s="161" t="s">
        <v>113</v>
      </c>
    </row>
    <row r="123" spans="1:65" s="2" customFormat="1" ht="14.45" customHeight="1" x14ac:dyDescent="0.2">
      <c r="A123" s="33"/>
      <c r="B123" s="134"/>
      <c r="C123" s="135" t="s">
        <v>174</v>
      </c>
      <c r="D123" s="135" t="s">
        <v>115</v>
      </c>
      <c r="E123" s="136" t="s">
        <v>175</v>
      </c>
      <c r="F123" s="137" t="s">
        <v>176</v>
      </c>
      <c r="G123" s="138" t="s">
        <v>177</v>
      </c>
      <c r="H123" s="139">
        <v>3.2</v>
      </c>
      <c r="I123" s="140"/>
      <c r="J123" s="141">
        <f>ROUND(I123*H123,2)</f>
        <v>0</v>
      </c>
      <c r="K123" s="137" t="s">
        <v>119</v>
      </c>
      <c r="L123" s="34"/>
      <c r="M123" s="142" t="s">
        <v>3</v>
      </c>
      <c r="N123" s="143" t="s">
        <v>43</v>
      </c>
      <c r="O123" s="54"/>
      <c r="P123" s="144">
        <f>O123*H123</f>
        <v>0</v>
      </c>
      <c r="Q123" s="144">
        <v>2.64E-3</v>
      </c>
      <c r="R123" s="144">
        <f>Q123*H123</f>
        <v>8.4480000000000006E-3</v>
      </c>
      <c r="S123" s="144">
        <v>0</v>
      </c>
      <c r="T123" s="145">
        <f>S123*H123</f>
        <v>0</v>
      </c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R123" s="146" t="s">
        <v>120</v>
      </c>
      <c r="AT123" s="146" t="s">
        <v>115</v>
      </c>
      <c r="AU123" s="146" t="s">
        <v>82</v>
      </c>
      <c r="AY123" s="18" t="s">
        <v>113</v>
      </c>
      <c r="BE123" s="147">
        <f>IF(N123="základní",J123,0)</f>
        <v>0</v>
      </c>
      <c r="BF123" s="147">
        <f>IF(N123="snížená",J123,0)</f>
        <v>0</v>
      </c>
      <c r="BG123" s="147">
        <f>IF(N123="zákl. přenesená",J123,0)</f>
        <v>0</v>
      </c>
      <c r="BH123" s="147">
        <f>IF(N123="sníž. přenesená",J123,0)</f>
        <v>0</v>
      </c>
      <c r="BI123" s="147">
        <f>IF(N123="nulová",J123,0)</f>
        <v>0</v>
      </c>
      <c r="BJ123" s="18" t="s">
        <v>80</v>
      </c>
      <c r="BK123" s="147">
        <f>ROUND(I123*H123,2)</f>
        <v>0</v>
      </c>
      <c r="BL123" s="18" t="s">
        <v>120</v>
      </c>
      <c r="BM123" s="146" t="s">
        <v>178</v>
      </c>
    </row>
    <row r="124" spans="1:65" s="2" customFormat="1" x14ac:dyDescent="0.2">
      <c r="A124" s="33"/>
      <c r="B124" s="34"/>
      <c r="C124" s="33"/>
      <c r="D124" s="148" t="s">
        <v>122</v>
      </c>
      <c r="E124" s="33"/>
      <c r="F124" s="149" t="s">
        <v>179</v>
      </c>
      <c r="G124" s="33"/>
      <c r="H124" s="33"/>
      <c r="I124" s="150"/>
      <c r="J124" s="33"/>
      <c r="K124" s="33"/>
      <c r="L124" s="34"/>
      <c r="M124" s="151"/>
      <c r="N124" s="152"/>
      <c r="O124" s="54"/>
      <c r="P124" s="54"/>
      <c r="Q124" s="54"/>
      <c r="R124" s="54"/>
      <c r="S124" s="54"/>
      <c r="T124" s="55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T124" s="18" t="s">
        <v>122</v>
      </c>
      <c r="AU124" s="18" t="s">
        <v>82</v>
      </c>
    </row>
    <row r="125" spans="1:65" s="14" customFormat="1" x14ac:dyDescent="0.2">
      <c r="B125" s="160"/>
      <c r="D125" s="148" t="s">
        <v>124</v>
      </c>
      <c r="E125" s="161" t="s">
        <v>3</v>
      </c>
      <c r="F125" s="162" t="s">
        <v>180</v>
      </c>
      <c r="H125" s="163">
        <v>3.2</v>
      </c>
      <c r="I125" s="164"/>
      <c r="L125" s="160"/>
      <c r="M125" s="165"/>
      <c r="N125" s="166"/>
      <c r="O125" s="166"/>
      <c r="P125" s="166"/>
      <c r="Q125" s="166"/>
      <c r="R125" s="166"/>
      <c r="S125" s="166"/>
      <c r="T125" s="167"/>
      <c r="AT125" s="161" t="s">
        <v>124</v>
      </c>
      <c r="AU125" s="161" t="s">
        <v>82</v>
      </c>
      <c r="AV125" s="14" t="s">
        <v>82</v>
      </c>
      <c r="AW125" s="14" t="s">
        <v>33</v>
      </c>
      <c r="AX125" s="14" t="s">
        <v>80</v>
      </c>
      <c r="AY125" s="161" t="s">
        <v>113</v>
      </c>
    </row>
    <row r="126" spans="1:65" s="2" customFormat="1" ht="14.45" customHeight="1" x14ac:dyDescent="0.2">
      <c r="A126" s="33"/>
      <c r="B126" s="134"/>
      <c r="C126" s="135" t="s">
        <v>181</v>
      </c>
      <c r="D126" s="135" t="s">
        <v>115</v>
      </c>
      <c r="E126" s="136" t="s">
        <v>182</v>
      </c>
      <c r="F126" s="137" t="s">
        <v>183</v>
      </c>
      <c r="G126" s="138" t="s">
        <v>177</v>
      </c>
      <c r="H126" s="139">
        <v>3.2</v>
      </c>
      <c r="I126" s="140"/>
      <c r="J126" s="141">
        <f>ROUND(I126*H126,2)</f>
        <v>0</v>
      </c>
      <c r="K126" s="137" t="s">
        <v>119</v>
      </c>
      <c r="L126" s="34"/>
      <c r="M126" s="142" t="s">
        <v>3</v>
      </c>
      <c r="N126" s="143" t="s">
        <v>43</v>
      </c>
      <c r="O126" s="54"/>
      <c r="P126" s="144">
        <f>O126*H126</f>
        <v>0</v>
      </c>
      <c r="Q126" s="144">
        <v>0</v>
      </c>
      <c r="R126" s="144">
        <f>Q126*H126</f>
        <v>0</v>
      </c>
      <c r="S126" s="144">
        <v>0</v>
      </c>
      <c r="T126" s="145">
        <f>S126*H126</f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46" t="s">
        <v>120</v>
      </c>
      <c r="AT126" s="146" t="s">
        <v>115</v>
      </c>
      <c r="AU126" s="146" t="s">
        <v>82</v>
      </c>
      <c r="AY126" s="18" t="s">
        <v>113</v>
      </c>
      <c r="BE126" s="147">
        <f>IF(N126="základní",J126,0)</f>
        <v>0</v>
      </c>
      <c r="BF126" s="147">
        <f>IF(N126="snížená",J126,0)</f>
        <v>0</v>
      </c>
      <c r="BG126" s="147">
        <f>IF(N126="zákl. přenesená",J126,0)</f>
        <v>0</v>
      </c>
      <c r="BH126" s="147">
        <f>IF(N126="sníž. přenesená",J126,0)</f>
        <v>0</v>
      </c>
      <c r="BI126" s="147">
        <f>IF(N126="nulová",J126,0)</f>
        <v>0</v>
      </c>
      <c r="BJ126" s="18" t="s">
        <v>80</v>
      </c>
      <c r="BK126" s="147">
        <f>ROUND(I126*H126,2)</f>
        <v>0</v>
      </c>
      <c r="BL126" s="18" t="s">
        <v>120</v>
      </c>
      <c r="BM126" s="146" t="s">
        <v>184</v>
      </c>
    </row>
    <row r="127" spans="1:65" s="2" customFormat="1" x14ac:dyDescent="0.2">
      <c r="A127" s="33"/>
      <c r="B127" s="34"/>
      <c r="C127" s="33"/>
      <c r="D127" s="148" t="s">
        <v>122</v>
      </c>
      <c r="E127" s="33"/>
      <c r="F127" s="149" t="s">
        <v>185</v>
      </c>
      <c r="G127" s="33"/>
      <c r="H127" s="33"/>
      <c r="I127" s="150"/>
      <c r="J127" s="33"/>
      <c r="K127" s="33"/>
      <c r="L127" s="34"/>
      <c r="M127" s="151"/>
      <c r="N127" s="152"/>
      <c r="O127" s="54"/>
      <c r="P127" s="54"/>
      <c r="Q127" s="54"/>
      <c r="R127" s="54"/>
      <c r="S127" s="54"/>
      <c r="T127" s="55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T127" s="18" t="s">
        <v>122</v>
      </c>
      <c r="AU127" s="18" t="s">
        <v>82</v>
      </c>
    </row>
    <row r="128" spans="1:65" s="12" customFormat="1" ht="22.9" customHeight="1" x14ac:dyDescent="0.2">
      <c r="B128" s="121"/>
      <c r="D128" s="122" t="s">
        <v>71</v>
      </c>
      <c r="E128" s="132" t="s">
        <v>186</v>
      </c>
      <c r="F128" s="132" t="s">
        <v>187</v>
      </c>
      <c r="I128" s="124"/>
      <c r="J128" s="133">
        <f>BK128</f>
        <v>0</v>
      </c>
      <c r="L128" s="121"/>
      <c r="M128" s="126"/>
      <c r="N128" s="127"/>
      <c r="O128" s="127"/>
      <c r="P128" s="128">
        <f>SUM(P129:P130)</f>
        <v>0</v>
      </c>
      <c r="Q128" s="127"/>
      <c r="R128" s="128">
        <f>SUM(R129:R130)</f>
        <v>0</v>
      </c>
      <c r="S128" s="127"/>
      <c r="T128" s="129">
        <f>SUM(T129:T130)</f>
        <v>0</v>
      </c>
      <c r="AR128" s="122" t="s">
        <v>80</v>
      </c>
      <c r="AT128" s="130" t="s">
        <v>71</v>
      </c>
      <c r="AU128" s="130" t="s">
        <v>80</v>
      </c>
      <c r="AY128" s="122" t="s">
        <v>113</v>
      </c>
      <c r="BK128" s="131">
        <f>SUM(BK129:BK130)</f>
        <v>0</v>
      </c>
    </row>
    <row r="129" spans="1:65" s="2" customFormat="1" ht="14.45" customHeight="1" x14ac:dyDescent="0.2">
      <c r="A129" s="33"/>
      <c r="B129" s="134"/>
      <c r="C129" s="135" t="s">
        <v>188</v>
      </c>
      <c r="D129" s="135" t="s">
        <v>115</v>
      </c>
      <c r="E129" s="136" t="s">
        <v>189</v>
      </c>
      <c r="F129" s="137" t="s">
        <v>190</v>
      </c>
      <c r="G129" s="138" t="s">
        <v>191</v>
      </c>
      <c r="H129" s="139">
        <v>4.6289999999999996</v>
      </c>
      <c r="I129" s="140"/>
      <c r="J129" s="141">
        <f>ROUND(I129*H129,2)</f>
        <v>0</v>
      </c>
      <c r="K129" s="137" t="s">
        <v>119</v>
      </c>
      <c r="L129" s="34"/>
      <c r="M129" s="142" t="s">
        <v>3</v>
      </c>
      <c r="N129" s="143" t="s">
        <v>43</v>
      </c>
      <c r="O129" s="54"/>
      <c r="P129" s="144">
        <f>O129*H129</f>
        <v>0</v>
      </c>
      <c r="Q129" s="144">
        <v>0</v>
      </c>
      <c r="R129" s="144">
        <f>Q129*H129</f>
        <v>0</v>
      </c>
      <c r="S129" s="144">
        <v>0</v>
      </c>
      <c r="T129" s="145">
        <f>S129*H129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46" t="s">
        <v>120</v>
      </c>
      <c r="AT129" s="146" t="s">
        <v>115</v>
      </c>
      <c r="AU129" s="146" t="s">
        <v>82</v>
      </c>
      <c r="AY129" s="18" t="s">
        <v>113</v>
      </c>
      <c r="BE129" s="147">
        <f>IF(N129="základní",J129,0)</f>
        <v>0</v>
      </c>
      <c r="BF129" s="147">
        <f>IF(N129="snížená",J129,0)</f>
        <v>0</v>
      </c>
      <c r="BG129" s="147">
        <f>IF(N129="zákl. přenesená",J129,0)</f>
        <v>0</v>
      </c>
      <c r="BH129" s="147">
        <f>IF(N129="sníž. přenesená",J129,0)</f>
        <v>0</v>
      </c>
      <c r="BI129" s="147">
        <f>IF(N129="nulová",J129,0)</f>
        <v>0</v>
      </c>
      <c r="BJ129" s="18" t="s">
        <v>80</v>
      </c>
      <c r="BK129" s="147">
        <f>ROUND(I129*H129,2)</f>
        <v>0</v>
      </c>
      <c r="BL129" s="18" t="s">
        <v>120</v>
      </c>
      <c r="BM129" s="146" t="s">
        <v>192</v>
      </c>
    </row>
    <row r="130" spans="1:65" s="2" customFormat="1" ht="19.5" x14ac:dyDescent="0.2">
      <c r="A130" s="33"/>
      <c r="B130" s="34"/>
      <c r="C130" s="33"/>
      <c r="D130" s="148" t="s">
        <v>122</v>
      </c>
      <c r="E130" s="33"/>
      <c r="F130" s="149" t="s">
        <v>193</v>
      </c>
      <c r="G130" s="33"/>
      <c r="H130" s="33"/>
      <c r="I130" s="150"/>
      <c r="J130" s="33"/>
      <c r="K130" s="33"/>
      <c r="L130" s="34"/>
      <c r="M130" s="151"/>
      <c r="N130" s="152"/>
      <c r="O130" s="54"/>
      <c r="P130" s="54"/>
      <c r="Q130" s="54"/>
      <c r="R130" s="54"/>
      <c r="S130" s="54"/>
      <c r="T130" s="55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T130" s="18" t="s">
        <v>122</v>
      </c>
      <c r="AU130" s="18" t="s">
        <v>82</v>
      </c>
    </row>
    <row r="131" spans="1:65" s="12" customFormat="1" ht="25.9" customHeight="1" x14ac:dyDescent="0.2">
      <c r="B131" s="121"/>
      <c r="D131" s="122" t="s">
        <v>71</v>
      </c>
      <c r="E131" s="123" t="s">
        <v>194</v>
      </c>
      <c r="F131" s="123" t="s">
        <v>195</v>
      </c>
      <c r="I131" s="124"/>
      <c r="J131" s="125">
        <f>BK131</f>
        <v>0</v>
      </c>
      <c r="L131" s="121"/>
      <c r="M131" s="126"/>
      <c r="N131" s="127"/>
      <c r="O131" s="127"/>
      <c r="P131" s="128">
        <f>P132</f>
        <v>0</v>
      </c>
      <c r="Q131" s="127"/>
      <c r="R131" s="128">
        <f>R132</f>
        <v>1.9465160000000001</v>
      </c>
      <c r="S131" s="127"/>
      <c r="T131" s="129">
        <f>T132</f>
        <v>0.30399999999999999</v>
      </c>
      <c r="AR131" s="122" t="s">
        <v>82</v>
      </c>
      <c r="AT131" s="130" t="s">
        <v>71</v>
      </c>
      <c r="AU131" s="130" t="s">
        <v>72</v>
      </c>
      <c r="AY131" s="122" t="s">
        <v>113</v>
      </c>
      <c r="BK131" s="131">
        <f>BK132</f>
        <v>0</v>
      </c>
    </row>
    <row r="132" spans="1:65" s="12" customFormat="1" ht="22.9" customHeight="1" x14ac:dyDescent="0.2">
      <c r="B132" s="121"/>
      <c r="D132" s="122" t="s">
        <v>71</v>
      </c>
      <c r="E132" s="132" t="s">
        <v>196</v>
      </c>
      <c r="F132" s="132" t="s">
        <v>197</v>
      </c>
      <c r="I132" s="124"/>
      <c r="J132" s="133">
        <f>BK132</f>
        <v>0</v>
      </c>
      <c r="L132" s="121"/>
      <c r="M132" s="126"/>
      <c r="N132" s="127"/>
      <c r="O132" s="127"/>
      <c r="P132" s="128">
        <f>SUM(P133:P152)</f>
        <v>0</v>
      </c>
      <c r="Q132" s="127"/>
      <c r="R132" s="128">
        <f>SUM(R133:R152)</f>
        <v>1.9465160000000001</v>
      </c>
      <c r="S132" s="127"/>
      <c r="T132" s="129">
        <f>SUM(T133:T152)</f>
        <v>0.30399999999999999</v>
      </c>
      <c r="AR132" s="122" t="s">
        <v>82</v>
      </c>
      <c r="AT132" s="130" t="s">
        <v>71</v>
      </c>
      <c r="AU132" s="130" t="s">
        <v>80</v>
      </c>
      <c r="AY132" s="122" t="s">
        <v>113</v>
      </c>
      <c r="BK132" s="131">
        <f>SUM(BK133:BK152)</f>
        <v>0</v>
      </c>
    </row>
    <row r="133" spans="1:65" s="2" customFormat="1" ht="14.45" customHeight="1" x14ac:dyDescent="0.2">
      <c r="A133" s="33"/>
      <c r="B133" s="134"/>
      <c r="C133" s="135" t="s">
        <v>198</v>
      </c>
      <c r="D133" s="135" t="s">
        <v>115</v>
      </c>
      <c r="E133" s="136" t="s">
        <v>199</v>
      </c>
      <c r="F133" s="137" t="s">
        <v>200</v>
      </c>
      <c r="G133" s="138" t="s">
        <v>201</v>
      </c>
      <c r="H133" s="139">
        <v>712.61599999999999</v>
      </c>
      <c r="I133" s="140"/>
      <c r="J133" s="141">
        <f>ROUND(I133*H133,2)</f>
        <v>0</v>
      </c>
      <c r="K133" s="137" t="s">
        <v>3</v>
      </c>
      <c r="L133" s="34"/>
      <c r="M133" s="142" t="s">
        <v>3</v>
      </c>
      <c r="N133" s="143" t="s">
        <v>43</v>
      </c>
      <c r="O133" s="54"/>
      <c r="P133" s="144">
        <f>O133*H133</f>
        <v>0</v>
      </c>
      <c r="Q133" s="144">
        <v>1E-3</v>
      </c>
      <c r="R133" s="144">
        <f>Q133*H133</f>
        <v>0.71261600000000003</v>
      </c>
      <c r="S133" s="144">
        <v>0</v>
      </c>
      <c r="T133" s="145">
        <f>S133*H133</f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46" t="s">
        <v>202</v>
      </c>
      <c r="AT133" s="146" t="s">
        <v>115</v>
      </c>
      <c r="AU133" s="146" t="s">
        <v>82</v>
      </c>
      <c r="AY133" s="18" t="s">
        <v>113</v>
      </c>
      <c r="BE133" s="147">
        <f>IF(N133="základní",J133,0)</f>
        <v>0</v>
      </c>
      <c r="BF133" s="147">
        <f>IF(N133="snížená",J133,0)</f>
        <v>0</v>
      </c>
      <c r="BG133" s="147">
        <f>IF(N133="zákl. přenesená",J133,0)</f>
        <v>0</v>
      </c>
      <c r="BH133" s="147">
        <f>IF(N133="sníž. přenesená",J133,0)</f>
        <v>0</v>
      </c>
      <c r="BI133" s="147">
        <f>IF(N133="nulová",J133,0)</f>
        <v>0</v>
      </c>
      <c r="BJ133" s="18" t="s">
        <v>80</v>
      </c>
      <c r="BK133" s="147">
        <f>ROUND(I133*H133,2)</f>
        <v>0</v>
      </c>
      <c r="BL133" s="18" t="s">
        <v>202</v>
      </c>
      <c r="BM133" s="146" t="s">
        <v>203</v>
      </c>
    </row>
    <row r="134" spans="1:65" s="14" customFormat="1" x14ac:dyDescent="0.2">
      <c r="B134" s="160"/>
      <c r="D134" s="148" t="s">
        <v>124</v>
      </c>
      <c r="E134" s="161" t="s">
        <v>3</v>
      </c>
      <c r="F134" s="162" t="s">
        <v>204</v>
      </c>
      <c r="H134" s="163">
        <v>505.68</v>
      </c>
      <c r="I134" s="164"/>
      <c r="L134" s="160"/>
      <c r="M134" s="165"/>
      <c r="N134" s="166"/>
      <c r="O134" s="166"/>
      <c r="P134" s="166"/>
      <c r="Q134" s="166"/>
      <c r="R134" s="166"/>
      <c r="S134" s="166"/>
      <c r="T134" s="167"/>
      <c r="AT134" s="161" t="s">
        <v>124</v>
      </c>
      <c r="AU134" s="161" t="s">
        <v>82</v>
      </c>
      <c r="AV134" s="14" t="s">
        <v>82</v>
      </c>
      <c r="AW134" s="14" t="s">
        <v>33</v>
      </c>
      <c r="AX134" s="14" t="s">
        <v>72</v>
      </c>
      <c r="AY134" s="161" t="s">
        <v>113</v>
      </c>
    </row>
    <row r="135" spans="1:65" s="14" customFormat="1" x14ac:dyDescent="0.2">
      <c r="B135" s="160"/>
      <c r="D135" s="148" t="s">
        <v>124</v>
      </c>
      <c r="E135" s="161" t="s">
        <v>3</v>
      </c>
      <c r="F135" s="162" t="s">
        <v>205</v>
      </c>
      <c r="H135" s="163">
        <v>154.80000000000001</v>
      </c>
      <c r="I135" s="164"/>
      <c r="L135" s="160"/>
      <c r="M135" s="165"/>
      <c r="N135" s="166"/>
      <c r="O135" s="166"/>
      <c r="P135" s="166"/>
      <c r="Q135" s="166"/>
      <c r="R135" s="166"/>
      <c r="S135" s="166"/>
      <c r="T135" s="167"/>
      <c r="AT135" s="161" t="s">
        <v>124</v>
      </c>
      <c r="AU135" s="161" t="s">
        <v>82</v>
      </c>
      <c r="AV135" s="14" t="s">
        <v>82</v>
      </c>
      <c r="AW135" s="14" t="s">
        <v>33</v>
      </c>
      <c r="AX135" s="14" t="s">
        <v>72</v>
      </c>
      <c r="AY135" s="161" t="s">
        <v>113</v>
      </c>
    </row>
    <row r="136" spans="1:65" s="14" customFormat="1" x14ac:dyDescent="0.2">
      <c r="B136" s="160"/>
      <c r="D136" s="148" t="s">
        <v>124</v>
      </c>
      <c r="E136" s="161" t="s">
        <v>3</v>
      </c>
      <c r="F136" s="162" t="s">
        <v>206</v>
      </c>
      <c r="H136" s="163">
        <v>52.136000000000003</v>
      </c>
      <c r="I136" s="164"/>
      <c r="L136" s="160"/>
      <c r="M136" s="165"/>
      <c r="N136" s="166"/>
      <c r="O136" s="166"/>
      <c r="P136" s="166"/>
      <c r="Q136" s="166"/>
      <c r="R136" s="166"/>
      <c r="S136" s="166"/>
      <c r="T136" s="167"/>
      <c r="AT136" s="161" t="s">
        <v>124</v>
      </c>
      <c r="AU136" s="161" t="s">
        <v>82</v>
      </c>
      <c r="AV136" s="14" t="s">
        <v>82</v>
      </c>
      <c r="AW136" s="14" t="s">
        <v>33</v>
      </c>
      <c r="AX136" s="14" t="s">
        <v>72</v>
      </c>
      <c r="AY136" s="161" t="s">
        <v>113</v>
      </c>
    </row>
    <row r="137" spans="1:65" s="15" customFormat="1" x14ac:dyDescent="0.2">
      <c r="B137" s="168"/>
      <c r="D137" s="148" t="s">
        <v>124</v>
      </c>
      <c r="E137" s="169" t="s">
        <v>3</v>
      </c>
      <c r="F137" s="170" t="s">
        <v>207</v>
      </c>
      <c r="H137" s="171">
        <v>712.61599999999999</v>
      </c>
      <c r="I137" s="172"/>
      <c r="L137" s="168"/>
      <c r="M137" s="173"/>
      <c r="N137" s="174"/>
      <c r="O137" s="174"/>
      <c r="P137" s="174"/>
      <c r="Q137" s="174"/>
      <c r="R137" s="174"/>
      <c r="S137" s="174"/>
      <c r="T137" s="175"/>
      <c r="AT137" s="169" t="s">
        <v>124</v>
      </c>
      <c r="AU137" s="169" t="s">
        <v>82</v>
      </c>
      <c r="AV137" s="15" t="s">
        <v>120</v>
      </c>
      <c r="AW137" s="15" t="s">
        <v>33</v>
      </c>
      <c r="AX137" s="15" t="s">
        <v>80</v>
      </c>
      <c r="AY137" s="169" t="s">
        <v>113</v>
      </c>
    </row>
    <row r="138" spans="1:65" s="2" customFormat="1" ht="14.45" customHeight="1" x14ac:dyDescent="0.2">
      <c r="A138" s="33"/>
      <c r="B138" s="134"/>
      <c r="C138" s="135" t="s">
        <v>208</v>
      </c>
      <c r="D138" s="135" t="s">
        <v>115</v>
      </c>
      <c r="E138" s="136" t="s">
        <v>209</v>
      </c>
      <c r="F138" s="137" t="s">
        <v>210</v>
      </c>
      <c r="G138" s="138" t="s">
        <v>177</v>
      </c>
      <c r="H138" s="139">
        <v>10.32</v>
      </c>
      <c r="I138" s="140"/>
      <c r="J138" s="141">
        <f>ROUND(I138*H138,2)</f>
        <v>0</v>
      </c>
      <c r="K138" s="137" t="s">
        <v>3</v>
      </c>
      <c r="L138" s="34"/>
      <c r="M138" s="142" t="s">
        <v>3</v>
      </c>
      <c r="N138" s="143" t="s">
        <v>43</v>
      </c>
      <c r="O138" s="54"/>
      <c r="P138" s="144">
        <f>O138*H138</f>
        <v>0</v>
      </c>
      <c r="Q138" s="144">
        <v>0.03</v>
      </c>
      <c r="R138" s="144">
        <f>Q138*H138</f>
        <v>0.30959999999999999</v>
      </c>
      <c r="S138" s="144">
        <v>0</v>
      </c>
      <c r="T138" s="145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46" t="s">
        <v>202</v>
      </c>
      <c r="AT138" s="146" t="s">
        <v>115</v>
      </c>
      <c r="AU138" s="146" t="s">
        <v>82</v>
      </c>
      <c r="AY138" s="18" t="s">
        <v>113</v>
      </c>
      <c r="BE138" s="147">
        <f>IF(N138="základní",J138,0)</f>
        <v>0</v>
      </c>
      <c r="BF138" s="147">
        <f>IF(N138="snížená",J138,0)</f>
        <v>0</v>
      </c>
      <c r="BG138" s="147">
        <f>IF(N138="zákl. přenesená",J138,0)</f>
        <v>0</v>
      </c>
      <c r="BH138" s="147">
        <f>IF(N138="sníž. přenesená",J138,0)</f>
        <v>0</v>
      </c>
      <c r="BI138" s="147">
        <f>IF(N138="nulová",J138,0)</f>
        <v>0</v>
      </c>
      <c r="BJ138" s="18" t="s">
        <v>80</v>
      </c>
      <c r="BK138" s="147">
        <f>ROUND(I138*H138,2)</f>
        <v>0</v>
      </c>
      <c r="BL138" s="18" t="s">
        <v>202</v>
      </c>
      <c r="BM138" s="146" t="s">
        <v>211</v>
      </c>
    </row>
    <row r="139" spans="1:65" s="14" customFormat="1" x14ac:dyDescent="0.2">
      <c r="B139" s="160"/>
      <c r="D139" s="148" t="s">
        <v>124</v>
      </c>
      <c r="E139" s="161" t="s">
        <v>3</v>
      </c>
      <c r="F139" s="162" t="s">
        <v>212</v>
      </c>
      <c r="H139" s="163">
        <v>10.32</v>
      </c>
      <c r="I139" s="164"/>
      <c r="L139" s="160"/>
      <c r="M139" s="165"/>
      <c r="N139" s="166"/>
      <c r="O139" s="166"/>
      <c r="P139" s="166"/>
      <c r="Q139" s="166"/>
      <c r="R139" s="166"/>
      <c r="S139" s="166"/>
      <c r="T139" s="167"/>
      <c r="AT139" s="161" t="s">
        <v>124</v>
      </c>
      <c r="AU139" s="161" t="s">
        <v>82</v>
      </c>
      <c r="AV139" s="14" t="s">
        <v>82</v>
      </c>
      <c r="AW139" s="14" t="s">
        <v>33</v>
      </c>
      <c r="AX139" s="14" t="s">
        <v>80</v>
      </c>
      <c r="AY139" s="161" t="s">
        <v>113</v>
      </c>
    </row>
    <row r="140" spans="1:65" s="2" customFormat="1" ht="14.45" customHeight="1" x14ac:dyDescent="0.2">
      <c r="A140" s="33"/>
      <c r="B140" s="134"/>
      <c r="C140" s="135" t="s">
        <v>9</v>
      </c>
      <c r="D140" s="135" t="s">
        <v>115</v>
      </c>
      <c r="E140" s="136" t="s">
        <v>213</v>
      </c>
      <c r="F140" s="137" t="s">
        <v>214</v>
      </c>
      <c r="G140" s="138" t="s">
        <v>201</v>
      </c>
      <c r="H140" s="139">
        <v>435.3</v>
      </c>
      <c r="I140" s="140"/>
      <c r="J140" s="141">
        <f>ROUND(I140*H140,2)</f>
        <v>0</v>
      </c>
      <c r="K140" s="137" t="s">
        <v>3</v>
      </c>
      <c r="L140" s="34"/>
      <c r="M140" s="142" t="s">
        <v>3</v>
      </c>
      <c r="N140" s="143" t="s">
        <v>43</v>
      </c>
      <c r="O140" s="54"/>
      <c r="P140" s="144">
        <f>O140*H140</f>
        <v>0</v>
      </c>
      <c r="Q140" s="144">
        <v>1E-3</v>
      </c>
      <c r="R140" s="144">
        <f>Q140*H140</f>
        <v>0.43530000000000002</v>
      </c>
      <c r="S140" s="144">
        <v>0</v>
      </c>
      <c r="T140" s="145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46" t="s">
        <v>202</v>
      </c>
      <c r="AT140" s="146" t="s">
        <v>115</v>
      </c>
      <c r="AU140" s="146" t="s">
        <v>82</v>
      </c>
      <c r="AY140" s="18" t="s">
        <v>113</v>
      </c>
      <c r="BE140" s="147">
        <f>IF(N140="základní",J140,0)</f>
        <v>0</v>
      </c>
      <c r="BF140" s="147">
        <f>IF(N140="snížená",J140,0)</f>
        <v>0</v>
      </c>
      <c r="BG140" s="147">
        <f>IF(N140="zákl. přenesená",J140,0)</f>
        <v>0</v>
      </c>
      <c r="BH140" s="147">
        <f>IF(N140="sníž. přenesená",J140,0)</f>
        <v>0</v>
      </c>
      <c r="BI140" s="147">
        <f>IF(N140="nulová",J140,0)</f>
        <v>0</v>
      </c>
      <c r="BJ140" s="18" t="s">
        <v>80</v>
      </c>
      <c r="BK140" s="147">
        <f>ROUND(I140*H140,2)</f>
        <v>0</v>
      </c>
      <c r="BL140" s="18" t="s">
        <v>202</v>
      </c>
      <c r="BM140" s="146" t="s">
        <v>215</v>
      </c>
    </row>
    <row r="141" spans="1:65" s="14" customFormat="1" x14ac:dyDescent="0.2">
      <c r="B141" s="160"/>
      <c r="D141" s="148" t="s">
        <v>124</v>
      </c>
      <c r="E141" s="161" t="s">
        <v>3</v>
      </c>
      <c r="F141" s="162" t="s">
        <v>216</v>
      </c>
      <c r="H141" s="163">
        <v>206</v>
      </c>
      <c r="I141" s="164"/>
      <c r="L141" s="160"/>
      <c r="M141" s="165"/>
      <c r="N141" s="166"/>
      <c r="O141" s="166"/>
      <c r="P141" s="166"/>
      <c r="Q141" s="166"/>
      <c r="R141" s="166"/>
      <c r="S141" s="166"/>
      <c r="T141" s="167"/>
      <c r="AT141" s="161" t="s">
        <v>124</v>
      </c>
      <c r="AU141" s="161" t="s">
        <v>82</v>
      </c>
      <c r="AV141" s="14" t="s">
        <v>82</v>
      </c>
      <c r="AW141" s="14" t="s">
        <v>33</v>
      </c>
      <c r="AX141" s="14" t="s">
        <v>72</v>
      </c>
      <c r="AY141" s="161" t="s">
        <v>113</v>
      </c>
    </row>
    <row r="142" spans="1:65" s="14" customFormat="1" x14ac:dyDescent="0.2">
      <c r="B142" s="160"/>
      <c r="D142" s="148" t="s">
        <v>124</v>
      </c>
      <c r="E142" s="161" t="s">
        <v>3</v>
      </c>
      <c r="F142" s="162" t="s">
        <v>217</v>
      </c>
      <c r="H142" s="163">
        <v>78</v>
      </c>
      <c r="I142" s="164"/>
      <c r="L142" s="160"/>
      <c r="M142" s="165"/>
      <c r="N142" s="166"/>
      <c r="O142" s="166"/>
      <c r="P142" s="166"/>
      <c r="Q142" s="166"/>
      <c r="R142" s="166"/>
      <c r="S142" s="166"/>
      <c r="T142" s="167"/>
      <c r="AT142" s="161" t="s">
        <v>124</v>
      </c>
      <c r="AU142" s="161" t="s">
        <v>82</v>
      </c>
      <c r="AV142" s="14" t="s">
        <v>82</v>
      </c>
      <c r="AW142" s="14" t="s">
        <v>33</v>
      </c>
      <c r="AX142" s="14" t="s">
        <v>72</v>
      </c>
      <c r="AY142" s="161" t="s">
        <v>113</v>
      </c>
    </row>
    <row r="143" spans="1:65" s="14" customFormat="1" x14ac:dyDescent="0.2">
      <c r="B143" s="160"/>
      <c r="D143" s="148" t="s">
        <v>124</v>
      </c>
      <c r="E143" s="161" t="s">
        <v>3</v>
      </c>
      <c r="F143" s="162" t="s">
        <v>218</v>
      </c>
      <c r="H143" s="163">
        <v>112</v>
      </c>
      <c r="I143" s="164"/>
      <c r="L143" s="160"/>
      <c r="M143" s="165"/>
      <c r="N143" s="166"/>
      <c r="O143" s="166"/>
      <c r="P143" s="166"/>
      <c r="Q143" s="166"/>
      <c r="R143" s="166"/>
      <c r="S143" s="166"/>
      <c r="T143" s="167"/>
      <c r="AT143" s="161" t="s">
        <v>124</v>
      </c>
      <c r="AU143" s="161" t="s">
        <v>82</v>
      </c>
      <c r="AV143" s="14" t="s">
        <v>82</v>
      </c>
      <c r="AW143" s="14" t="s">
        <v>33</v>
      </c>
      <c r="AX143" s="14" t="s">
        <v>72</v>
      </c>
      <c r="AY143" s="161" t="s">
        <v>113</v>
      </c>
    </row>
    <row r="144" spans="1:65" s="14" customFormat="1" x14ac:dyDescent="0.2">
      <c r="B144" s="160"/>
      <c r="D144" s="148" t="s">
        <v>124</v>
      </c>
      <c r="E144" s="161" t="s">
        <v>3</v>
      </c>
      <c r="F144" s="162" t="s">
        <v>219</v>
      </c>
      <c r="H144" s="163">
        <v>39.299999999999997</v>
      </c>
      <c r="I144" s="164"/>
      <c r="L144" s="160"/>
      <c r="M144" s="165"/>
      <c r="N144" s="166"/>
      <c r="O144" s="166"/>
      <c r="P144" s="166"/>
      <c r="Q144" s="166"/>
      <c r="R144" s="166"/>
      <c r="S144" s="166"/>
      <c r="T144" s="167"/>
      <c r="AT144" s="161" t="s">
        <v>124</v>
      </c>
      <c r="AU144" s="161" t="s">
        <v>82</v>
      </c>
      <c r="AV144" s="14" t="s">
        <v>82</v>
      </c>
      <c r="AW144" s="14" t="s">
        <v>33</v>
      </c>
      <c r="AX144" s="14" t="s">
        <v>72</v>
      </c>
      <c r="AY144" s="161" t="s">
        <v>113</v>
      </c>
    </row>
    <row r="145" spans="1:65" s="15" customFormat="1" x14ac:dyDescent="0.2">
      <c r="B145" s="168"/>
      <c r="D145" s="148" t="s">
        <v>124</v>
      </c>
      <c r="E145" s="169" t="s">
        <v>3</v>
      </c>
      <c r="F145" s="170" t="s">
        <v>207</v>
      </c>
      <c r="H145" s="171">
        <v>435.3</v>
      </c>
      <c r="I145" s="172"/>
      <c r="L145" s="168"/>
      <c r="M145" s="173"/>
      <c r="N145" s="174"/>
      <c r="O145" s="174"/>
      <c r="P145" s="174"/>
      <c r="Q145" s="174"/>
      <c r="R145" s="174"/>
      <c r="S145" s="174"/>
      <c r="T145" s="175"/>
      <c r="AT145" s="169" t="s">
        <v>124</v>
      </c>
      <c r="AU145" s="169" t="s">
        <v>82</v>
      </c>
      <c r="AV145" s="15" t="s">
        <v>120</v>
      </c>
      <c r="AW145" s="15" t="s">
        <v>33</v>
      </c>
      <c r="AX145" s="15" t="s">
        <v>80</v>
      </c>
      <c r="AY145" s="169" t="s">
        <v>113</v>
      </c>
    </row>
    <row r="146" spans="1:65" s="2" customFormat="1" ht="14.45" customHeight="1" x14ac:dyDescent="0.2">
      <c r="A146" s="33"/>
      <c r="B146" s="134"/>
      <c r="C146" s="135" t="s">
        <v>202</v>
      </c>
      <c r="D146" s="135" t="s">
        <v>115</v>
      </c>
      <c r="E146" s="136" t="s">
        <v>220</v>
      </c>
      <c r="F146" s="137" t="s">
        <v>221</v>
      </c>
      <c r="G146" s="138" t="s">
        <v>201</v>
      </c>
      <c r="H146" s="139">
        <v>459</v>
      </c>
      <c r="I146" s="140"/>
      <c r="J146" s="141">
        <f>ROUND(I146*H146,2)</f>
        <v>0</v>
      </c>
      <c r="K146" s="137" t="s">
        <v>3</v>
      </c>
      <c r="L146" s="34"/>
      <c r="M146" s="142" t="s">
        <v>3</v>
      </c>
      <c r="N146" s="143" t="s">
        <v>43</v>
      </c>
      <c r="O146" s="54"/>
      <c r="P146" s="144">
        <f>O146*H146</f>
        <v>0</v>
      </c>
      <c r="Q146" s="144">
        <v>1E-3</v>
      </c>
      <c r="R146" s="144">
        <f>Q146*H146</f>
        <v>0.45900000000000002</v>
      </c>
      <c r="S146" s="144">
        <v>0</v>
      </c>
      <c r="T146" s="145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46" t="s">
        <v>202</v>
      </c>
      <c r="AT146" s="146" t="s">
        <v>115</v>
      </c>
      <c r="AU146" s="146" t="s">
        <v>82</v>
      </c>
      <c r="AY146" s="18" t="s">
        <v>113</v>
      </c>
      <c r="BE146" s="147">
        <f>IF(N146="základní",J146,0)</f>
        <v>0</v>
      </c>
      <c r="BF146" s="147">
        <f>IF(N146="snížená",J146,0)</f>
        <v>0</v>
      </c>
      <c r="BG146" s="147">
        <f>IF(N146="zákl. přenesená",J146,0)</f>
        <v>0</v>
      </c>
      <c r="BH146" s="147">
        <f>IF(N146="sníž. přenesená",J146,0)</f>
        <v>0</v>
      </c>
      <c r="BI146" s="147">
        <f>IF(N146="nulová",J146,0)</f>
        <v>0</v>
      </c>
      <c r="BJ146" s="18" t="s">
        <v>80</v>
      </c>
      <c r="BK146" s="147">
        <f>ROUND(I146*H146,2)</f>
        <v>0</v>
      </c>
      <c r="BL146" s="18" t="s">
        <v>202</v>
      </c>
      <c r="BM146" s="146" t="s">
        <v>222</v>
      </c>
    </row>
    <row r="147" spans="1:65" s="14" customFormat="1" x14ac:dyDescent="0.2">
      <c r="B147" s="160"/>
      <c r="D147" s="148" t="s">
        <v>124</v>
      </c>
      <c r="E147" s="161" t="s">
        <v>3</v>
      </c>
      <c r="F147" s="162" t="s">
        <v>223</v>
      </c>
      <c r="H147" s="163">
        <v>459</v>
      </c>
      <c r="I147" s="164"/>
      <c r="L147" s="160"/>
      <c r="M147" s="165"/>
      <c r="N147" s="166"/>
      <c r="O147" s="166"/>
      <c r="P147" s="166"/>
      <c r="Q147" s="166"/>
      <c r="R147" s="166"/>
      <c r="S147" s="166"/>
      <c r="T147" s="167"/>
      <c r="AT147" s="161" t="s">
        <v>124</v>
      </c>
      <c r="AU147" s="161" t="s">
        <v>82</v>
      </c>
      <c r="AV147" s="14" t="s">
        <v>82</v>
      </c>
      <c r="AW147" s="14" t="s">
        <v>33</v>
      </c>
      <c r="AX147" s="14" t="s">
        <v>80</v>
      </c>
      <c r="AY147" s="161" t="s">
        <v>113</v>
      </c>
    </row>
    <row r="148" spans="1:65" s="2" customFormat="1" ht="14.45" customHeight="1" x14ac:dyDescent="0.2">
      <c r="A148" s="33"/>
      <c r="B148" s="134"/>
      <c r="C148" s="135" t="s">
        <v>224</v>
      </c>
      <c r="D148" s="135" t="s">
        <v>115</v>
      </c>
      <c r="E148" s="136" t="s">
        <v>225</v>
      </c>
      <c r="F148" s="137" t="s">
        <v>226</v>
      </c>
      <c r="G148" s="138" t="s">
        <v>227</v>
      </c>
      <c r="H148" s="139">
        <v>1</v>
      </c>
      <c r="I148" s="140"/>
      <c r="J148" s="141">
        <f>ROUND(I148*H148,2)</f>
        <v>0</v>
      </c>
      <c r="K148" s="137" t="s">
        <v>3</v>
      </c>
      <c r="L148" s="34"/>
      <c r="M148" s="142" t="s">
        <v>3</v>
      </c>
      <c r="N148" s="143" t="s">
        <v>43</v>
      </c>
      <c r="O148" s="54"/>
      <c r="P148" s="144">
        <f>O148*H148</f>
        <v>0</v>
      </c>
      <c r="Q148" s="144">
        <v>0.03</v>
      </c>
      <c r="R148" s="144">
        <f>Q148*H148</f>
        <v>0.03</v>
      </c>
      <c r="S148" s="144">
        <v>0</v>
      </c>
      <c r="T148" s="145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46" t="s">
        <v>202</v>
      </c>
      <c r="AT148" s="146" t="s">
        <v>115</v>
      </c>
      <c r="AU148" s="146" t="s">
        <v>82</v>
      </c>
      <c r="AY148" s="18" t="s">
        <v>113</v>
      </c>
      <c r="BE148" s="147">
        <f>IF(N148="základní",J148,0)</f>
        <v>0</v>
      </c>
      <c r="BF148" s="147">
        <f>IF(N148="snížená",J148,0)</f>
        <v>0</v>
      </c>
      <c r="BG148" s="147">
        <f>IF(N148="zákl. přenesená",J148,0)</f>
        <v>0</v>
      </c>
      <c r="BH148" s="147">
        <f>IF(N148="sníž. přenesená",J148,0)</f>
        <v>0</v>
      </c>
      <c r="BI148" s="147">
        <f>IF(N148="nulová",J148,0)</f>
        <v>0</v>
      </c>
      <c r="BJ148" s="18" t="s">
        <v>80</v>
      </c>
      <c r="BK148" s="147">
        <f>ROUND(I148*H148,2)</f>
        <v>0</v>
      </c>
      <c r="BL148" s="18" t="s">
        <v>202</v>
      </c>
      <c r="BM148" s="146" t="s">
        <v>228</v>
      </c>
    </row>
    <row r="149" spans="1:65" s="2" customFormat="1" ht="14.45" customHeight="1" x14ac:dyDescent="0.2">
      <c r="A149" s="33"/>
      <c r="B149" s="134"/>
      <c r="C149" s="135" t="s">
        <v>229</v>
      </c>
      <c r="D149" s="135" t="s">
        <v>115</v>
      </c>
      <c r="E149" s="136" t="s">
        <v>230</v>
      </c>
      <c r="F149" s="137" t="s">
        <v>231</v>
      </c>
      <c r="G149" s="138" t="s">
        <v>232</v>
      </c>
      <c r="H149" s="139">
        <v>19</v>
      </c>
      <c r="I149" s="140"/>
      <c r="J149" s="141">
        <f>ROUND(I149*H149,2)</f>
        <v>0</v>
      </c>
      <c r="K149" s="137" t="s">
        <v>3</v>
      </c>
      <c r="L149" s="34"/>
      <c r="M149" s="142" t="s">
        <v>3</v>
      </c>
      <c r="N149" s="143" t="s">
        <v>43</v>
      </c>
      <c r="O149" s="54"/>
      <c r="P149" s="144">
        <f>O149*H149</f>
        <v>0</v>
      </c>
      <c r="Q149" s="144">
        <v>0</v>
      </c>
      <c r="R149" s="144">
        <f>Q149*H149</f>
        <v>0</v>
      </c>
      <c r="S149" s="144">
        <v>1.6E-2</v>
      </c>
      <c r="T149" s="145">
        <f>S149*H149</f>
        <v>0.30399999999999999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46" t="s">
        <v>202</v>
      </c>
      <c r="AT149" s="146" t="s">
        <v>115</v>
      </c>
      <c r="AU149" s="146" t="s">
        <v>82</v>
      </c>
      <c r="AY149" s="18" t="s">
        <v>113</v>
      </c>
      <c r="BE149" s="147">
        <f>IF(N149="základní",J149,0)</f>
        <v>0</v>
      </c>
      <c r="BF149" s="147">
        <f>IF(N149="snížená",J149,0)</f>
        <v>0</v>
      </c>
      <c r="BG149" s="147">
        <f>IF(N149="zákl. přenesená",J149,0)</f>
        <v>0</v>
      </c>
      <c r="BH149" s="147">
        <f>IF(N149="sníž. přenesená",J149,0)</f>
        <v>0</v>
      </c>
      <c r="BI149" s="147">
        <f>IF(N149="nulová",J149,0)</f>
        <v>0</v>
      </c>
      <c r="BJ149" s="18" t="s">
        <v>80</v>
      </c>
      <c r="BK149" s="147">
        <f>ROUND(I149*H149,2)</f>
        <v>0</v>
      </c>
      <c r="BL149" s="18" t="s">
        <v>202</v>
      </c>
      <c r="BM149" s="146" t="s">
        <v>233</v>
      </c>
    </row>
    <row r="150" spans="1:65" s="2" customFormat="1" x14ac:dyDescent="0.2">
      <c r="A150" s="33"/>
      <c r="B150" s="34"/>
      <c r="C150" s="33"/>
      <c r="D150" s="148" t="s">
        <v>122</v>
      </c>
      <c r="E150" s="33"/>
      <c r="F150" s="149" t="s">
        <v>231</v>
      </c>
      <c r="G150" s="33"/>
      <c r="H150" s="33"/>
      <c r="I150" s="150"/>
      <c r="J150" s="33"/>
      <c r="K150" s="33"/>
      <c r="L150" s="34"/>
      <c r="M150" s="151"/>
      <c r="N150" s="152"/>
      <c r="O150" s="54"/>
      <c r="P150" s="54"/>
      <c r="Q150" s="54"/>
      <c r="R150" s="54"/>
      <c r="S150" s="54"/>
      <c r="T150" s="55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T150" s="18" t="s">
        <v>122</v>
      </c>
      <c r="AU150" s="18" t="s">
        <v>82</v>
      </c>
    </row>
    <row r="151" spans="1:65" s="2" customFormat="1" ht="14.45" customHeight="1" x14ac:dyDescent="0.2">
      <c r="A151" s="33"/>
      <c r="B151" s="134"/>
      <c r="C151" s="135" t="s">
        <v>234</v>
      </c>
      <c r="D151" s="135" t="s">
        <v>115</v>
      </c>
      <c r="E151" s="136" t="s">
        <v>235</v>
      </c>
      <c r="F151" s="137" t="s">
        <v>236</v>
      </c>
      <c r="G151" s="138" t="s">
        <v>191</v>
      </c>
      <c r="H151" s="139">
        <v>1.9470000000000001</v>
      </c>
      <c r="I151" s="140"/>
      <c r="J151" s="141">
        <f>ROUND(I151*H151,2)</f>
        <v>0</v>
      </c>
      <c r="K151" s="137" t="s">
        <v>119</v>
      </c>
      <c r="L151" s="34"/>
      <c r="M151" s="142" t="s">
        <v>3</v>
      </c>
      <c r="N151" s="143" t="s">
        <v>43</v>
      </c>
      <c r="O151" s="54"/>
      <c r="P151" s="144">
        <f>O151*H151</f>
        <v>0</v>
      </c>
      <c r="Q151" s="144">
        <v>0</v>
      </c>
      <c r="R151" s="144">
        <f>Q151*H151</f>
        <v>0</v>
      </c>
      <c r="S151" s="144">
        <v>0</v>
      </c>
      <c r="T151" s="145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46" t="s">
        <v>202</v>
      </c>
      <c r="AT151" s="146" t="s">
        <v>115</v>
      </c>
      <c r="AU151" s="146" t="s">
        <v>82</v>
      </c>
      <c r="AY151" s="18" t="s">
        <v>113</v>
      </c>
      <c r="BE151" s="147">
        <f>IF(N151="základní",J151,0)</f>
        <v>0</v>
      </c>
      <c r="BF151" s="147">
        <f>IF(N151="snížená",J151,0)</f>
        <v>0</v>
      </c>
      <c r="BG151" s="147">
        <f>IF(N151="zákl. přenesená",J151,0)</f>
        <v>0</v>
      </c>
      <c r="BH151" s="147">
        <f>IF(N151="sníž. přenesená",J151,0)</f>
        <v>0</v>
      </c>
      <c r="BI151" s="147">
        <f>IF(N151="nulová",J151,0)</f>
        <v>0</v>
      </c>
      <c r="BJ151" s="18" t="s">
        <v>80</v>
      </c>
      <c r="BK151" s="147">
        <f>ROUND(I151*H151,2)</f>
        <v>0</v>
      </c>
      <c r="BL151" s="18" t="s">
        <v>202</v>
      </c>
      <c r="BM151" s="146" t="s">
        <v>237</v>
      </c>
    </row>
    <row r="152" spans="1:65" s="2" customFormat="1" ht="19.5" x14ac:dyDescent="0.2">
      <c r="A152" s="33"/>
      <c r="B152" s="34"/>
      <c r="C152" s="33"/>
      <c r="D152" s="148" t="s">
        <v>122</v>
      </c>
      <c r="E152" s="33"/>
      <c r="F152" s="149" t="s">
        <v>238</v>
      </c>
      <c r="G152" s="33"/>
      <c r="H152" s="33"/>
      <c r="I152" s="150"/>
      <c r="J152" s="33"/>
      <c r="K152" s="33"/>
      <c r="L152" s="34"/>
      <c r="M152" s="151"/>
      <c r="N152" s="152"/>
      <c r="O152" s="54"/>
      <c r="P152" s="54"/>
      <c r="Q152" s="54"/>
      <c r="R152" s="54"/>
      <c r="S152" s="54"/>
      <c r="T152" s="55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T152" s="18" t="s">
        <v>122</v>
      </c>
      <c r="AU152" s="18" t="s">
        <v>82</v>
      </c>
    </row>
    <row r="153" spans="1:65" s="12" customFormat="1" ht="25.9" customHeight="1" x14ac:dyDescent="0.2">
      <c r="B153" s="121"/>
      <c r="D153" s="122" t="s">
        <v>71</v>
      </c>
      <c r="E153" s="123" t="s">
        <v>239</v>
      </c>
      <c r="F153" s="123" t="s">
        <v>240</v>
      </c>
      <c r="I153" s="124"/>
      <c r="J153" s="125">
        <f>BK153</f>
        <v>0</v>
      </c>
      <c r="L153" s="121"/>
      <c r="M153" s="126"/>
      <c r="N153" s="127"/>
      <c r="O153" s="127"/>
      <c r="P153" s="128">
        <f>SUM(P154:P157)</f>
        <v>0</v>
      </c>
      <c r="Q153" s="127"/>
      <c r="R153" s="128">
        <f>SUM(R154:R157)</f>
        <v>0</v>
      </c>
      <c r="S153" s="127"/>
      <c r="T153" s="129">
        <f>SUM(T154:T157)</f>
        <v>0</v>
      </c>
      <c r="AR153" s="122" t="s">
        <v>142</v>
      </c>
      <c r="AT153" s="130" t="s">
        <v>71</v>
      </c>
      <c r="AU153" s="130" t="s">
        <v>72</v>
      </c>
      <c r="AY153" s="122" t="s">
        <v>113</v>
      </c>
      <c r="BK153" s="131">
        <f>SUM(BK154:BK157)</f>
        <v>0</v>
      </c>
    </row>
    <row r="154" spans="1:65" s="2" customFormat="1" ht="14.45" customHeight="1" x14ac:dyDescent="0.2">
      <c r="A154" s="33"/>
      <c r="B154" s="134"/>
      <c r="C154" s="135" t="s">
        <v>241</v>
      </c>
      <c r="D154" s="135" t="s">
        <v>115</v>
      </c>
      <c r="E154" s="136" t="s">
        <v>242</v>
      </c>
      <c r="F154" s="137" t="s">
        <v>243</v>
      </c>
      <c r="G154" s="138" t="s">
        <v>244</v>
      </c>
      <c r="H154" s="139">
        <v>1</v>
      </c>
      <c r="I154" s="140"/>
      <c r="J154" s="141">
        <f>ROUND(I154*H154,2)</f>
        <v>0</v>
      </c>
      <c r="K154" s="137" t="s">
        <v>3</v>
      </c>
      <c r="L154" s="34"/>
      <c r="M154" s="142" t="s">
        <v>3</v>
      </c>
      <c r="N154" s="143" t="s">
        <v>43</v>
      </c>
      <c r="O154" s="54"/>
      <c r="P154" s="144">
        <f>O154*H154</f>
        <v>0</v>
      </c>
      <c r="Q154" s="144">
        <v>0</v>
      </c>
      <c r="R154" s="144">
        <f>Q154*H154</f>
        <v>0</v>
      </c>
      <c r="S154" s="144">
        <v>0</v>
      </c>
      <c r="T154" s="145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46" t="s">
        <v>245</v>
      </c>
      <c r="AT154" s="146" t="s">
        <v>115</v>
      </c>
      <c r="AU154" s="146" t="s">
        <v>80</v>
      </c>
      <c r="AY154" s="18" t="s">
        <v>113</v>
      </c>
      <c r="BE154" s="147">
        <f>IF(N154="základní",J154,0)</f>
        <v>0</v>
      </c>
      <c r="BF154" s="147">
        <f>IF(N154="snížená",J154,0)</f>
        <v>0</v>
      </c>
      <c r="BG154" s="147">
        <f>IF(N154="zákl. přenesená",J154,0)</f>
        <v>0</v>
      </c>
      <c r="BH154" s="147">
        <f>IF(N154="sníž. přenesená",J154,0)</f>
        <v>0</v>
      </c>
      <c r="BI154" s="147">
        <f>IF(N154="nulová",J154,0)</f>
        <v>0</v>
      </c>
      <c r="BJ154" s="18" t="s">
        <v>80</v>
      </c>
      <c r="BK154" s="147">
        <f>ROUND(I154*H154,2)</f>
        <v>0</v>
      </c>
      <c r="BL154" s="18" t="s">
        <v>245</v>
      </c>
      <c r="BM154" s="146" t="s">
        <v>246</v>
      </c>
    </row>
    <row r="155" spans="1:65" s="2" customFormat="1" x14ac:dyDescent="0.2">
      <c r="A155" s="33"/>
      <c r="B155" s="34"/>
      <c r="C155" s="33"/>
      <c r="D155" s="148" t="s">
        <v>122</v>
      </c>
      <c r="E155" s="33"/>
      <c r="F155" s="149" t="s">
        <v>243</v>
      </c>
      <c r="G155" s="33"/>
      <c r="H155" s="33"/>
      <c r="I155" s="150"/>
      <c r="J155" s="33"/>
      <c r="K155" s="33"/>
      <c r="L155" s="34"/>
      <c r="M155" s="151"/>
      <c r="N155" s="152"/>
      <c r="O155" s="54"/>
      <c r="P155" s="54"/>
      <c r="Q155" s="54"/>
      <c r="R155" s="54"/>
      <c r="S155" s="54"/>
      <c r="T155" s="55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T155" s="18" t="s">
        <v>122</v>
      </c>
      <c r="AU155" s="18" t="s">
        <v>80</v>
      </c>
    </row>
    <row r="156" spans="1:65" s="2" customFormat="1" ht="14.45" customHeight="1" x14ac:dyDescent="0.2">
      <c r="A156" s="33"/>
      <c r="B156" s="134"/>
      <c r="C156" s="135" t="s">
        <v>8</v>
      </c>
      <c r="D156" s="135" t="s">
        <v>115</v>
      </c>
      <c r="E156" s="136" t="s">
        <v>247</v>
      </c>
      <c r="F156" s="137" t="s">
        <v>248</v>
      </c>
      <c r="G156" s="138" t="s">
        <v>244</v>
      </c>
      <c r="H156" s="139">
        <v>1</v>
      </c>
      <c r="I156" s="140"/>
      <c r="J156" s="141">
        <f>ROUND(I156*H156,2)</f>
        <v>0</v>
      </c>
      <c r="K156" s="137" t="s">
        <v>3</v>
      </c>
      <c r="L156" s="34"/>
      <c r="M156" s="142" t="s">
        <v>3</v>
      </c>
      <c r="N156" s="143" t="s">
        <v>43</v>
      </c>
      <c r="O156" s="54"/>
      <c r="P156" s="144">
        <f>O156*H156</f>
        <v>0</v>
      </c>
      <c r="Q156" s="144">
        <v>0</v>
      </c>
      <c r="R156" s="144">
        <f>Q156*H156</f>
        <v>0</v>
      </c>
      <c r="S156" s="144">
        <v>0</v>
      </c>
      <c r="T156" s="145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46" t="s">
        <v>245</v>
      </c>
      <c r="AT156" s="146" t="s">
        <v>115</v>
      </c>
      <c r="AU156" s="146" t="s">
        <v>80</v>
      </c>
      <c r="AY156" s="18" t="s">
        <v>113</v>
      </c>
      <c r="BE156" s="147">
        <f>IF(N156="základní",J156,0)</f>
        <v>0</v>
      </c>
      <c r="BF156" s="147">
        <f>IF(N156="snížená",J156,0)</f>
        <v>0</v>
      </c>
      <c r="BG156" s="147">
        <f>IF(N156="zákl. přenesená",J156,0)</f>
        <v>0</v>
      </c>
      <c r="BH156" s="147">
        <f>IF(N156="sníž. přenesená",J156,0)</f>
        <v>0</v>
      </c>
      <c r="BI156" s="147">
        <f>IF(N156="nulová",J156,0)</f>
        <v>0</v>
      </c>
      <c r="BJ156" s="18" t="s">
        <v>80</v>
      </c>
      <c r="BK156" s="147">
        <f>ROUND(I156*H156,2)</f>
        <v>0</v>
      </c>
      <c r="BL156" s="18" t="s">
        <v>245</v>
      </c>
      <c r="BM156" s="146" t="s">
        <v>249</v>
      </c>
    </row>
    <row r="157" spans="1:65" s="2" customFormat="1" x14ac:dyDescent="0.2">
      <c r="A157" s="33"/>
      <c r="B157" s="34"/>
      <c r="C157" s="33"/>
      <c r="D157" s="148" t="s">
        <v>122</v>
      </c>
      <c r="E157" s="33"/>
      <c r="F157" s="149" t="s">
        <v>248</v>
      </c>
      <c r="G157" s="33"/>
      <c r="H157" s="33"/>
      <c r="I157" s="150"/>
      <c r="J157" s="33"/>
      <c r="K157" s="33"/>
      <c r="L157" s="34"/>
      <c r="M157" s="176"/>
      <c r="N157" s="177"/>
      <c r="O157" s="178"/>
      <c r="P157" s="178"/>
      <c r="Q157" s="178"/>
      <c r="R157" s="178"/>
      <c r="S157" s="178"/>
      <c r="T157" s="179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T157" s="18" t="s">
        <v>122</v>
      </c>
      <c r="AU157" s="18" t="s">
        <v>80</v>
      </c>
    </row>
    <row r="158" spans="1:65" s="2" customFormat="1" ht="6.95" customHeight="1" x14ac:dyDescent="0.2">
      <c r="A158" s="33"/>
      <c r="B158" s="43"/>
      <c r="C158" s="44"/>
      <c r="D158" s="44"/>
      <c r="E158" s="44"/>
      <c r="F158" s="44"/>
      <c r="G158" s="44"/>
      <c r="H158" s="44"/>
      <c r="I158" s="44"/>
      <c r="J158" s="44"/>
      <c r="K158" s="44"/>
      <c r="L158" s="34"/>
      <c r="M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</row>
  </sheetData>
  <autoFilter ref="C85:K157"/>
  <mergeCells count="9">
    <mergeCell ref="E50:H50"/>
    <mergeCell ref="E76:H76"/>
    <mergeCell ref="E78:H78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8"/>
  <sheetViews>
    <sheetView showGridLines="0" zoomScale="110" zoomScaleNormal="110" workbookViewId="0"/>
  </sheetViews>
  <sheetFormatPr defaultRowHeight="11.25" x14ac:dyDescent="0.2"/>
  <cols>
    <col min="1" max="1" width="8.33203125" style="180" customWidth="1"/>
    <col min="2" max="2" width="1.6640625" style="180" customWidth="1"/>
    <col min="3" max="4" width="5" style="180" customWidth="1"/>
    <col min="5" max="5" width="11.6640625" style="180" customWidth="1"/>
    <col min="6" max="6" width="9.1640625" style="180" customWidth="1"/>
    <col min="7" max="7" width="5" style="180" customWidth="1"/>
    <col min="8" max="8" width="77.83203125" style="180" customWidth="1"/>
    <col min="9" max="10" width="20" style="180" customWidth="1"/>
    <col min="11" max="11" width="1.6640625" style="180" customWidth="1"/>
  </cols>
  <sheetData>
    <row r="1" spans="2:11" s="1" customFormat="1" ht="37.5" customHeight="1" x14ac:dyDescent="0.2"/>
    <row r="2" spans="2:11" s="1" customFormat="1" ht="7.5" customHeight="1" x14ac:dyDescent="0.2">
      <c r="B2" s="181"/>
      <c r="C2" s="182"/>
      <c r="D2" s="182"/>
      <c r="E2" s="182"/>
      <c r="F2" s="182"/>
      <c r="G2" s="182"/>
      <c r="H2" s="182"/>
      <c r="I2" s="182"/>
      <c r="J2" s="182"/>
      <c r="K2" s="183"/>
    </row>
    <row r="3" spans="2:11" s="16" customFormat="1" ht="45" customHeight="1" x14ac:dyDescent="0.2">
      <c r="B3" s="184"/>
      <c r="C3" s="304" t="s">
        <v>250</v>
      </c>
      <c r="D3" s="304"/>
      <c r="E3" s="304"/>
      <c r="F3" s="304"/>
      <c r="G3" s="304"/>
      <c r="H3" s="304"/>
      <c r="I3" s="304"/>
      <c r="J3" s="304"/>
      <c r="K3" s="185"/>
    </row>
    <row r="4" spans="2:11" s="1" customFormat="1" ht="25.5" customHeight="1" x14ac:dyDescent="0.3">
      <c r="B4" s="186"/>
      <c r="C4" s="305" t="s">
        <v>251</v>
      </c>
      <c r="D4" s="305"/>
      <c r="E4" s="305"/>
      <c r="F4" s="305"/>
      <c r="G4" s="305"/>
      <c r="H4" s="305"/>
      <c r="I4" s="305"/>
      <c r="J4" s="305"/>
      <c r="K4" s="187"/>
    </row>
    <row r="5" spans="2:11" s="1" customFormat="1" ht="5.25" customHeight="1" x14ac:dyDescent="0.2">
      <c r="B5" s="186"/>
      <c r="C5" s="188"/>
      <c r="D5" s="188"/>
      <c r="E5" s="188"/>
      <c r="F5" s="188"/>
      <c r="G5" s="188"/>
      <c r="H5" s="188"/>
      <c r="I5" s="188"/>
      <c r="J5" s="188"/>
      <c r="K5" s="187"/>
    </row>
    <row r="6" spans="2:11" s="1" customFormat="1" ht="15" customHeight="1" x14ac:dyDescent="0.2">
      <c r="B6" s="186"/>
      <c r="C6" s="303" t="s">
        <v>252</v>
      </c>
      <c r="D6" s="303"/>
      <c r="E6" s="303"/>
      <c r="F6" s="303"/>
      <c r="G6" s="303"/>
      <c r="H6" s="303"/>
      <c r="I6" s="303"/>
      <c r="J6" s="303"/>
      <c r="K6" s="187"/>
    </row>
    <row r="7" spans="2:11" s="1" customFormat="1" ht="15" customHeight="1" x14ac:dyDescent="0.2">
      <c r="B7" s="190"/>
      <c r="C7" s="303" t="s">
        <v>253</v>
      </c>
      <c r="D7" s="303"/>
      <c r="E7" s="303"/>
      <c r="F7" s="303"/>
      <c r="G7" s="303"/>
      <c r="H7" s="303"/>
      <c r="I7" s="303"/>
      <c r="J7" s="303"/>
      <c r="K7" s="187"/>
    </row>
    <row r="8" spans="2:11" s="1" customFormat="1" ht="12.75" customHeight="1" x14ac:dyDescent="0.2">
      <c r="B8" s="190"/>
      <c r="C8" s="189"/>
      <c r="D8" s="189"/>
      <c r="E8" s="189"/>
      <c r="F8" s="189"/>
      <c r="G8" s="189"/>
      <c r="H8" s="189"/>
      <c r="I8" s="189"/>
      <c r="J8" s="189"/>
      <c r="K8" s="187"/>
    </row>
    <row r="9" spans="2:11" s="1" customFormat="1" ht="15" customHeight="1" x14ac:dyDescent="0.2">
      <c r="B9" s="190"/>
      <c r="C9" s="303" t="s">
        <v>254</v>
      </c>
      <c r="D9" s="303"/>
      <c r="E9" s="303"/>
      <c r="F9" s="303"/>
      <c r="G9" s="303"/>
      <c r="H9" s="303"/>
      <c r="I9" s="303"/>
      <c r="J9" s="303"/>
      <c r="K9" s="187"/>
    </row>
    <row r="10" spans="2:11" s="1" customFormat="1" ht="15" customHeight="1" x14ac:dyDescent="0.2">
      <c r="B10" s="190"/>
      <c r="C10" s="189"/>
      <c r="D10" s="303" t="s">
        <v>255</v>
      </c>
      <c r="E10" s="303"/>
      <c r="F10" s="303"/>
      <c r="G10" s="303"/>
      <c r="H10" s="303"/>
      <c r="I10" s="303"/>
      <c r="J10" s="303"/>
      <c r="K10" s="187"/>
    </row>
    <row r="11" spans="2:11" s="1" customFormat="1" ht="15" customHeight="1" x14ac:dyDescent="0.2">
      <c r="B11" s="190"/>
      <c r="C11" s="191"/>
      <c r="D11" s="303" t="s">
        <v>256</v>
      </c>
      <c r="E11" s="303"/>
      <c r="F11" s="303"/>
      <c r="G11" s="303"/>
      <c r="H11" s="303"/>
      <c r="I11" s="303"/>
      <c r="J11" s="303"/>
      <c r="K11" s="187"/>
    </row>
    <row r="12" spans="2:11" s="1" customFormat="1" ht="15" customHeight="1" x14ac:dyDescent="0.2">
      <c r="B12" s="190"/>
      <c r="C12" s="191"/>
      <c r="D12" s="189"/>
      <c r="E12" s="189"/>
      <c r="F12" s="189"/>
      <c r="G12" s="189"/>
      <c r="H12" s="189"/>
      <c r="I12" s="189"/>
      <c r="J12" s="189"/>
      <c r="K12" s="187"/>
    </row>
    <row r="13" spans="2:11" s="1" customFormat="1" ht="15" customHeight="1" x14ac:dyDescent="0.2">
      <c r="B13" s="190"/>
      <c r="C13" s="191"/>
      <c r="D13" s="192" t="s">
        <v>257</v>
      </c>
      <c r="E13" s="189"/>
      <c r="F13" s="189"/>
      <c r="G13" s="189"/>
      <c r="H13" s="189"/>
      <c r="I13" s="189"/>
      <c r="J13" s="189"/>
      <c r="K13" s="187"/>
    </row>
    <row r="14" spans="2:11" s="1" customFormat="1" ht="12.75" customHeight="1" x14ac:dyDescent="0.2">
      <c r="B14" s="190"/>
      <c r="C14" s="191"/>
      <c r="D14" s="191"/>
      <c r="E14" s="191"/>
      <c r="F14" s="191"/>
      <c r="G14" s="191"/>
      <c r="H14" s="191"/>
      <c r="I14" s="191"/>
      <c r="J14" s="191"/>
      <c r="K14" s="187"/>
    </row>
    <row r="15" spans="2:11" s="1" customFormat="1" ht="15" customHeight="1" x14ac:dyDescent="0.2">
      <c r="B15" s="190"/>
      <c r="C15" s="191"/>
      <c r="D15" s="303" t="s">
        <v>258</v>
      </c>
      <c r="E15" s="303"/>
      <c r="F15" s="303"/>
      <c r="G15" s="303"/>
      <c r="H15" s="303"/>
      <c r="I15" s="303"/>
      <c r="J15" s="303"/>
      <c r="K15" s="187"/>
    </row>
    <row r="16" spans="2:11" s="1" customFormat="1" ht="15" customHeight="1" x14ac:dyDescent="0.2">
      <c r="B16" s="190"/>
      <c r="C16" s="191"/>
      <c r="D16" s="303" t="s">
        <v>259</v>
      </c>
      <c r="E16" s="303"/>
      <c r="F16" s="303"/>
      <c r="G16" s="303"/>
      <c r="H16" s="303"/>
      <c r="I16" s="303"/>
      <c r="J16" s="303"/>
      <c r="K16" s="187"/>
    </row>
    <row r="17" spans="2:11" s="1" customFormat="1" ht="15" customHeight="1" x14ac:dyDescent="0.2">
      <c r="B17" s="190"/>
      <c r="C17" s="191"/>
      <c r="D17" s="303" t="s">
        <v>260</v>
      </c>
      <c r="E17" s="303"/>
      <c r="F17" s="303"/>
      <c r="G17" s="303"/>
      <c r="H17" s="303"/>
      <c r="I17" s="303"/>
      <c r="J17" s="303"/>
      <c r="K17" s="187"/>
    </row>
    <row r="18" spans="2:11" s="1" customFormat="1" ht="15" customHeight="1" x14ac:dyDescent="0.2">
      <c r="B18" s="190"/>
      <c r="C18" s="191"/>
      <c r="D18" s="191"/>
      <c r="E18" s="193" t="s">
        <v>79</v>
      </c>
      <c r="F18" s="303" t="s">
        <v>261</v>
      </c>
      <c r="G18" s="303"/>
      <c r="H18" s="303"/>
      <c r="I18" s="303"/>
      <c r="J18" s="303"/>
      <c r="K18" s="187"/>
    </row>
    <row r="19" spans="2:11" s="1" customFormat="1" ht="15" customHeight="1" x14ac:dyDescent="0.2">
      <c r="B19" s="190"/>
      <c r="C19" s="191"/>
      <c r="D19" s="191"/>
      <c r="E19" s="193" t="s">
        <v>262</v>
      </c>
      <c r="F19" s="303" t="s">
        <v>263</v>
      </c>
      <c r="G19" s="303"/>
      <c r="H19" s="303"/>
      <c r="I19" s="303"/>
      <c r="J19" s="303"/>
      <c r="K19" s="187"/>
    </row>
    <row r="20" spans="2:11" s="1" customFormat="1" ht="15" customHeight="1" x14ac:dyDescent="0.2">
      <c r="B20" s="190"/>
      <c r="C20" s="191"/>
      <c r="D20" s="191"/>
      <c r="E20" s="193" t="s">
        <v>264</v>
      </c>
      <c r="F20" s="303" t="s">
        <v>265</v>
      </c>
      <c r="G20" s="303"/>
      <c r="H20" s="303"/>
      <c r="I20" s="303"/>
      <c r="J20" s="303"/>
      <c r="K20" s="187"/>
    </row>
    <row r="21" spans="2:11" s="1" customFormat="1" ht="15" customHeight="1" x14ac:dyDescent="0.2">
      <c r="B21" s="190"/>
      <c r="C21" s="191"/>
      <c r="D21" s="191"/>
      <c r="E21" s="193" t="s">
        <v>266</v>
      </c>
      <c r="F21" s="303" t="s">
        <v>267</v>
      </c>
      <c r="G21" s="303"/>
      <c r="H21" s="303"/>
      <c r="I21" s="303"/>
      <c r="J21" s="303"/>
      <c r="K21" s="187"/>
    </row>
    <row r="22" spans="2:11" s="1" customFormat="1" ht="15" customHeight="1" x14ac:dyDescent="0.2">
      <c r="B22" s="190"/>
      <c r="C22" s="191"/>
      <c r="D22" s="191"/>
      <c r="E22" s="193" t="s">
        <v>268</v>
      </c>
      <c r="F22" s="303" t="s">
        <v>269</v>
      </c>
      <c r="G22" s="303"/>
      <c r="H22" s="303"/>
      <c r="I22" s="303"/>
      <c r="J22" s="303"/>
      <c r="K22" s="187"/>
    </row>
    <row r="23" spans="2:11" s="1" customFormat="1" ht="15" customHeight="1" x14ac:dyDescent="0.2">
      <c r="B23" s="190"/>
      <c r="C23" s="191"/>
      <c r="D23" s="191"/>
      <c r="E23" s="193" t="s">
        <v>270</v>
      </c>
      <c r="F23" s="303" t="s">
        <v>271</v>
      </c>
      <c r="G23" s="303"/>
      <c r="H23" s="303"/>
      <c r="I23" s="303"/>
      <c r="J23" s="303"/>
      <c r="K23" s="187"/>
    </row>
    <row r="24" spans="2:11" s="1" customFormat="1" ht="12.75" customHeight="1" x14ac:dyDescent="0.2">
      <c r="B24" s="190"/>
      <c r="C24" s="191"/>
      <c r="D24" s="191"/>
      <c r="E24" s="191"/>
      <c r="F24" s="191"/>
      <c r="G24" s="191"/>
      <c r="H24" s="191"/>
      <c r="I24" s="191"/>
      <c r="J24" s="191"/>
      <c r="K24" s="187"/>
    </row>
    <row r="25" spans="2:11" s="1" customFormat="1" ht="15" customHeight="1" x14ac:dyDescent="0.2">
      <c r="B25" s="190"/>
      <c r="C25" s="303" t="s">
        <v>272</v>
      </c>
      <c r="D25" s="303"/>
      <c r="E25" s="303"/>
      <c r="F25" s="303"/>
      <c r="G25" s="303"/>
      <c r="H25" s="303"/>
      <c r="I25" s="303"/>
      <c r="J25" s="303"/>
      <c r="K25" s="187"/>
    </row>
    <row r="26" spans="2:11" s="1" customFormat="1" ht="15" customHeight="1" x14ac:dyDescent="0.2">
      <c r="B26" s="190"/>
      <c r="C26" s="303" t="s">
        <v>273</v>
      </c>
      <c r="D26" s="303"/>
      <c r="E26" s="303"/>
      <c r="F26" s="303"/>
      <c r="G26" s="303"/>
      <c r="H26" s="303"/>
      <c r="I26" s="303"/>
      <c r="J26" s="303"/>
      <c r="K26" s="187"/>
    </row>
    <row r="27" spans="2:11" s="1" customFormat="1" ht="15" customHeight="1" x14ac:dyDescent="0.2">
      <c r="B27" s="190"/>
      <c r="C27" s="189"/>
      <c r="D27" s="303" t="s">
        <v>274</v>
      </c>
      <c r="E27" s="303"/>
      <c r="F27" s="303"/>
      <c r="G27" s="303"/>
      <c r="H27" s="303"/>
      <c r="I27" s="303"/>
      <c r="J27" s="303"/>
      <c r="K27" s="187"/>
    </row>
    <row r="28" spans="2:11" s="1" customFormat="1" ht="15" customHeight="1" x14ac:dyDescent="0.2">
      <c r="B28" s="190"/>
      <c r="C28" s="191"/>
      <c r="D28" s="303" t="s">
        <v>275</v>
      </c>
      <c r="E28" s="303"/>
      <c r="F28" s="303"/>
      <c r="G28" s="303"/>
      <c r="H28" s="303"/>
      <c r="I28" s="303"/>
      <c r="J28" s="303"/>
      <c r="K28" s="187"/>
    </row>
    <row r="29" spans="2:11" s="1" customFormat="1" ht="12.75" customHeight="1" x14ac:dyDescent="0.2">
      <c r="B29" s="190"/>
      <c r="C29" s="191"/>
      <c r="D29" s="191"/>
      <c r="E29" s="191"/>
      <c r="F29" s="191"/>
      <c r="G29" s="191"/>
      <c r="H29" s="191"/>
      <c r="I29" s="191"/>
      <c r="J29" s="191"/>
      <c r="K29" s="187"/>
    </row>
    <row r="30" spans="2:11" s="1" customFormat="1" ht="15" customHeight="1" x14ac:dyDescent="0.2">
      <c r="B30" s="190"/>
      <c r="C30" s="191"/>
      <c r="D30" s="303" t="s">
        <v>276</v>
      </c>
      <c r="E30" s="303"/>
      <c r="F30" s="303"/>
      <c r="G30" s="303"/>
      <c r="H30" s="303"/>
      <c r="I30" s="303"/>
      <c r="J30" s="303"/>
      <c r="K30" s="187"/>
    </row>
    <row r="31" spans="2:11" s="1" customFormat="1" ht="15" customHeight="1" x14ac:dyDescent="0.2">
      <c r="B31" s="190"/>
      <c r="C31" s="191"/>
      <c r="D31" s="303" t="s">
        <v>277</v>
      </c>
      <c r="E31" s="303"/>
      <c r="F31" s="303"/>
      <c r="G31" s="303"/>
      <c r="H31" s="303"/>
      <c r="I31" s="303"/>
      <c r="J31" s="303"/>
      <c r="K31" s="187"/>
    </row>
    <row r="32" spans="2:11" s="1" customFormat="1" ht="12.75" customHeight="1" x14ac:dyDescent="0.2">
      <c r="B32" s="190"/>
      <c r="C32" s="191"/>
      <c r="D32" s="191"/>
      <c r="E32" s="191"/>
      <c r="F32" s="191"/>
      <c r="G32" s="191"/>
      <c r="H32" s="191"/>
      <c r="I32" s="191"/>
      <c r="J32" s="191"/>
      <c r="K32" s="187"/>
    </row>
    <row r="33" spans="2:11" s="1" customFormat="1" ht="15" customHeight="1" x14ac:dyDescent="0.2">
      <c r="B33" s="190"/>
      <c r="C33" s="191"/>
      <c r="D33" s="303" t="s">
        <v>278</v>
      </c>
      <c r="E33" s="303"/>
      <c r="F33" s="303"/>
      <c r="G33" s="303"/>
      <c r="H33" s="303"/>
      <c r="I33" s="303"/>
      <c r="J33" s="303"/>
      <c r="K33" s="187"/>
    </row>
    <row r="34" spans="2:11" s="1" customFormat="1" ht="15" customHeight="1" x14ac:dyDescent="0.2">
      <c r="B34" s="190"/>
      <c r="C34" s="191"/>
      <c r="D34" s="303" t="s">
        <v>279</v>
      </c>
      <c r="E34" s="303"/>
      <c r="F34" s="303"/>
      <c r="G34" s="303"/>
      <c r="H34" s="303"/>
      <c r="I34" s="303"/>
      <c r="J34" s="303"/>
      <c r="K34" s="187"/>
    </row>
    <row r="35" spans="2:11" s="1" customFormat="1" ht="15" customHeight="1" x14ac:dyDescent="0.2">
      <c r="B35" s="190"/>
      <c r="C35" s="191"/>
      <c r="D35" s="303" t="s">
        <v>280</v>
      </c>
      <c r="E35" s="303"/>
      <c r="F35" s="303"/>
      <c r="G35" s="303"/>
      <c r="H35" s="303"/>
      <c r="I35" s="303"/>
      <c r="J35" s="303"/>
      <c r="K35" s="187"/>
    </row>
    <row r="36" spans="2:11" s="1" customFormat="1" ht="15" customHeight="1" x14ac:dyDescent="0.2">
      <c r="B36" s="190"/>
      <c r="C36" s="191"/>
      <c r="D36" s="189"/>
      <c r="E36" s="192" t="s">
        <v>99</v>
      </c>
      <c r="F36" s="189"/>
      <c r="G36" s="303" t="s">
        <v>281</v>
      </c>
      <c r="H36" s="303"/>
      <c r="I36" s="303"/>
      <c r="J36" s="303"/>
      <c r="K36" s="187"/>
    </row>
    <row r="37" spans="2:11" s="1" customFormat="1" ht="30.75" customHeight="1" x14ac:dyDescent="0.2">
      <c r="B37" s="190"/>
      <c r="C37" s="191"/>
      <c r="D37" s="189"/>
      <c r="E37" s="192" t="s">
        <v>282</v>
      </c>
      <c r="F37" s="189"/>
      <c r="G37" s="303" t="s">
        <v>283</v>
      </c>
      <c r="H37" s="303"/>
      <c r="I37" s="303"/>
      <c r="J37" s="303"/>
      <c r="K37" s="187"/>
    </row>
    <row r="38" spans="2:11" s="1" customFormat="1" ht="15" customHeight="1" x14ac:dyDescent="0.2">
      <c r="B38" s="190"/>
      <c r="C38" s="191"/>
      <c r="D38" s="189"/>
      <c r="E38" s="192" t="s">
        <v>53</v>
      </c>
      <c r="F38" s="189"/>
      <c r="G38" s="303" t="s">
        <v>284</v>
      </c>
      <c r="H38" s="303"/>
      <c r="I38" s="303"/>
      <c r="J38" s="303"/>
      <c r="K38" s="187"/>
    </row>
    <row r="39" spans="2:11" s="1" customFormat="1" ht="15" customHeight="1" x14ac:dyDescent="0.2">
      <c r="B39" s="190"/>
      <c r="C39" s="191"/>
      <c r="D39" s="189"/>
      <c r="E39" s="192" t="s">
        <v>54</v>
      </c>
      <c r="F39" s="189"/>
      <c r="G39" s="303" t="s">
        <v>285</v>
      </c>
      <c r="H39" s="303"/>
      <c r="I39" s="303"/>
      <c r="J39" s="303"/>
      <c r="K39" s="187"/>
    </row>
    <row r="40" spans="2:11" s="1" customFormat="1" ht="15" customHeight="1" x14ac:dyDescent="0.2">
      <c r="B40" s="190"/>
      <c r="C40" s="191"/>
      <c r="D40" s="189"/>
      <c r="E40" s="192" t="s">
        <v>100</v>
      </c>
      <c r="F40" s="189"/>
      <c r="G40" s="303" t="s">
        <v>286</v>
      </c>
      <c r="H40" s="303"/>
      <c r="I40" s="303"/>
      <c r="J40" s="303"/>
      <c r="K40" s="187"/>
    </row>
    <row r="41" spans="2:11" s="1" customFormat="1" ht="15" customHeight="1" x14ac:dyDescent="0.2">
      <c r="B41" s="190"/>
      <c r="C41" s="191"/>
      <c r="D41" s="189"/>
      <c r="E41" s="192" t="s">
        <v>101</v>
      </c>
      <c r="F41" s="189"/>
      <c r="G41" s="303" t="s">
        <v>287</v>
      </c>
      <c r="H41" s="303"/>
      <c r="I41" s="303"/>
      <c r="J41" s="303"/>
      <c r="K41" s="187"/>
    </row>
    <row r="42" spans="2:11" s="1" customFormat="1" ht="15" customHeight="1" x14ac:dyDescent="0.2">
      <c r="B42" s="190"/>
      <c r="C42" s="191"/>
      <c r="D42" s="189"/>
      <c r="E42" s="192" t="s">
        <v>288</v>
      </c>
      <c r="F42" s="189"/>
      <c r="G42" s="303" t="s">
        <v>289</v>
      </c>
      <c r="H42" s="303"/>
      <c r="I42" s="303"/>
      <c r="J42" s="303"/>
      <c r="K42" s="187"/>
    </row>
    <row r="43" spans="2:11" s="1" customFormat="1" ht="15" customHeight="1" x14ac:dyDescent="0.2">
      <c r="B43" s="190"/>
      <c r="C43" s="191"/>
      <c r="D43" s="189"/>
      <c r="E43" s="192"/>
      <c r="F43" s="189"/>
      <c r="G43" s="303" t="s">
        <v>290</v>
      </c>
      <c r="H43" s="303"/>
      <c r="I43" s="303"/>
      <c r="J43" s="303"/>
      <c r="K43" s="187"/>
    </row>
    <row r="44" spans="2:11" s="1" customFormat="1" ht="15" customHeight="1" x14ac:dyDescent="0.2">
      <c r="B44" s="190"/>
      <c r="C44" s="191"/>
      <c r="D44" s="189"/>
      <c r="E44" s="192" t="s">
        <v>291</v>
      </c>
      <c r="F44" s="189"/>
      <c r="G44" s="303" t="s">
        <v>292</v>
      </c>
      <c r="H44" s="303"/>
      <c r="I44" s="303"/>
      <c r="J44" s="303"/>
      <c r="K44" s="187"/>
    </row>
    <row r="45" spans="2:11" s="1" customFormat="1" ht="15" customHeight="1" x14ac:dyDescent="0.2">
      <c r="B45" s="190"/>
      <c r="C45" s="191"/>
      <c r="D45" s="189"/>
      <c r="E45" s="192" t="s">
        <v>103</v>
      </c>
      <c r="F45" s="189"/>
      <c r="G45" s="303" t="s">
        <v>293</v>
      </c>
      <c r="H45" s="303"/>
      <c r="I45" s="303"/>
      <c r="J45" s="303"/>
      <c r="K45" s="187"/>
    </row>
    <row r="46" spans="2:11" s="1" customFormat="1" ht="12.75" customHeight="1" x14ac:dyDescent="0.2">
      <c r="B46" s="190"/>
      <c r="C46" s="191"/>
      <c r="D46" s="189"/>
      <c r="E46" s="189"/>
      <c r="F46" s="189"/>
      <c r="G46" s="189"/>
      <c r="H46" s="189"/>
      <c r="I46" s="189"/>
      <c r="J46" s="189"/>
      <c r="K46" s="187"/>
    </row>
    <row r="47" spans="2:11" s="1" customFormat="1" ht="15" customHeight="1" x14ac:dyDescent="0.2">
      <c r="B47" s="190"/>
      <c r="C47" s="191"/>
      <c r="D47" s="303" t="s">
        <v>294</v>
      </c>
      <c r="E47" s="303"/>
      <c r="F47" s="303"/>
      <c r="G47" s="303"/>
      <c r="H47" s="303"/>
      <c r="I47" s="303"/>
      <c r="J47" s="303"/>
      <c r="K47" s="187"/>
    </row>
    <row r="48" spans="2:11" s="1" customFormat="1" ht="15" customHeight="1" x14ac:dyDescent="0.2">
      <c r="B48" s="190"/>
      <c r="C48" s="191"/>
      <c r="D48" s="191"/>
      <c r="E48" s="303" t="s">
        <v>295</v>
      </c>
      <c r="F48" s="303"/>
      <c r="G48" s="303"/>
      <c r="H48" s="303"/>
      <c r="I48" s="303"/>
      <c r="J48" s="303"/>
      <c r="K48" s="187"/>
    </row>
    <row r="49" spans="2:11" s="1" customFormat="1" ht="15" customHeight="1" x14ac:dyDescent="0.2">
      <c r="B49" s="190"/>
      <c r="C49" s="191"/>
      <c r="D49" s="191"/>
      <c r="E49" s="303" t="s">
        <v>296</v>
      </c>
      <c r="F49" s="303"/>
      <c r="G49" s="303"/>
      <c r="H49" s="303"/>
      <c r="I49" s="303"/>
      <c r="J49" s="303"/>
      <c r="K49" s="187"/>
    </row>
    <row r="50" spans="2:11" s="1" customFormat="1" ht="15" customHeight="1" x14ac:dyDescent="0.2">
      <c r="B50" s="190"/>
      <c r="C50" s="191"/>
      <c r="D50" s="191"/>
      <c r="E50" s="303" t="s">
        <v>297</v>
      </c>
      <c r="F50" s="303"/>
      <c r="G50" s="303"/>
      <c r="H50" s="303"/>
      <c r="I50" s="303"/>
      <c r="J50" s="303"/>
      <c r="K50" s="187"/>
    </row>
    <row r="51" spans="2:11" s="1" customFormat="1" ht="15" customHeight="1" x14ac:dyDescent="0.2">
      <c r="B51" s="190"/>
      <c r="C51" s="191"/>
      <c r="D51" s="303" t="s">
        <v>298</v>
      </c>
      <c r="E51" s="303"/>
      <c r="F51" s="303"/>
      <c r="G51" s="303"/>
      <c r="H51" s="303"/>
      <c r="I51" s="303"/>
      <c r="J51" s="303"/>
      <c r="K51" s="187"/>
    </row>
    <row r="52" spans="2:11" s="1" customFormat="1" ht="25.5" customHeight="1" x14ac:dyDescent="0.3">
      <c r="B52" s="186"/>
      <c r="C52" s="305" t="s">
        <v>299</v>
      </c>
      <c r="D52" s="305"/>
      <c r="E52" s="305"/>
      <c r="F52" s="305"/>
      <c r="G52" s="305"/>
      <c r="H52" s="305"/>
      <c r="I52" s="305"/>
      <c r="J52" s="305"/>
      <c r="K52" s="187"/>
    </row>
    <row r="53" spans="2:11" s="1" customFormat="1" ht="5.25" customHeight="1" x14ac:dyDescent="0.2">
      <c r="B53" s="186"/>
      <c r="C53" s="188"/>
      <c r="D53" s="188"/>
      <c r="E53" s="188"/>
      <c r="F53" s="188"/>
      <c r="G53" s="188"/>
      <c r="H53" s="188"/>
      <c r="I53" s="188"/>
      <c r="J53" s="188"/>
      <c r="K53" s="187"/>
    </row>
    <row r="54" spans="2:11" s="1" customFormat="1" ht="15" customHeight="1" x14ac:dyDescent="0.2">
      <c r="B54" s="186"/>
      <c r="C54" s="303" t="s">
        <v>300</v>
      </c>
      <c r="D54" s="303"/>
      <c r="E54" s="303"/>
      <c r="F54" s="303"/>
      <c r="G54" s="303"/>
      <c r="H54" s="303"/>
      <c r="I54" s="303"/>
      <c r="J54" s="303"/>
      <c r="K54" s="187"/>
    </row>
    <row r="55" spans="2:11" s="1" customFormat="1" ht="15" customHeight="1" x14ac:dyDescent="0.2">
      <c r="B55" s="186"/>
      <c r="C55" s="303" t="s">
        <v>301</v>
      </c>
      <c r="D55" s="303"/>
      <c r="E55" s="303"/>
      <c r="F55" s="303"/>
      <c r="G55" s="303"/>
      <c r="H55" s="303"/>
      <c r="I55" s="303"/>
      <c r="J55" s="303"/>
      <c r="K55" s="187"/>
    </row>
    <row r="56" spans="2:11" s="1" customFormat="1" ht="12.75" customHeight="1" x14ac:dyDescent="0.2">
      <c r="B56" s="186"/>
      <c r="C56" s="189"/>
      <c r="D56" s="189"/>
      <c r="E56" s="189"/>
      <c r="F56" s="189"/>
      <c r="G56" s="189"/>
      <c r="H56" s="189"/>
      <c r="I56" s="189"/>
      <c r="J56" s="189"/>
      <c r="K56" s="187"/>
    </row>
    <row r="57" spans="2:11" s="1" customFormat="1" ht="15" customHeight="1" x14ac:dyDescent="0.2">
      <c r="B57" s="186"/>
      <c r="C57" s="303" t="s">
        <v>302</v>
      </c>
      <c r="D57" s="303"/>
      <c r="E57" s="303"/>
      <c r="F57" s="303"/>
      <c r="G57" s="303"/>
      <c r="H57" s="303"/>
      <c r="I57" s="303"/>
      <c r="J57" s="303"/>
      <c r="K57" s="187"/>
    </row>
    <row r="58" spans="2:11" s="1" customFormat="1" ht="15" customHeight="1" x14ac:dyDescent="0.2">
      <c r="B58" s="186"/>
      <c r="C58" s="191"/>
      <c r="D58" s="303" t="s">
        <v>303</v>
      </c>
      <c r="E58" s="303"/>
      <c r="F58" s="303"/>
      <c r="G58" s="303"/>
      <c r="H58" s="303"/>
      <c r="I58" s="303"/>
      <c r="J58" s="303"/>
      <c r="K58" s="187"/>
    </row>
    <row r="59" spans="2:11" s="1" customFormat="1" ht="15" customHeight="1" x14ac:dyDescent="0.2">
      <c r="B59" s="186"/>
      <c r="C59" s="191"/>
      <c r="D59" s="303" t="s">
        <v>304</v>
      </c>
      <c r="E59" s="303"/>
      <c r="F59" s="303"/>
      <c r="G59" s="303"/>
      <c r="H59" s="303"/>
      <c r="I59" s="303"/>
      <c r="J59" s="303"/>
      <c r="K59" s="187"/>
    </row>
    <row r="60" spans="2:11" s="1" customFormat="1" ht="15" customHeight="1" x14ac:dyDescent="0.2">
      <c r="B60" s="186"/>
      <c r="C60" s="191"/>
      <c r="D60" s="303" t="s">
        <v>305</v>
      </c>
      <c r="E60" s="303"/>
      <c r="F60" s="303"/>
      <c r="G60" s="303"/>
      <c r="H60" s="303"/>
      <c r="I60" s="303"/>
      <c r="J60" s="303"/>
      <c r="K60" s="187"/>
    </row>
    <row r="61" spans="2:11" s="1" customFormat="1" ht="15" customHeight="1" x14ac:dyDescent="0.2">
      <c r="B61" s="186"/>
      <c r="C61" s="191"/>
      <c r="D61" s="303" t="s">
        <v>306</v>
      </c>
      <c r="E61" s="303"/>
      <c r="F61" s="303"/>
      <c r="G61" s="303"/>
      <c r="H61" s="303"/>
      <c r="I61" s="303"/>
      <c r="J61" s="303"/>
      <c r="K61" s="187"/>
    </row>
    <row r="62" spans="2:11" s="1" customFormat="1" ht="15" customHeight="1" x14ac:dyDescent="0.2">
      <c r="B62" s="186"/>
      <c r="C62" s="191"/>
      <c r="D62" s="307" t="s">
        <v>307</v>
      </c>
      <c r="E62" s="307"/>
      <c r="F62" s="307"/>
      <c r="G62" s="307"/>
      <c r="H62" s="307"/>
      <c r="I62" s="307"/>
      <c r="J62" s="307"/>
      <c r="K62" s="187"/>
    </row>
    <row r="63" spans="2:11" s="1" customFormat="1" ht="15" customHeight="1" x14ac:dyDescent="0.2">
      <c r="B63" s="186"/>
      <c r="C63" s="191"/>
      <c r="D63" s="303" t="s">
        <v>308</v>
      </c>
      <c r="E63" s="303"/>
      <c r="F63" s="303"/>
      <c r="G63" s="303"/>
      <c r="H63" s="303"/>
      <c r="I63" s="303"/>
      <c r="J63" s="303"/>
      <c r="K63" s="187"/>
    </row>
    <row r="64" spans="2:11" s="1" customFormat="1" ht="12.75" customHeight="1" x14ac:dyDescent="0.2">
      <c r="B64" s="186"/>
      <c r="C64" s="191"/>
      <c r="D64" s="191"/>
      <c r="E64" s="194"/>
      <c r="F64" s="191"/>
      <c r="G64" s="191"/>
      <c r="H64" s="191"/>
      <c r="I64" s="191"/>
      <c r="J64" s="191"/>
      <c r="K64" s="187"/>
    </row>
    <row r="65" spans="2:11" s="1" customFormat="1" ht="15" customHeight="1" x14ac:dyDescent="0.2">
      <c r="B65" s="186"/>
      <c r="C65" s="191"/>
      <c r="D65" s="303" t="s">
        <v>309</v>
      </c>
      <c r="E65" s="303"/>
      <c r="F65" s="303"/>
      <c r="G65" s="303"/>
      <c r="H65" s="303"/>
      <c r="I65" s="303"/>
      <c r="J65" s="303"/>
      <c r="K65" s="187"/>
    </row>
    <row r="66" spans="2:11" s="1" customFormat="1" ht="15" customHeight="1" x14ac:dyDescent="0.2">
      <c r="B66" s="186"/>
      <c r="C66" s="191"/>
      <c r="D66" s="307" t="s">
        <v>310</v>
      </c>
      <c r="E66" s="307"/>
      <c r="F66" s="307"/>
      <c r="G66" s="307"/>
      <c r="H66" s="307"/>
      <c r="I66" s="307"/>
      <c r="J66" s="307"/>
      <c r="K66" s="187"/>
    </row>
    <row r="67" spans="2:11" s="1" customFormat="1" ht="15" customHeight="1" x14ac:dyDescent="0.2">
      <c r="B67" s="186"/>
      <c r="C67" s="191"/>
      <c r="D67" s="303" t="s">
        <v>311</v>
      </c>
      <c r="E67" s="303"/>
      <c r="F67" s="303"/>
      <c r="G67" s="303"/>
      <c r="H67" s="303"/>
      <c r="I67" s="303"/>
      <c r="J67" s="303"/>
      <c r="K67" s="187"/>
    </row>
    <row r="68" spans="2:11" s="1" customFormat="1" ht="15" customHeight="1" x14ac:dyDescent="0.2">
      <c r="B68" s="186"/>
      <c r="C68" s="191"/>
      <c r="D68" s="303" t="s">
        <v>312</v>
      </c>
      <c r="E68" s="303"/>
      <c r="F68" s="303"/>
      <c r="G68" s="303"/>
      <c r="H68" s="303"/>
      <c r="I68" s="303"/>
      <c r="J68" s="303"/>
      <c r="K68" s="187"/>
    </row>
    <row r="69" spans="2:11" s="1" customFormat="1" ht="15" customHeight="1" x14ac:dyDescent="0.2">
      <c r="B69" s="186"/>
      <c r="C69" s="191"/>
      <c r="D69" s="303" t="s">
        <v>313</v>
      </c>
      <c r="E69" s="303"/>
      <c r="F69" s="303"/>
      <c r="G69" s="303"/>
      <c r="H69" s="303"/>
      <c r="I69" s="303"/>
      <c r="J69" s="303"/>
      <c r="K69" s="187"/>
    </row>
    <row r="70" spans="2:11" s="1" customFormat="1" ht="15" customHeight="1" x14ac:dyDescent="0.2">
      <c r="B70" s="186"/>
      <c r="C70" s="191"/>
      <c r="D70" s="303" t="s">
        <v>314</v>
      </c>
      <c r="E70" s="303"/>
      <c r="F70" s="303"/>
      <c r="G70" s="303"/>
      <c r="H70" s="303"/>
      <c r="I70" s="303"/>
      <c r="J70" s="303"/>
      <c r="K70" s="187"/>
    </row>
    <row r="71" spans="2:11" s="1" customFormat="1" ht="12.75" customHeight="1" x14ac:dyDescent="0.2">
      <c r="B71" s="195"/>
      <c r="C71" s="196"/>
      <c r="D71" s="196"/>
      <c r="E71" s="196"/>
      <c r="F71" s="196"/>
      <c r="G71" s="196"/>
      <c r="H71" s="196"/>
      <c r="I71" s="196"/>
      <c r="J71" s="196"/>
      <c r="K71" s="197"/>
    </row>
    <row r="72" spans="2:11" s="1" customFormat="1" ht="18.75" customHeight="1" x14ac:dyDescent="0.2">
      <c r="B72" s="198"/>
      <c r="C72" s="198"/>
      <c r="D72" s="198"/>
      <c r="E72" s="198"/>
      <c r="F72" s="198"/>
      <c r="G72" s="198"/>
      <c r="H72" s="198"/>
      <c r="I72" s="198"/>
      <c r="J72" s="198"/>
      <c r="K72" s="199"/>
    </row>
    <row r="73" spans="2:11" s="1" customFormat="1" ht="18.75" customHeight="1" x14ac:dyDescent="0.2">
      <c r="B73" s="199"/>
      <c r="C73" s="199"/>
      <c r="D73" s="199"/>
      <c r="E73" s="199"/>
      <c r="F73" s="199"/>
      <c r="G73" s="199"/>
      <c r="H73" s="199"/>
      <c r="I73" s="199"/>
      <c r="J73" s="199"/>
      <c r="K73" s="199"/>
    </row>
    <row r="74" spans="2:11" s="1" customFormat="1" ht="7.5" customHeight="1" x14ac:dyDescent="0.2">
      <c r="B74" s="200"/>
      <c r="C74" s="201"/>
      <c r="D74" s="201"/>
      <c r="E74" s="201"/>
      <c r="F74" s="201"/>
      <c r="G74" s="201"/>
      <c r="H74" s="201"/>
      <c r="I74" s="201"/>
      <c r="J74" s="201"/>
      <c r="K74" s="202"/>
    </row>
    <row r="75" spans="2:11" s="1" customFormat="1" ht="45" customHeight="1" x14ac:dyDescent="0.2">
      <c r="B75" s="203"/>
      <c r="C75" s="306" t="s">
        <v>315</v>
      </c>
      <c r="D75" s="306"/>
      <c r="E75" s="306"/>
      <c r="F75" s="306"/>
      <c r="G75" s="306"/>
      <c r="H75" s="306"/>
      <c r="I75" s="306"/>
      <c r="J75" s="306"/>
      <c r="K75" s="204"/>
    </row>
    <row r="76" spans="2:11" s="1" customFormat="1" ht="17.25" customHeight="1" x14ac:dyDescent="0.2">
      <c r="B76" s="203"/>
      <c r="C76" s="205" t="s">
        <v>316</v>
      </c>
      <c r="D76" s="205"/>
      <c r="E76" s="205"/>
      <c r="F76" s="205" t="s">
        <v>317</v>
      </c>
      <c r="G76" s="206"/>
      <c r="H76" s="205" t="s">
        <v>54</v>
      </c>
      <c r="I76" s="205" t="s">
        <v>57</v>
      </c>
      <c r="J76" s="205" t="s">
        <v>318</v>
      </c>
      <c r="K76" s="204"/>
    </row>
    <row r="77" spans="2:11" s="1" customFormat="1" ht="17.25" customHeight="1" x14ac:dyDescent="0.2">
      <c r="B77" s="203"/>
      <c r="C77" s="207" t="s">
        <v>319</v>
      </c>
      <c r="D77" s="207"/>
      <c r="E77" s="207"/>
      <c r="F77" s="208" t="s">
        <v>320</v>
      </c>
      <c r="G77" s="209"/>
      <c r="H77" s="207"/>
      <c r="I77" s="207"/>
      <c r="J77" s="207" t="s">
        <v>321</v>
      </c>
      <c r="K77" s="204"/>
    </row>
    <row r="78" spans="2:11" s="1" customFormat="1" ht="5.25" customHeight="1" x14ac:dyDescent="0.2">
      <c r="B78" s="203"/>
      <c r="C78" s="210"/>
      <c r="D78" s="210"/>
      <c r="E78" s="210"/>
      <c r="F78" s="210"/>
      <c r="G78" s="211"/>
      <c r="H78" s="210"/>
      <c r="I78" s="210"/>
      <c r="J78" s="210"/>
      <c r="K78" s="204"/>
    </row>
    <row r="79" spans="2:11" s="1" customFormat="1" ht="15" customHeight="1" x14ac:dyDescent="0.2">
      <c r="B79" s="203"/>
      <c r="C79" s="192" t="s">
        <v>53</v>
      </c>
      <c r="D79" s="212"/>
      <c r="E79" s="212"/>
      <c r="F79" s="213" t="s">
        <v>322</v>
      </c>
      <c r="G79" s="214"/>
      <c r="H79" s="192" t="s">
        <v>323</v>
      </c>
      <c r="I79" s="192" t="s">
        <v>324</v>
      </c>
      <c r="J79" s="192">
        <v>20</v>
      </c>
      <c r="K79" s="204"/>
    </row>
    <row r="80" spans="2:11" s="1" customFormat="1" ht="15" customHeight="1" x14ac:dyDescent="0.2">
      <c r="B80" s="203"/>
      <c r="C80" s="192" t="s">
        <v>325</v>
      </c>
      <c r="D80" s="192"/>
      <c r="E80" s="192"/>
      <c r="F80" s="213" t="s">
        <v>322</v>
      </c>
      <c r="G80" s="214"/>
      <c r="H80" s="192" t="s">
        <v>326</v>
      </c>
      <c r="I80" s="192" t="s">
        <v>324</v>
      </c>
      <c r="J80" s="192">
        <v>120</v>
      </c>
      <c r="K80" s="204"/>
    </row>
    <row r="81" spans="2:11" s="1" customFormat="1" ht="15" customHeight="1" x14ac:dyDescent="0.2">
      <c r="B81" s="215"/>
      <c r="C81" s="192" t="s">
        <v>327</v>
      </c>
      <c r="D81" s="192"/>
      <c r="E81" s="192"/>
      <c r="F81" s="213" t="s">
        <v>328</v>
      </c>
      <c r="G81" s="214"/>
      <c r="H81" s="192" t="s">
        <v>329</v>
      </c>
      <c r="I81" s="192" t="s">
        <v>324</v>
      </c>
      <c r="J81" s="192">
        <v>50</v>
      </c>
      <c r="K81" s="204"/>
    </row>
    <row r="82" spans="2:11" s="1" customFormat="1" ht="15" customHeight="1" x14ac:dyDescent="0.2">
      <c r="B82" s="215"/>
      <c r="C82" s="192" t="s">
        <v>330</v>
      </c>
      <c r="D82" s="192"/>
      <c r="E82" s="192"/>
      <c r="F82" s="213" t="s">
        <v>322</v>
      </c>
      <c r="G82" s="214"/>
      <c r="H82" s="192" t="s">
        <v>331</v>
      </c>
      <c r="I82" s="192" t="s">
        <v>332</v>
      </c>
      <c r="J82" s="192"/>
      <c r="K82" s="204"/>
    </row>
    <row r="83" spans="2:11" s="1" customFormat="1" ht="15" customHeight="1" x14ac:dyDescent="0.2">
      <c r="B83" s="215"/>
      <c r="C83" s="216" t="s">
        <v>333</v>
      </c>
      <c r="D83" s="216"/>
      <c r="E83" s="216"/>
      <c r="F83" s="217" t="s">
        <v>328</v>
      </c>
      <c r="G83" s="216"/>
      <c r="H83" s="216" t="s">
        <v>334</v>
      </c>
      <c r="I83" s="216" t="s">
        <v>324</v>
      </c>
      <c r="J83" s="216">
        <v>15</v>
      </c>
      <c r="K83" s="204"/>
    </row>
    <row r="84" spans="2:11" s="1" customFormat="1" ht="15" customHeight="1" x14ac:dyDescent="0.2">
      <c r="B84" s="215"/>
      <c r="C84" s="216" t="s">
        <v>335</v>
      </c>
      <c r="D84" s="216"/>
      <c r="E84" s="216"/>
      <c r="F84" s="217" t="s">
        <v>328</v>
      </c>
      <c r="G84" s="216"/>
      <c r="H84" s="216" t="s">
        <v>336</v>
      </c>
      <c r="I84" s="216" t="s">
        <v>324</v>
      </c>
      <c r="J84" s="216">
        <v>15</v>
      </c>
      <c r="K84" s="204"/>
    </row>
    <row r="85" spans="2:11" s="1" customFormat="1" ht="15" customHeight="1" x14ac:dyDescent="0.2">
      <c r="B85" s="215"/>
      <c r="C85" s="216" t="s">
        <v>337</v>
      </c>
      <c r="D85" s="216"/>
      <c r="E85" s="216"/>
      <c r="F85" s="217" t="s">
        <v>328</v>
      </c>
      <c r="G85" s="216"/>
      <c r="H85" s="216" t="s">
        <v>338</v>
      </c>
      <c r="I85" s="216" t="s">
        <v>324</v>
      </c>
      <c r="J85" s="216">
        <v>20</v>
      </c>
      <c r="K85" s="204"/>
    </row>
    <row r="86" spans="2:11" s="1" customFormat="1" ht="15" customHeight="1" x14ac:dyDescent="0.2">
      <c r="B86" s="215"/>
      <c r="C86" s="216" t="s">
        <v>339</v>
      </c>
      <c r="D86" s="216"/>
      <c r="E86" s="216"/>
      <c r="F86" s="217" t="s">
        <v>328</v>
      </c>
      <c r="G86" s="216"/>
      <c r="H86" s="216" t="s">
        <v>340</v>
      </c>
      <c r="I86" s="216" t="s">
        <v>324</v>
      </c>
      <c r="J86" s="216">
        <v>20</v>
      </c>
      <c r="K86" s="204"/>
    </row>
    <row r="87" spans="2:11" s="1" customFormat="1" ht="15" customHeight="1" x14ac:dyDescent="0.2">
      <c r="B87" s="215"/>
      <c r="C87" s="192" t="s">
        <v>341</v>
      </c>
      <c r="D87" s="192"/>
      <c r="E87" s="192"/>
      <c r="F87" s="213" t="s">
        <v>328</v>
      </c>
      <c r="G87" s="214"/>
      <c r="H87" s="192" t="s">
        <v>342</v>
      </c>
      <c r="I87" s="192" t="s">
        <v>324</v>
      </c>
      <c r="J87" s="192">
        <v>50</v>
      </c>
      <c r="K87" s="204"/>
    </row>
    <row r="88" spans="2:11" s="1" customFormat="1" ht="15" customHeight="1" x14ac:dyDescent="0.2">
      <c r="B88" s="215"/>
      <c r="C88" s="192" t="s">
        <v>343</v>
      </c>
      <c r="D88" s="192"/>
      <c r="E88" s="192"/>
      <c r="F88" s="213" t="s">
        <v>328</v>
      </c>
      <c r="G88" s="214"/>
      <c r="H88" s="192" t="s">
        <v>344</v>
      </c>
      <c r="I88" s="192" t="s">
        <v>324</v>
      </c>
      <c r="J88" s="192">
        <v>20</v>
      </c>
      <c r="K88" s="204"/>
    </row>
    <row r="89" spans="2:11" s="1" customFormat="1" ht="15" customHeight="1" x14ac:dyDescent="0.2">
      <c r="B89" s="215"/>
      <c r="C89" s="192" t="s">
        <v>345</v>
      </c>
      <c r="D89" s="192"/>
      <c r="E89" s="192"/>
      <c r="F89" s="213" t="s">
        <v>328</v>
      </c>
      <c r="G89" s="214"/>
      <c r="H89" s="192" t="s">
        <v>346</v>
      </c>
      <c r="I89" s="192" t="s">
        <v>324</v>
      </c>
      <c r="J89" s="192">
        <v>20</v>
      </c>
      <c r="K89" s="204"/>
    </row>
    <row r="90" spans="2:11" s="1" customFormat="1" ht="15" customHeight="1" x14ac:dyDescent="0.2">
      <c r="B90" s="215"/>
      <c r="C90" s="192" t="s">
        <v>347</v>
      </c>
      <c r="D90" s="192"/>
      <c r="E90" s="192"/>
      <c r="F90" s="213" t="s">
        <v>328</v>
      </c>
      <c r="G90" s="214"/>
      <c r="H90" s="192" t="s">
        <v>348</v>
      </c>
      <c r="I90" s="192" t="s">
        <v>324</v>
      </c>
      <c r="J90" s="192">
        <v>50</v>
      </c>
      <c r="K90" s="204"/>
    </row>
    <row r="91" spans="2:11" s="1" customFormat="1" ht="15" customHeight="1" x14ac:dyDescent="0.2">
      <c r="B91" s="215"/>
      <c r="C91" s="192" t="s">
        <v>349</v>
      </c>
      <c r="D91" s="192"/>
      <c r="E91" s="192"/>
      <c r="F91" s="213" t="s">
        <v>328</v>
      </c>
      <c r="G91" s="214"/>
      <c r="H91" s="192" t="s">
        <v>349</v>
      </c>
      <c r="I91" s="192" t="s">
        <v>324</v>
      </c>
      <c r="J91" s="192">
        <v>50</v>
      </c>
      <c r="K91" s="204"/>
    </row>
    <row r="92" spans="2:11" s="1" customFormat="1" ht="15" customHeight="1" x14ac:dyDescent="0.2">
      <c r="B92" s="215"/>
      <c r="C92" s="192" t="s">
        <v>350</v>
      </c>
      <c r="D92" s="192"/>
      <c r="E92" s="192"/>
      <c r="F92" s="213" t="s">
        <v>328</v>
      </c>
      <c r="G92" s="214"/>
      <c r="H92" s="192" t="s">
        <v>351</v>
      </c>
      <c r="I92" s="192" t="s">
        <v>324</v>
      </c>
      <c r="J92" s="192">
        <v>255</v>
      </c>
      <c r="K92" s="204"/>
    </row>
    <row r="93" spans="2:11" s="1" customFormat="1" ht="15" customHeight="1" x14ac:dyDescent="0.2">
      <c r="B93" s="215"/>
      <c r="C93" s="192" t="s">
        <v>352</v>
      </c>
      <c r="D93" s="192"/>
      <c r="E93" s="192"/>
      <c r="F93" s="213" t="s">
        <v>322</v>
      </c>
      <c r="G93" s="214"/>
      <c r="H93" s="192" t="s">
        <v>353</v>
      </c>
      <c r="I93" s="192" t="s">
        <v>354</v>
      </c>
      <c r="J93" s="192"/>
      <c r="K93" s="204"/>
    </row>
    <row r="94" spans="2:11" s="1" customFormat="1" ht="15" customHeight="1" x14ac:dyDescent="0.2">
      <c r="B94" s="215"/>
      <c r="C94" s="192" t="s">
        <v>355</v>
      </c>
      <c r="D94" s="192"/>
      <c r="E94" s="192"/>
      <c r="F94" s="213" t="s">
        <v>322</v>
      </c>
      <c r="G94" s="214"/>
      <c r="H94" s="192" t="s">
        <v>356</v>
      </c>
      <c r="I94" s="192" t="s">
        <v>357</v>
      </c>
      <c r="J94" s="192"/>
      <c r="K94" s="204"/>
    </row>
    <row r="95" spans="2:11" s="1" customFormat="1" ht="15" customHeight="1" x14ac:dyDescent="0.2">
      <c r="B95" s="215"/>
      <c r="C95" s="192" t="s">
        <v>358</v>
      </c>
      <c r="D95" s="192"/>
      <c r="E95" s="192"/>
      <c r="F95" s="213" t="s">
        <v>322</v>
      </c>
      <c r="G95" s="214"/>
      <c r="H95" s="192" t="s">
        <v>358</v>
      </c>
      <c r="I95" s="192" t="s">
        <v>357</v>
      </c>
      <c r="J95" s="192"/>
      <c r="K95" s="204"/>
    </row>
    <row r="96" spans="2:11" s="1" customFormat="1" ht="15" customHeight="1" x14ac:dyDescent="0.2">
      <c r="B96" s="215"/>
      <c r="C96" s="192" t="s">
        <v>38</v>
      </c>
      <c r="D96" s="192"/>
      <c r="E96" s="192"/>
      <c r="F96" s="213" t="s">
        <v>322</v>
      </c>
      <c r="G96" s="214"/>
      <c r="H96" s="192" t="s">
        <v>359</v>
      </c>
      <c r="I96" s="192" t="s">
        <v>357</v>
      </c>
      <c r="J96" s="192"/>
      <c r="K96" s="204"/>
    </row>
    <row r="97" spans="2:11" s="1" customFormat="1" ht="15" customHeight="1" x14ac:dyDescent="0.2">
      <c r="B97" s="215"/>
      <c r="C97" s="192" t="s">
        <v>48</v>
      </c>
      <c r="D97" s="192"/>
      <c r="E97" s="192"/>
      <c r="F97" s="213" t="s">
        <v>322</v>
      </c>
      <c r="G97" s="214"/>
      <c r="H97" s="192" t="s">
        <v>360</v>
      </c>
      <c r="I97" s="192" t="s">
        <v>357</v>
      </c>
      <c r="J97" s="192"/>
      <c r="K97" s="204"/>
    </row>
    <row r="98" spans="2:11" s="1" customFormat="1" ht="15" customHeight="1" x14ac:dyDescent="0.2">
      <c r="B98" s="218"/>
      <c r="C98" s="219"/>
      <c r="D98" s="219"/>
      <c r="E98" s="219"/>
      <c r="F98" s="219"/>
      <c r="G98" s="219"/>
      <c r="H98" s="219"/>
      <c r="I98" s="219"/>
      <c r="J98" s="219"/>
      <c r="K98" s="220"/>
    </row>
    <row r="99" spans="2:11" s="1" customFormat="1" ht="18.75" customHeight="1" x14ac:dyDescent="0.2">
      <c r="B99" s="221"/>
      <c r="C99" s="222"/>
      <c r="D99" s="222"/>
      <c r="E99" s="222"/>
      <c r="F99" s="222"/>
      <c r="G99" s="222"/>
      <c r="H99" s="222"/>
      <c r="I99" s="222"/>
      <c r="J99" s="222"/>
      <c r="K99" s="221"/>
    </row>
    <row r="100" spans="2:11" s="1" customFormat="1" ht="18.75" customHeight="1" x14ac:dyDescent="0.2">
      <c r="B100" s="199"/>
      <c r="C100" s="199"/>
      <c r="D100" s="199"/>
      <c r="E100" s="199"/>
      <c r="F100" s="199"/>
      <c r="G100" s="199"/>
      <c r="H100" s="199"/>
      <c r="I100" s="199"/>
      <c r="J100" s="199"/>
      <c r="K100" s="199"/>
    </row>
    <row r="101" spans="2:11" s="1" customFormat="1" ht="7.5" customHeight="1" x14ac:dyDescent="0.2">
      <c r="B101" s="200"/>
      <c r="C101" s="201"/>
      <c r="D101" s="201"/>
      <c r="E101" s="201"/>
      <c r="F101" s="201"/>
      <c r="G101" s="201"/>
      <c r="H101" s="201"/>
      <c r="I101" s="201"/>
      <c r="J101" s="201"/>
      <c r="K101" s="202"/>
    </row>
    <row r="102" spans="2:11" s="1" customFormat="1" ht="45" customHeight="1" x14ac:dyDescent="0.2">
      <c r="B102" s="203"/>
      <c r="C102" s="306" t="s">
        <v>361</v>
      </c>
      <c r="D102" s="306"/>
      <c r="E102" s="306"/>
      <c r="F102" s="306"/>
      <c r="G102" s="306"/>
      <c r="H102" s="306"/>
      <c r="I102" s="306"/>
      <c r="J102" s="306"/>
      <c r="K102" s="204"/>
    </row>
    <row r="103" spans="2:11" s="1" customFormat="1" ht="17.25" customHeight="1" x14ac:dyDescent="0.2">
      <c r="B103" s="203"/>
      <c r="C103" s="205" t="s">
        <v>316</v>
      </c>
      <c r="D103" s="205"/>
      <c r="E103" s="205"/>
      <c r="F103" s="205" t="s">
        <v>317</v>
      </c>
      <c r="G103" s="206"/>
      <c r="H103" s="205" t="s">
        <v>54</v>
      </c>
      <c r="I103" s="205" t="s">
        <v>57</v>
      </c>
      <c r="J103" s="205" t="s">
        <v>318</v>
      </c>
      <c r="K103" s="204"/>
    </row>
    <row r="104" spans="2:11" s="1" customFormat="1" ht="17.25" customHeight="1" x14ac:dyDescent="0.2">
      <c r="B104" s="203"/>
      <c r="C104" s="207" t="s">
        <v>319</v>
      </c>
      <c r="D104" s="207"/>
      <c r="E104" s="207"/>
      <c r="F104" s="208" t="s">
        <v>320</v>
      </c>
      <c r="G104" s="209"/>
      <c r="H104" s="207"/>
      <c r="I104" s="207"/>
      <c r="J104" s="207" t="s">
        <v>321</v>
      </c>
      <c r="K104" s="204"/>
    </row>
    <row r="105" spans="2:11" s="1" customFormat="1" ht="5.25" customHeight="1" x14ac:dyDescent="0.2">
      <c r="B105" s="203"/>
      <c r="C105" s="205"/>
      <c r="D105" s="205"/>
      <c r="E105" s="205"/>
      <c r="F105" s="205"/>
      <c r="G105" s="223"/>
      <c r="H105" s="205"/>
      <c r="I105" s="205"/>
      <c r="J105" s="205"/>
      <c r="K105" s="204"/>
    </row>
    <row r="106" spans="2:11" s="1" customFormat="1" ht="15" customHeight="1" x14ac:dyDescent="0.2">
      <c r="B106" s="203"/>
      <c r="C106" s="192" t="s">
        <v>53</v>
      </c>
      <c r="D106" s="212"/>
      <c r="E106" s="212"/>
      <c r="F106" s="213" t="s">
        <v>322</v>
      </c>
      <c r="G106" s="192"/>
      <c r="H106" s="192" t="s">
        <v>362</v>
      </c>
      <c r="I106" s="192" t="s">
        <v>324</v>
      </c>
      <c r="J106" s="192">
        <v>20</v>
      </c>
      <c r="K106" s="204"/>
    </row>
    <row r="107" spans="2:11" s="1" customFormat="1" ht="15" customHeight="1" x14ac:dyDescent="0.2">
      <c r="B107" s="203"/>
      <c r="C107" s="192" t="s">
        <v>325</v>
      </c>
      <c r="D107" s="192"/>
      <c r="E107" s="192"/>
      <c r="F107" s="213" t="s">
        <v>322</v>
      </c>
      <c r="G107" s="192"/>
      <c r="H107" s="192" t="s">
        <v>362</v>
      </c>
      <c r="I107" s="192" t="s">
        <v>324</v>
      </c>
      <c r="J107" s="192">
        <v>120</v>
      </c>
      <c r="K107" s="204"/>
    </row>
    <row r="108" spans="2:11" s="1" customFormat="1" ht="15" customHeight="1" x14ac:dyDescent="0.2">
      <c r="B108" s="215"/>
      <c r="C108" s="192" t="s">
        <v>327</v>
      </c>
      <c r="D108" s="192"/>
      <c r="E108" s="192"/>
      <c r="F108" s="213" t="s">
        <v>328</v>
      </c>
      <c r="G108" s="192"/>
      <c r="H108" s="192" t="s">
        <v>362</v>
      </c>
      <c r="I108" s="192" t="s">
        <v>324</v>
      </c>
      <c r="J108" s="192">
        <v>50</v>
      </c>
      <c r="K108" s="204"/>
    </row>
    <row r="109" spans="2:11" s="1" customFormat="1" ht="15" customHeight="1" x14ac:dyDescent="0.2">
      <c r="B109" s="215"/>
      <c r="C109" s="192" t="s">
        <v>330</v>
      </c>
      <c r="D109" s="192"/>
      <c r="E109" s="192"/>
      <c r="F109" s="213" t="s">
        <v>322</v>
      </c>
      <c r="G109" s="192"/>
      <c r="H109" s="192" t="s">
        <v>362</v>
      </c>
      <c r="I109" s="192" t="s">
        <v>332</v>
      </c>
      <c r="J109" s="192"/>
      <c r="K109" s="204"/>
    </row>
    <row r="110" spans="2:11" s="1" customFormat="1" ht="15" customHeight="1" x14ac:dyDescent="0.2">
      <c r="B110" s="215"/>
      <c r="C110" s="192" t="s">
        <v>341</v>
      </c>
      <c r="D110" s="192"/>
      <c r="E110" s="192"/>
      <c r="F110" s="213" t="s">
        <v>328</v>
      </c>
      <c r="G110" s="192"/>
      <c r="H110" s="192" t="s">
        <v>362</v>
      </c>
      <c r="I110" s="192" t="s">
        <v>324</v>
      </c>
      <c r="J110" s="192">
        <v>50</v>
      </c>
      <c r="K110" s="204"/>
    </row>
    <row r="111" spans="2:11" s="1" customFormat="1" ht="15" customHeight="1" x14ac:dyDescent="0.2">
      <c r="B111" s="215"/>
      <c r="C111" s="192" t="s">
        <v>349</v>
      </c>
      <c r="D111" s="192"/>
      <c r="E111" s="192"/>
      <c r="F111" s="213" t="s">
        <v>328</v>
      </c>
      <c r="G111" s="192"/>
      <c r="H111" s="192" t="s">
        <v>362</v>
      </c>
      <c r="I111" s="192" t="s">
        <v>324</v>
      </c>
      <c r="J111" s="192">
        <v>50</v>
      </c>
      <c r="K111" s="204"/>
    </row>
    <row r="112" spans="2:11" s="1" customFormat="1" ht="15" customHeight="1" x14ac:dyDescent="0.2">
      <c r="B112" s="215"/>
      <c r="C112" s="192" t="s">
        <v>347</v>
      </c>
      <c r="D112" s="192"/>
      <c r="E112" s="192"/>
      <c r="F112" s="213" t="s">
        <v>328</v>
      </c>
      <c r="G112" s="192"/>
      <c r="H112" s="192" t="s">
        <v>362</v>
      </c>
      <c r="I112" s="192" t="s">
        <v>324</v>
      </c>
      <c r="J112" s="192">
        <v>50</v>
      </c>
      <c r="K112" s="204"/>
    </row>
    <row r="113" spans="2:11" s="1" customFormat="1" ht="15" customHeight="1" x14ac:dyDescent="0.2">
      <c r="B113" s="215"/>
      <c r="C113" s="192" t="s">
        <v>53</v>
      </c>
      <c r="D113" s="192"/>
      <c r="E113" s="192"/>
      <c r="F113" s="213" t="s">
        <v>322</v>
      </c>
      <c r="G113" s="192"/>
      <c r="H113" s="192" t="s">
        <v>363</v>
      </c>
      <c r="I113" s="192" t="s">
        <v>324</v>
      </c>
      <c r="J113" s="192">
        <v>20</v>
      </c>
      <c r="K113" s="204"/>
    </row>
    <row r="114" spans="2:11" s="1" customFormat="1" ht="15" customHeight="1" x14ac:dyDescent="0.2">
      <c r="B114" s="215"/>
      <c r="C114" s="192" t="s">
        <v>364</v>
      </c>
      <c r="D114" s="192"/>
      <c r="E114" s="192"/>
      <c r="F114" s="213" t="s">
        <v>322</v>
      </c>
      <c r="G114" s="192"/>
      <c r="H114" s="192" t="s">
        <v>365</v>
      </c>
      <c r="I114" s="192" t="s">
        <v>324</v>
      </c>
      <c r="J114" s="192">
        <v>120</v>
      </c>
      <c r="K114" s="204"/>
    </row>
    <row r="115" spans="2:11" s="1" customFormat="1" ht="15" customHeight="1" x14ac:dyDescent="0.2">
      <c r="B115" s="215"/>
      <c r="C115" s="192" t="s">
        <v>38</v>
      </c>
      <c r="D115" s="192"/>
      <c r="E115" s="192"/>
      <c r="F115" s="213" t="s">
        <v>322</v>
      </c>
      <c r="G115" s="192"/>
      <c r="H115" s="192" t="s">
        <v>366</v>
      </c>
      <c r="I115" s="192" t="s">
        <v>357</v>
      </c>
      <c r="J115" s="192"/>
      <c r="K115" s="204"/>
    </row>
    <row r="116" spans="2:11" s="1" customFormat="1" ht="15" customHeight="1" x14ac:dyDescent="0.2">
      <c r="B116" s="215"/>
      <c r="C116" s="192" t="s">
        <v>48</v>
      </c>
      <c r="D116" s="192"/>
      <c r="E116" s="192"/>
      <c r="F116" s="213" t="s">
        <v>322</v>
      </c>
      <c r="G116" s="192"/>
      <c r="H116" s="192" t="s">
        <v>367</v>
      </c>
      <c r="I116" s="192" t="s">
        <v>357</v>
      </c>
      <c r="J116" s="192"/>
      <c r="K116" s="204"/>
    </row>
    <row r="117" spans="2:11" s="1" customFormat="1" ht="15" customHeight="1" x14ac:dyDescent="0.2">
      <c r="B117" s="215"/>
      <c r="C117" s="192" t="s">
        <v>57</v>
      </c>
      <c r="D117" s="192"/>
      <c r="E117" s="192"/>
      <c r="F117" s="213" t="s">
        <v>322</v>
      </c>
      <c r="G117" s="192"/>
      <c r="H117" s="192" t="s">
        <v>368</v>
      </c>
      <c r="I117" s="192" t="s">
        <v>369</v>
      </c>
      <c r="J117" s="192"/>
      <c r="K117" s="204"/>
    </row>
    <row r="118" spans="2:11" s="1" customFormat="1" ht="15" customHeight="1" x14ac:dyDescent="0.2">
      <c r="B118" s="218"/>
      <c r="C118" s="224"/>
      <c r="D118" s="224"/>
      <c r="E118" s="224"/>
      <c r="F118" s="224"/>
      <c r="G118" s="224"/>
      <c r="H118" s="224"/>
      <c r="I118" s="224"/>
      <c r="J118" s="224"/>
      <c r="K118" s="220"/>
    </row>
    <row r="119" spans="2:11" s="1" customFormat="1" ht="18.75" customHeight="1" x14ac:dyDescent="0.2">
      <c r="B119" s="225"/>
      <c r="C119" s="226"/>
      <c r="D119" s="226"/>
      <c r="E119" s="226"/>
      <c r="F119" s="227"/>
      <c r="G119" s="226"/>
      <c r="H119" s="226"/>
      <c r="I119" s="226"/>
      <c r="J119" s="226"/>
      <c r="K119" s="225"/>
    </row>
    <row r="120" spans="2:11" s="1" customFormat="1" ht="18.75" customHeight="1" x14ac:dyDescent="0.2">
      <c r="B120" s="199"/>
      <c r="C120" s="199"/>
      <c r="D120" s="199"/>
      <c r="E120" s="199"/>
      <c r="F120" s="199"/>
      <c r="G120" s="199"/>
      <c r="H120" s="199"/>
      <c r="I120" s="199"/>
      <c r="J120" s="199"/>
      <c r="K120" s="199"/>
    </row>
    <row r="121" spans="2:11" s="1" customFormat="1" ht="7.5" customHeight="1" x14ac:dyDescent="0.2">
      <c r="B121" s="228"/>
      <c r="C121" s="229"/>
      <c r="D121" s="229"/>
      <c r="E121" s="229"/>
      <c r="F121" s="229"/>
      <c r="G121" s="229"/>
      <c r="H121" s="229"/>
      <c r="I121" s="229"/>
      <c r="J121" s="229"/>
      <c r="K121" s="230"/>
    </row>
    <row r="122" spans="2:11" s="1" customFormat="1" ht="45" customHeight="1" x14ac:dyDescent="0.2">
      <c r="B122" s="231"/>
      <c r="C122" s="304" t="s">
        <v>370</v>
      </c>
      <c r="D122" s="304"/>
      <c r="E122" s="304"/>
      <c r="F122" s="304"/>
      <c r="G122" s="304"/>
      <c r="H122" s="304"/>
      <c r="I122" s="304"/>
      <c r="J122" s="304"/>
      <c r="K122" s="232"/>
    </row>
    <row r="123" spans="2:11" s="1" customFormat="1" ht="17.25" customHeight="1" x14ac:dyDescent="0.2">
      <c r="B123" s="233"/>
      <c r="C123" s="205" t="s">
        <v>316</v>
      </c>
      <c r="D123" s="205"/>
      <c r="E123" s="205"/>
      <c r="F123" s="205" t="s">
        <v>317</v>
      </c>
      <c r="G123" s="206"/>
      <c r="H123" s="205" t="s">
        <v>54</v>
      </c>
      <c r="I123" s="205" t="s">
        <v>57</v>
      </c>
      <c r="J123" s="205" t="s">
        <v>318</v>
      </c>
      <c r="K123" s="234"/>
    </row>
    <row r="124" spans="2:11" s="1" customFormat="1" ht="17.25" customHeight="1" x14ac:dyDescent="0.2">
      <c r="B124" s="233"/>
      <c r="C124" s="207" t="s">
        <v>319</v>
      </c>
      <c r="D124" s="207"/>
      <c r="E124" s="207"/>
      <c r="F124" s="208" t="s">
        <v>320</v>
      </c>
      <c r="G124" s="209"/>
      <c r="H124" s="207"/>
      <c r="I124" s="207"/>
      <c r="J124" s="207" t="s">
        <v>321</v>
      </c>
      <c r="K124" s="234"/>
    </row>
    <row r="125" spans="2:11" s="1" customFormat="1" ht="5.25" customHeight="1" x14ac:dyDescent="0.2">
      <c r="B125" s="235"/>
      <c r="C125" s="210"/>
      <c r="D125" s="210"/>
      <c r="E125" s="210"/>
      <c r="F125" s="210"/>
      <c r="G125" s="236"/>
      <c r="H125" s="210"/>
      <c r="I125" s="210"/>
      <c r="J125" s="210"/>
      <c r="K125" s="237"/>
    </row>
    <row r="126" spans="2:11" s="1" customFormat="1" ht="15" customHeight="1" x14ac:dyDescent="0.2">
      <c r="B126" s="235"/>
      <c r="C126" s="192" t="s">
        <v>325</v>
      </c>
      <c r="D126" s="212"/>
      <c r="E126" s="212"/>
      <c r="F126" s="213" t="s">
        <v>322</v>
      </c>
      <c r="G126" s="192"/>
      <c r="H126" s="192" t="s">
        <v>362</v>
      </c>
      <c r="I126" s="192" t="s">
        <v>324</v>
      </c>
      <c r="J126" s="192">
        <v>120</v>
      </c>
      <c r="K126" s="238"/>
    </row>
    <row r="127" spans="2:11" s="1" customFormat="1" ht="15" customHeight="1" x14ac:dyDescent="0.2">
      <c r="B127" s="235"/>
      <c r="C127" s="192" t="s">
        <v>371</v>
      </c>
      <c r="D127" s="192"/>
      <c r="E127" s="192"/>
      <c r="F127" s="213" t="s">
        <v>322</v>
      </c>
      <c r="G127" s="192"/>
      <c r="H127" s="192" t="s">
        <v>372</v>
      </c>
      <c r="I127" s="192" t="s">
        <v>324</v>
      </c>
      <c r="J127" s="192" t="s">
        <v>373</v>
      </c>
      <c r="K127" s="238"/>
    </row>
    <row r="128" spans="2:11" s="1" customFormat="1" ht="15" customHeight="1" x14ac:dyDescent="0.2">
      <c r="B128" s="235"/>
      <c r="C128" s="192" t="s">
        <v>270</v>
      </c>
      <c r="D128" s="192"/>
      <c r="E128" s="192"/>
      <c r="F128" s="213" t="s">
        <v>322</v>
      </c>
      <c r="G128" s="192"/>
      <c r="H128" s="192" t="s">
        <v>374</v>
      </c>
      <c r="I128" s="192" t="s">
        <v>324</v>
      </c>
      <c r="J128" s="192" t="s">
        <v>373</v>
      </c>
      <c r="K128" s="238"/>
    </row>
    <row r="129" spans="2:11" s="1" customFormat="1" ht="15" customHeight="1" x14ac:dyDescent="0.2">
      <c r="B129" s="235"/>
      <c r="C129" s="192" t="s">
        <v>333</v>
      </c>
      <c r="D129" s="192"/>
      <c r="E129" s="192"/>
      <c r="F129" s="213" t="s">
        <v>328</v>
      </c>
      <c r="G129" s="192"/>
      <c r="H129" s="192" t="s">
        <v>334</v>
      </c>
      <c r="I129" s="192" t="s">
        <v>324</v>
      </c>
      <c r="J129" s="192">
        <v>15</v>
      </c>
      <c r="K129" s="238"/>
    </row>
    <row r="130" spans="2:11" s="1" customFormat="1" ht="15" customHeight="1" x14ac:dyDescent="0.2">
      <c r="B130" s="235"/>
      <c r="C130" s="216" t="s">
        <v>335</v>
      </c>
      <c r="D130" s="216"/>
      <c r="E130" s="216"/>
      <c r="F130" s="217" t="s">
        <v>328</v>
      </c>
      <c r="G130" s="216"/>
      <c r="H130" s="216" t="s">
        <v>336</v>
      </c>
      <c r="I130" s="216" t="s">
        <v>324</v>
      </c>
      <c r="J130" s="216">
        <v>15</v>
      </c>
      <c r="K130" s="238"/>
    </row>
    <row r="131" spans="2:11" s="1" customFormat="1" ht="15" customHeight="1" x14ac:dyDescent="0.2">
      <c r="B131" s="235"/>
      <c r="C131" s="216" t="s">
        <v>337</v>
      </c>
      <c r="D131" s="216"/>
      <c r="E131" s="216"/>
      <c r="F131" s="217" t="s">
        <v>328</v>
      </c>
      <c r="G131" s="216"/>
      <c r="H131" s="216" t="s">
        <v>338</v>
      </c>
      <c r="I131" s="216" t="s">
        <v>324</v>
      </c>
      <c r="J131" s="216">
        <v>20</v>
      </c>
      <c r="K131" s="238"/>
    </row>
    <row r="132" spans="2:11" s="1" customFormat="1" ht="15" customHeight="1" x14ac:dyDescent="0.2">
      <c r="B132" s="235"/>
      <c r="C132" s="216" t="s">
        <v>339</v>
      </c>
      <c r="D132" s="216"/>
      <c r="E132" s="216"/>
      <c r="F132" s="217" t="s">
        <v>328</v>
      </c>
      <c r="G132" s="216"/>
      <c r="H132" s="216" t="s">
        <v>340</v>
      </c>
      <c r="I132" s="216" t="s">
        <v>324</v>
      </c>
      <c r="J132" s="216">
        <v>20</v>
      </c>
      <c r="K132" s="238"/>
    </row>
    <row r="133" spans="2:11" s="1" customFormat="1" ht="15" customHeight="1" x14ac:dyDescent="0.2">
      <c r="B133" s="235"/>
      <c r="C133" s="192" t="s">
        <v>327</v>
      </c>
      <c r="D133" s="192"/>
      <c r="E133" s="192"/>
      <c r="F133" s="213" t="s">
        <v>328</v>
      </c>
      <c r="G133" s="192"/>
      <c r="H133" s="192" t="s">
        <v>362</v>
      </c>
      <c r="I133" s="192" t="s">
        <v>324</v>
      </c>
      <c r="J133" s="192">
        <v>50</v>
      </c>
      <c r="K133" s="238"/>
    </row>
    <row r="134" spans="2:11" s="1" customFormat="1" ht="15" customHeight="1" x14ac:dyDescent="0.2">
      <c r="B134" s="235"/>
      <c r="C134" s="192" t="s">
        <v>341</v>
      </c>
      <c r="D134" s="192"/>
      <c r="E134" s="192"/>
      <c r="F134" s="213" t="s">
        <v>328</v>
      </c>
      <c r="G134" s="192"/>
      <c r="H134" s="192" t="s">
        <v>362</v>
      </c>
      <c r="I134" s="192" t="s">
        <v>324</v>
      </c>
      <c r="J134" s="192">
        <v>50</v>
      </c>
      <c r="K134" s="238"/>
    </row>
    <row r="135" spans="2:11" s="1" customFormat="1" ht="15" customHeight="1" x14ac:dyDescent="0.2">
      <c r="B135" s="235"/>
      <c r="C135" s="192" t="s">
        <v>347</v>
      </c>
      <c r="D135" s="192"/>
      <c r="E135" s="192"/>
      <c r="F135" s="213" t="s">
        <v>328</v>
      </c>
      <c r="G135" s="192"/>
      <c r="H135" s="192" t="s">
        <v>362</v>
      </c>
      <c r="I135" s="192" t="s">
        <v>324</v>
      </c>
      <c r="J135" s="192">
        <v>50</v>
      </c>
      <c r="K135" s="238"/>
    </row>
    <row r="136" spans="2:11" s="1" customFormat="1" ht="15" customHeight="1" x14ac:dyDescent="0.2">
      <c r="B136" s="235"/>
      <c r="C136" s="192" t="s">
        <v>349</v>
      </c>
      <c r="D136" s="192"/>
      <c r="E136" s="192"/>
      <c r="F136" s="213" t="s">
        <v>328</v>
      </c>
      <c r="G136" s="192"/>
      <c r="H136" s="192" t="s">
        <v>362</v>
      </c>
      <c r="I136" s="192" t="s">
        <v>324</v>
      </c>
      <c r="J136" s="192">
        <v>50</v>
      </c>
      <c r="K136" s="238"/>
    </row>
    <row r="137" spans="2:11" s="1" customFormat="1" ht="15" customHeight="1" x14ac:dyDescent="0.2">
      <c r="B137" s="235"/>
      <c r="C137" s="192" t="s">
        <v>350</v>
      </c>
      <c r="D137" s="192"/>
      <c r="E137" s="192"/>
      <c r="F137" s="213" t="s">
        <v>328</v>
      </c>
      <c r="G137" s="192"/>
      <c r="H137" s="192" t="s">
        <v>375</v>
      </c>
      <c r="I137" s="192" t="s">
        <v>324</v>
      </c>
      <c r="J137" s="192">
        <v>255</v>
      </c>
      <c r="K137" s="238"/>
    </row>
    <row r="138" spans="2:11" s="1" customFormat="1" ht="15" customHeight="1" x14ac:dyDescent="0.2">
      <c r="B138" s="235"/>
      <c r="C138" s="192" t="s">
        <v>352</v>
      </c>
      <c r="D138" s="192"/>
      <c r="E138" s="192"/>
      <c r="F138" s="213" t="s">
        <v>322</v>
      </c>
      <c r="G138" s="192"/>
      <c r="H138" s="192" t="s">
        <v>376</v>
      </c>
      <c r="I138" s="192" t="s">
        <v>354</v>
      </c>
      <c r="J138" s="192"/>
      <c r="K138" s="238"/>
    </row>
    <row r="139" spans="2:11" s="1" customFormat="1" ht="15" customHeight="1" x14ac:dyDescent="0.2">
      <c r="B139" s="235"/>
      <c r="C139" s="192" t="s">
        <v>355</v>
      </c>
      <c r="D139" s="192"/>
      <c r="E139" s="192"/>
      <c r="F139" s="213" t="s">
        <v>322</v>
      </c>
      <c r="G139" s="192"/>
      <c r="H139" s="192" t="s">
        <v>377</v>
      </c>
      <c r="I139" s="192" t="s">
        <v>357</v>
      </c>
      <c r="J139" s="192"/>
      <c r="K139" s="238"/>
    </row>
    <row r="140" spans="2:11" s="1" customFormat="1" ht="15" customHeight="1" x14ac:dyDescent="0.2">
      <c r="B140" s="235"/>
      <c r="C140" s="192" t="s">
        <v>358</v>
      </c>
      <c r="D140" s="192"/>
      <c r="E140" s="192"/>
      <c r="F140" s="213" t="s">
        <v>322</v>
      </c>
      <c r="G140" s="192"/>
      <c r="H140" s="192" t="s">
        <v>358</v>
      </c>
      <c r="I140" s="192" t="s">
        <v>357</v>
      </c>
      <c r="J140" s="192"/>
      <c r="K140" s="238"/>
    </row>
    <row r="141" spans="2:11" s="1" customFormat="1" ht="15" customHeight="1" x14ac:dyDescent="0.2">
      <c r="B141" s="235"/>
      <c r="C141" s="192" t="s">
        <v>38</v>
      </c>
      <c r="D141" s="192"/>
      <c r="E141" s="192"/>
      <c r="F141" s="213" t="s">
        <v>322</v>
      </c>
      <c r="G141" s="192"/>
      <c r="H141" s="192" t="s">
        <v>378</v>
      </c>
      <c r="I141" s="192" t="s">
        <v>357</v>
      </c>
      <c r="J141" s="192"/>
      <c r="K141" s="238"/>
    </row>
    <row r="142" spans="2:11" s="1" customFormat="1" ht="15" customHeight="1" x14ac:dyDescent="0.2">
      <c r="B142" s="235"/>
      <c r="C142" s="192" t="s">
        <v>379</v>
      </c>
      <c r="D142" s="192"/>
      <c r="E142" s="192"/>
      <c r="F142" s="213" t="s">
        <v>322</v>
      </c>
      <c r="G142" s="192"/>
      <c r="H142" s="192" t="s">
        <v>380</v>
      </c>
      <c r="I142" s="192" t="s">
        <v>357</v>
      </c>
      <c r="J142" s="192"/>
      <c r="K142" s="238"/>
    </row>
    <row r="143" spans="2:11" s="1" customFormat="1" ht="15" customHeight="1" x14ac:dyDescent="0.2">
      <c r="B143" s="239"/>
      <c r="C143" s="240"/>
      <c r="D143" s="240"/>
      <c r="E143" s="240"/>
      <c r="F143" s="240"/>
      <c r="G143" s="240"/>
      <c r="H143" s="240"/>
      <c r="I143" s="240"/>
      <c r="J143" s="240"/>
      <c r="K143" s="241"/>
    </row>
    <row r="144" spans="2:11" s="1" customFormat="1" ht="18.75" customHeight="1" x14ac:dyDescent="0.2">
      <c r="B144" s="226"/>
      <c r="C144" s="226"/>
      <c r="D144" s="226"/>
      <c r="E144" s="226"/>
      <c r="F144" s="227"/>
      <c r="G144" s="226"/>
      <c r="H144" s="226"/>
      <c r="I144" s="226"/>
      <c r="J144" s="226"/>
      <c r="K144" s="226"/>
    </row>
    <row r="145" spans="2:11" s="1" customFormat="1" ht="18.75" customHeight="1" x14ac:dyDescent="0.2">
      <c r="B145" s="199"/>
      <c r="C145" s="199"/>
      <c r="D145" s="199"/>
      <c r="E145" s="199"/>
      <c r="F145" s="199"/>
      <c r="G145" s="199"/>
      <c r="H145" s="199"/>
      <c r="I145" s="199"/>
      <c r="J145" s="199"/>
      <c r="K145" s="199"/>
    </row>
    <row r="146" spans="2:11" s="1" customFormat="1" ht="7.5" customHeight="1" x14ac:dyDescent="0.2">
      <c r="B146" s="200"/>
      <c r="C146" s="201"/>
      <c r="D146" s="201"/>
      <c r="E146" s="201"/>
      <c r="F146" s="201"/>
      <c r="G146" s="201"/>
      <c r="H146" s="201"/>
      <c r="I146" s="201"/>
      <c r="J146" s="201"/>
      <c r="K146" s="202"/>
    </row>
    <row r="147" spans="2:11" s="1" customFormat="1" ht="45" customHeight="1" x14ac:dyDescent="0.2">
      <c r="B147" s="203"/>
      <c r="C147" s="306" t="s">
        <v>381</v>
      </c>
      <c r="D147" s="306"/>
      <c r="E147" s="306"/>
      <c r="F147" s="306"/>
      <c r="G147" s="306"/>
      <c r="H147" s="306"/>
      <c r="I147" s="306"/>
      <c r="J147" s="306"/>
      <c r="K147" s="204"/>
    </row>
    <row r="148" spans="2:11" s="1" customFormat="1" ht="17.25" customHeight="1" x14ac:dyDescent="0.2">
      <c r="B148" s="203"/>
      <c r="C148" s="205" t="s">
        <v>316</v>
      </c>
      <c r="D148" s="205"/>
      <c r="E148" s="205"/>
      <c r="F148" s="205" t="s">
        <v>317</v>
      </c>
      <c r="G148" s="206"/>
      <c r="H148" s="205" t="s">
        <v>54</v>
      </c>
      <c r="I148" s="205" t="s">
        <v>57</v>
      </c>
      <c r="J148" s="205" t="s">
        <v>318</v>
      </c>
      <c r="K148" s="204"/>
    </row>
    <row r="149" spans="2:11" s="1" customFormat="1" ht="17.25" customHeight="1" x14ac:dyDescent="0.2">
      <c r="B149" s="203"/>
      <c r="C149" s="207" t="s">
        <v>319</v>
      </c>
      <c r="D149" s="207"/>
      <c r="E149" s="207"/>
      <c r="F149" s="208" t="s">
        <v>320</v>
      </c>
      <c r="G149" s="209"/>
      <c r="H149" s="207"/>
      <c r="I149" s="207"/>
      <c r="J149" s="207" t="s">
        <v>321</v>
      </c>
      <c r="K149" s="204"/>
    </row>
    <row r="150" spans="2:11" s="1" customFormat="1" ht="5.25" customHeight="1" x14ac:dyDescent="0.2">
      <c r="B150" s="215"/>
      <c r="C150" s="210"/>
      <c r="D150" s="210"/>
      <c r="E150" s="210"/>
      <c r="F150" s="210"/>
      <c r="G150" s="211"/>
      <c r="H150" s="210"/>
      <c r="I150" s="210"/>
      <c r="J150" s="210"/>
      <c r="K150" s="238"/>
    </row>
    <row r="151" spans="2:11" s="1" customFormat="1" ht="15" customHeight="1" x14ac:dyDescent="0.2">
      <c r="B151" s="215"/>
      <c r="C151" s="242" t="s">
        <v>325</v>
      </c>
      <c r="D151" s="192"/>
      <c r="E151" s="192"/>
      <c r="F151" s="243" t="s">
        <v>322</v>
      </c>
      <c r="G151" s="192"/>
      <c r="H151" s="242" t="s">
        <v>362</v>
      </c>
      <c r="I151" s="242" t="s">
        <v>324</v>
      </c>
      <c r="J151" s="242">
        <v>120</v>
      </c>
      <c r="K151" s="238"/>
    </row>
    <row r="152" spans="2:11" s="1" customFormat="1" ht="15" customHeight="1" x14ac:dyDescent="0.2">
      <c r="B152" s="215"/>
      <c r="C152" s="242" t="s">
        <v>371</v>
      </c>
      <c r="D152" s="192"/>
      <c r="E152" s="192"/>
      <c r="F152" s="243" t="s">
        <v>322</v>
      </c>
      <c r="G152" s="192"/>
      <c r="H152" s="242" t="s">
        <v>382</v>
      </c>
      <c r="I152" s="242" t="s">
        <v>324</v>
      </c>
      <c r="J152" s="242" t="s">
        <v>373</v>
      </c>
      <c r="K152" s="238"/>
    </row>
    <row r="153" spans="2:11" s="1" customFormat="1" ht="15" customHeight="1" x14ac:dyDescent="0.2">
      <c r="B153" s="215"/>
      <c r="C153" s="242" t="s">
        <v>270</v>
      </c>
      <c r="D153" s="192"/>
      <c r="E153" s="192"/>
      <c r="F153" s="243" t="s">
        <v>322</v>
      </c>
      <c r="G153" s="192"/>
      <c r="H153" s="242" t="s">
        <v>383</v>
      </c>
      <c r="I153" s="242" t="s">
        <v>324</v>
      </c>
      <c r="J153" s="242" t="s">
        <v>373</v>
      </c>
      <c r="K153" s="238"/>
    </row>
    <row r="154" spans="2:11" s="1" customFormat="1" ht="15" customHeight="1" x14ac:dyDescent="0.2">
      <c r="B154" s="215"/>
      <c r="C154" s="242" t="s">
        <v>327</v>
      </c>
      <c r="D154" s="192"/>
      <c r="E154" s="192"/>
      <c r="F154" s="243" t="s">
        <v>328</v>
      </c>
      <c r="G154" s="192"/>
      <c r="H154" s="242" t="s">
        <v>362</v>
      </c>
      <c r="I154" s="242" t="s">
        <v>324</v>
      </c>
      <c r="J154" s="242">
        <v>50</v>
      </c>
      <c r="K154" s="238"/>
    </row>
    <row r="155" spans="2:11" s="1" customFormat="1" ht="15" customHeight="1" x14ac:dyDescent="0.2">
      <c r="B155" s="215"/>
      <c r="C155" s="242" t="s">
        <v>330</v>
      </c>
      <c r="D155" s="192"/>
      <c r="E155" s="192"/>
      <c r="F155" s="243" t="s">
        <v>322</v>
      </c>
      <c r="G155" s="192"/>
      <c r="H155" s="242" t="s">
        <v>362</v>
      </c>
      <c r="I155" s="242" t="s">
        <v>332</v>
      </c>
      <c r="J155" s="242"/>
      <c r="K155" s="238"/>
    </row>
    <row r="156" spans="2:11" s="1" customFormat="1" ht="15" customHeight="1" x14ac:dyDescent="0.2">
      <c r="B156" s="215"/>
      <c r="C156" s="242" t="s">
        <v>341</v>
      </c>
      <c r="D156" s="192"/>
      <c r="E156" s="192"/>
      <c r="F156" s="243" t="s">
        <v>328</v>
      </c>
      <c r="G156" s="192"/>
      <c r="H156" s="242" t="s">
        <v>362</v>
      </c>
      <c r="I156" s="242" t="s">
        <v>324</v>
      </c>
      <c r="J156" s="242">
        <v>50</v>
      </c>
      <c r="K156" s="238"/>
    </row>
    <row r="157" spans="2:11" s="1" customFormat="1" ht="15" customHeight="1" x14ac:dyDescent="0.2">
      <c r="B157" s="215"/>
      <c r="C157" s="242" t="s">
        <v>349</v>
      </c>
      <c r="D157" s="192"/>
      <c r="E157" s="192"/>
      <c r="F157" s="243" t="s">
        <v>328</v>
      </c>
      <c r="G157" s="192"/>
      <c r="H157" s="242" t="s">
        <v>362</v>
      </c>
      <c r="I157" s="242" t="s">
        <v>324</v>
      </c>
      <c r="J157" s="242">
        <v>50</v>
      </c>
      <c r="K157" s="238"/>
    </row>
    <row r="158" spans="2:11" s="1" customFormat="1" ht="15" customHeight="1" x14ac:dyDescent="0.2">
      <c r="B158" s="215"/>
      <c r="C158" s="242" t="s">
        <v>347</v>
      </c>
      <c r="D158" s="192"/>
      <c r="E158" s="192"/>
      <c r="F158" s="243" t="s">
        <v>328</v>
      </c>
      <c r="G158" s="192"/>
      <c r="H158" s="242" t="s">
        <v>362</v>
      </c>
      <c r="I158" s="242" t="s">
        <v>324</v>
      </c>
      <c r="J158" s="242">
        <v>50</v>
      </c>
      <c r="K158" s="238"/>
    </row>
    <row r="159" spans="2:11" s="1" customFormat="1" ht="15" customHeight="1" x14ac:dyDescent="0.2">
      <c r="B159" s="215"/>
      <c r="C159" s="242" t="s">
        <v>88</v>
      </c>
      <c r="D159" s="192"/>
      <c r="E159" s="192"/>
      <c r="F159" s="243" t="s">
        <v>322</v>
      </c>
      <c r="G159" s="192"/>
      <c r="H159" s="242" t="s">
        <v>384</v>
      </c>
      <c r="I159" s="242" t="s">
        <v>324</v>
      </c>
      <c r="J159" s="242" t="s">
        <v>385</v>
      </c>
      <c r="K159" s="238"/>
    </row>
    <row r="160" spans="2:11" s="1" customFormat="1" ht="15" customHeight="1" x14ac:dyDescent="0.2">
      <c r="B160" s="215"/>
      <c r="C160" s="242" t="s">
        <v>386</v>
      </c>
      <c r="D160" s="192"/>
      <c r="E160" s="192"/>
      <c r="F160" s="243" t="s">
        <v>322</v>
      </c>
      <c r="G160" s="192"/>
      <c r="H160" s="242" t="s">
        <v>387</v>
      </c>
      <c r="I160" s="242" t="s">
        <v>357</v>
      </c>
      <c r="J160" s="242"/>
      <c r="K160" s="238"/>
    </row>
    <row r="161" spans="2:11" s="1" customFormat="1" ht="15" customHeight="1" x14ac:dyDescent="0.2">
      <c r="B161" s="244"/>
      <c r="C161" s="224"/>
      <c r="D161" s="224"/>
      <c r="E161" s="224"/>
      <c r="F161" s="224"/>
      <c r="G161" s="224"/>
      <c r="H161" s="224"/>
      <c r="I161" s="224"/>
      <c r="J161" s="224"/>
      <c r="K161" s="245"/>
    </row>
    <row r="162" spans="2:11" s="1" customFormat="1" ht="18.75" customHeight="1" x14ac:dyDescent="0.2">
      <c r="B162" s="226"/>
      <c r="C162" s="236"/>
      <c r="D162" s="236"/>
      <c r="E162" s="236"/>
      <c r="F162" s="246"/>
      <c r="G162" s="236"/>
      <c r="H162" s="236"/>
      <c r="I162" s="236"/>
      <c r="J162" s="236"/>
      <c r="K162" s="226"/>
    </row>
    <row r="163" spans="2:11" s="1" customFormat="1" ht="18.75" customHeight="1" x14ac:dyDescent="0.2">
      <c r="B163" s="199"/>
      <c r="C163" s="199"/>
      <c r="D163" s="199"/>
      <c r="E163" s="199"/>
      <c r="F163" s="199"/>
      <c r="G163" s="199"/>
      <c r="H163" s="199"/>
      <c r="I163" s="199"/>
      <c r="J163" s="199"/>
      <c r="K163" s="199"/>
    </row>
    <row r="164" spans="2:11" s="1" customFormat="1" ht="7.5" customHeight="1" x14ac:dyDescent="0.2">
      <c r="B164" s="181"/>
      <c r="C164" s="182"/>
      <c r="D164" s="182"/>
      <c r="E164" s="182"/>
      <c r="F164" s="182"/>
      <c r="G164" s="182"/>
      <c r="H164" s="182"/>
      <c r="I164" s="182"/>
      <c r="J164" s="182"/>
      <c r="K164" s="183"/>
    </row>
    <row r="165" spans="2:11" s="1" customFormat="1" ht="45" customHeight="1" x14ac:dyDescent="0.2">
      <c r="B165" s="184"/>
      <c r="C165" s="304" t="s">
        <v>388</v>
      </c>
      <c r="D165" s="304"/>
      <c r="E165" s="304"/>
      <c r="F165" s="304"/>
      <c r="G165" s="304"/>
      <c r="H165" s="304"/>
      <c r="I165" s="304"/>
      <c r="J165" s="304"/>
      <c r="K165" s="185"/>
    </row>
    <row r="166" spans="2:11" s="1" customFormat="1" ht="17.25" customHeight="1" x14ac:dyDescent="0.2">
      <c r="B166" s="184"/>
      <c r="C166" s="205" t="s">
        <v>316</v>
      </c>
      <c r="D166" s="205"/>
      <c r="E166" s="205"/>
      <c r="F166" s="205" t="s">
        <v>317</v>
      </c>
      <c r="G166" s="247"/>
      <c r="H166" s="248" t="s">
        <v>54</v>
      </c>
      <c r="I166" s="248" t="s">
        <v>57</v>
      </c>
      <c r="J166" s="205" t="s">
        <v>318</v>
      </c>
      <c r="K166" s="185"/>
    </row>
    <row r="167" spans="2:11" s="1" customFormat="1" ht="17.25" customHeight="1" x14ac:dyDescent="0.2">
      <c r="B167" s="186"/>
      <c r="C167" s="207" t="s">
        <v>319</v>
      </c>
      <c r="D167" s="207"/>
      <c r="E167" s="207"/>
      <c r="F167" s="208" t="s">
        <v>320</v>
      </c>
      <c r="G167" s="249"/>
      <c r="H167" s="250"/>
      <c r="I167" s="250"/>
      <c r="J167" s="207" t="s">
        <v>321</v>
      </c>
      <c r="K167" s="187"/>
    </row>
    <row r="168" spans="2:11" s="1" customFormat="1" ht="5.25" customHeight="1" x14ac:dyDescent="0.2">
      <c r="B168" s="215"/>
      <c r="C168" s="210"/>
      <c r="D168" s="210"/>
      <c r="E168" s="210"/>
      <c r="F168" s="210"/>
      <c r="G168" s="211"/>
      <c r="H168" s="210"/>
      <c r="I168" s="210"/>
      <c r="J168" s="210"/>
      <c r="K168" s="238"/>
    </row>
    <row r="169" spans="2:11" s="1" customFormat="1" ht="15" customHeight="1" x14ac:dyDescent="0.2">
      <c r="B169" s="215"/>
      <c r="C169" s="192" t="s">
        <v>325</v>
      </c>
      <c r="D169" s="192"/>
      <c r="E169" s="192"/>
      <c r="F169" s="213" t="s">
        <v>322</v>
      </c>
      <c r="G169" s="192"/>
      <c r="H169" s="192" t="s">
        <v>362</v>
      </c>
      <c r="I169" s="192" t="s">
        <v>324</v>
      </c>
      <c r="J169" s="192">
        <v>120</v>
      </c>
      <c r="K169" s="238"/>
    </row>
    <row r="170" spans="2:11" s="1" customFormat="1" ht="15" customHeight="1" x14ac:dyDescent="0.2">
      <c r="B170" s="215"/>
      <c r="C170" s="192" t="s">
        <v>371</v>
      </c>
      <c r="D170" s="192"/>
      <c r="E170" s="192"/>
      <c r="F170" s="213" t="s">
        <v>322</v>
      </c>
      <c r="G170" s="192"/>
      <c r="H170" s="192" t="s">
        <v>372</v>
      </c>
      <c r="I170" s="192" t="s">
        <v>324</v>
      </c>
      <c r="J170" s="192" t="s">
        <v>373</v>
      </c>
      <c r="K170" s="238"/>
    </row>
    <row r="171" spans="2:11" s="1" customFormat="1" ht="15" customHeight="1" x14ac:dyDescent="0.2">
      <c r="B171" s="215"/>
      <c r="C171" s="192" t="s">
        <v>270</v>
      </c>
      <c r="D171" s="192"/>
      <c r="E171" s="192"/>
      <c r="F171" s="213" t="s">
        <v>322</v>
      </c>
      <c r="G171" s="192"/>
      <c r="H171" s="192" t="s">
        <v>389</v>
      </c>
      <c r="I171" s="192" t="s">
        <v>324</v>
      </c>
      <c r="J171" s="192" t="s">
        <v>373</v>
      </c>
      <c r="K171" s="238"/>
    </row>
    <row r="172" spans="2:11" s="1" customFormat="1" ht="15" customHeight="1" x14ac:dyDescent="0.2">
      <c r="B172" s="215"/>
      <c r="C172" s="192" t="s">
        <v>327</v>
      </c>
      <c r="D172" s="192"/>
      <c r="E172" s="192"/>
      <c r="F172" s="213" t="s">
        <v>328</v>
      </c>
      <c r="G172" s="192"/>
      <c r="H172" s="192" t="s">
        <v>389</v>
      </c>
      <c r="I172" s="192" t="s">
        <v>324</v>
      </c>
      <c r="J172" s="192">
        <v>50</v>
      </c>
      <c r="K172" s="238"/>
    </row>
    <row r="173" spans="2:11" s="1" customFormat="1" ht="15" customHeight="1" x14ac:dyDescent="0.2">
      <c r="B173" s="215"/>
      <c r="C173" s="192" t="s">
        <v>330</v>
      </c>
      <c r="D173" s="192"/>
      <c r="E173" s="192"/>
      <c r="F173" s="213" t="s">
        <v>322</v>
      </c>
      <c r="G173" s="192"/>
      <c r="H173" s="192" t="s">
        <v>389</v>
      </c>
      <c r="I173" s="192" t="s">
        <v>332</v>
      </c>
      <c r="J173" s="192"/>
      <c r="K173" s="238"/>
    </row>
    <row r="174" spans="2:11" s="1" customFormat="1" ht="15" customHeight="1" x14ac:dyDescent="0.2">
      <c r="B174" s="215"/>
      <c r="C174" s="192" t="s">
        <v>341</v>
      </c>
      <c r="D174" s="192"/>
      <c r="E174" s="192"/>
      <c r="F174" s="213" t="s">
        <v>328</v>
      </c>
      <c r="G174" s="192"/>
      <c r="H174" s="192" t="s">
        <v>389</v>
      </c>
      <c r="I174" s="192" t="s">
        <v>324</v>
      </c>
      <c r="J174" s="192">
        <v>50</v>
      </c>
      <c r="K174" s="238"/>
    </row>
    <row r="175" spans="2:11" s="1" customFormat="1" ht="15" customHeight="1" x14ac:dyDescent="0.2">
      <c r="B175" s="215"/>
      <c r="C175" s="192" t="s">
        <v>349</v>
      </c>
      <c r="D175" s="192"/>
      <c r="E175" s="192"/>
      <c r="F175" s="213" t="s">
        <v>328</v>
      </c>
      <c r="G175" s="192"/>
      <c r="H175" s="192" t="s">
        <v>389</v>
      </c>
      <c r="I175" s="192" t="s">
        <v>324</v>
      </c>
      <c r="J175" s="192">
        <v>50</v>
      </c>
      <c r="K175" s="238"/>
    </row>
    <row r="176" spans="2:11" s="1" customFormat="1" ht="15" customHeight="1" x14ac:dyDescent="0.2">
      <c r="B176" s="215"/>
      <c r="C176" s="192" t="s">
        <v>347</v>
      </c>
      <c r="D176" s="192"/>
      <c r="E176" s="192"/>
      <c r="F176" s="213" t="s">
        <v>328</v>
      </c>
      <c r="G176" s="192"/>
      <c r="H176" s="192" t="s">
        <v>389</v>
      </c>
      <c r="I176" s="192" t="s">
        <v>324</v>
      </c>
      <c r="J176" s="192">
        <v>50</v>
      </c>
      <c r="K176" s="238"/>
    </row>
    <row r="177" spans="2:11" s="1" customFormat="1" ht="15" customHeight="1" x14ac:dyDescent="0.2">
      <c r="B177" s="215"/>
      <c r="C177" s="192" t="s">
        <v>99</v>
      </c>
      <c r="D177" s="192"/>
      <c r="E177" s="192"/>
      <c r="F177" s="213" t="s">
        <v>322</v>
      </c>
      <c r="G177" s="192"/>
      <c r="H177" s="192" t="s">
        <v>390</v>
      </c>
      <c r="I177" s="192" t="s">
        <v>391</v>
      </c>
      <c r="J177" s="192"/>
      <c r="K177" s="238"/>
    </row>
    <row r="178" spans="2:11" s="1" customFormat="1" ht="15" customHeight="1" x14ac:dyDescent="0.2">
      <c r="B178" s="215"/>
      <c r="C178" s="192" t="s">
        <v>57</v>
      </c>
      <c r="D178" s="192"/>
      <c r="E178" s="192"/>
      <c r="F178" s="213" t="s">
        <v>322</v>
      </c>
      <c r="G178" s="192"/>
      <c r="H178" s="192" t="s">
        <v>392</v>
      </c>
      <c r="I178" s="192" t="s">
        <v>393</v>
      </c>
      <c r="J178" s="192">
        <v>1</v>
      </c>
      <c r="K178" s="238"/>
    </row>
    <row r="179" spans="2:11" s="1" customFormat="1" ht="15" customHeight="1" x14ac:dyDescent="0.2">
      <c r="B179" s="215"/>
      <c r="C179" s="192" t="s">
        <v>53</v>
      </c>
      <c r="D179" s="192"/>
      <c r="E179" s="192"/>
      <c r="F179" s="213" t="s">
        <v>322</v>
      </c>
      <c r="G179" s="192"/>
      <c r="H179" s="192" t="s">
        <v>394</v>
      </c>
      <c r="I179" s="192" t="s">
        <v>324</v>
      </c>
      <c r="J179" s="192">
        <v>20</v>
      </c>
      <c r="K179" s="238"/>
    </row>
    <row r="180" spans="2:11" s="1" customFormat="1" ht="15" customHeight="1" x14ac:dyDescent="0.2">
      <c r="B180" s="215"/>
      <c r="C180" s="192" t="s">
        <v>54</v>
      </c>
      <c r="D180" s="192"/>
      <c r="E180" s="192"/>
      <c r="F180" s="213" t="s">
        <v>322</v>
      </c>
      <c r="G180" s="192"/>
      <c r="H180" s="192" t="s">
        <v>395</v>
      </c>
      <c r="I180" s="192" t="s">
        <v>324</v>
      </c>
      <c r="J180" s="192">
        <v>255</v>
      </c>
      <c r="K180" s="238"/>
    </row>
    <row r="181" spans="2:11" s="1" customFormat="1" ht="15" customHeight="1" x14ac:dyDescent="0.2">
      <c r="B181" s="215"/>
      <c r="C181" s="192" t="s">
        <v>100</v>
      </c>
      <c r="D181" s="192"/>
      <c r="E181" s="192"/>
      <c r="F181" s="213" t="s">
        <v>322</v>
      </c>
      <c r="G181" s="192"/>
      <c r="H181" s="192" t="s">
        <v>286</v>
      </c>
      <c r="I181" s="192" t="s">
        <v>324</v>
      </c>
      <c r="J181" s="192">
        <v>10</v>
      </c>
      <c r="K181" s="238"/>
    </row>
    <row r="182" spans="2:11" s="1" customFormat="1" ht="15" customHeight="1" x14ac:dyDescent="0.2">
      <c r="B182" s="215"/>
      <c r="C182" s="192" t="s">
        <v>101</v>
      </c>
      <c r="D182" s="192"/>
      <c r="E182" s="192"/>
      <c r="F182" s="213" t="s">
        <v>322</v>
      </c>
      <c r="G182" s="192"/>
      <c r="H182" s="192" t="s">
        <v>396</v>
      </c>
      <c r="I182" s="192" t="s">
        <v>357</v>
      </c>
      <c r="J182" s="192"/>
      <c r="K182" s="238"/>
    </row>
    <row r="183" spans="2:11" s="1" customFormat="1" ht="15" customHeight="1" x14ac:dyDescent="0.2">
      <c r="B183" s="215"/>
      <c r="C183" s="192" t="s">
        <v>397</v>
      </c>
      <c r="D183" s="192"/>
      <c r="E183" s="192"/>
      <c r="F183" s="213" t="s">
        <v>322</v>
      </c>
      <c r="G183" s="192"/>
      <c r="H183" s="192" t="s">
        <v>398</v>
      </c>
      <c r="I183" s="192" t="s">
        <v>357</v>
      </c>
      <c r="J183" s="192"/>
      <c r="K183" s="238"/>
    </row>
    <row r="184" spans="2:11" s="1" customFormat="1" ht="15" customHeight="1" x14ac:dyDescent="0.2">
      <c r="B184" s="215"/>
      <c r="C184" s="192" t="s">
        <v>386</v>
      </c>
      <c r="D184" s="192"/>
      <c r="E184" s="192"/>
      <c r="F184" s="213" t="s">
        <v>322</v>
      </c>
      <c r="G184" s="192"/>
      <c r="H184" s="192" t="s">
        <v>399</v>
      </c>
      <c r="I184" s="192" t="s">
        <v>357</v>
      </c>
      <c r="J184" s="192"/>
      <c r="K184" s="238"/>
    </row>
    <row r="185" spans="2:11" s="1" customFormat="1" ht="15" customHeight="1" x14ac:dyDescent="0.2">
      <c r="B185" s="215"/>
      <c r="C185" s="192" t="s">
        <v>103</v>
      </c>
      <c r="D185" s="192"/>
      <c r="E185" s="192"/>
      <c r="F185" s="213" t="s">
        <v>328</v>
      </c>
      <c r="G185" s="192"/>
      <c r="H185" s="192" t="s">
        <v>400</v>
      </c>
      <c r="I185" s="192" t="s">
        <v>324</v>
      </c>
      <c r="J185" s="192">
        <v>50</v>
      </c>
      <c r="K185" s="238"/>
    </row>
    <row r="186" spans="2:11" s="1" customFormat="1" ht="15" customHeight="1" x14ac:dyDescent="0.2">
      <c r="B186" s="215"/>
      <c r="C186" s="192" t="s">
        <v>401</v>
      </c>
      <c r="D186" s="192"/>
      <c r="E186" s="192"/>
      <c r="F186" s="213" t="s">
        <v>328</v>
      </c>
      <c r="G186" s="192"/>
      <c r="H186" s="192" t="s">
        <v>402</v>
      </c>
      <c r="I186" s="192" t="s">
        <v>403</v>
      </c>
      <c r="J186" s="192"/>
      <c r="K186" s="238"/>
    </row>
    <row r="187" spans="2:11" s="1" customFormat="1" ht="15" customHeight="1" x14ac:dyDescent="0.2">
      <c r="B187" s="215"/>
      <c r="C187" s="192" t="s">
        <v>404</v>
      </c>
      <c r="D187" s="192"/>
      <c r="E187" s="192"/>
      <c r="F187" s="213" t="s">
        <v>328</v>
      </c>
      <c r="G187" s="192"/>
      <c r="H187" s="192" t="s">
        <v>405</v>
      </c>
      <c r="I187" s="192" t="s">
        <v>403</v>
      </c>
      <c r="J187" s="192"/>
      <c r="K187" s="238"/>
    </row>
    <row r="188" spans="2:11" s="1" customFormat="1" ht="15" customHeight="1" x14ac:dyDescent="0.2">
      <c r="B188" s="215"/>
      <c r="C188" s="192" t="s">
        <v>406</v>
      </c>
      <c r="D188" s="192"/>
      <c r="E188" s="192"/>
      <c r="F188" s="213" t="s">
        <v>328</v>
      </c>
      <c r="G188" s="192"/>
      <c r="H188" s="192" t="s">
        <v>407</v>
      </c>
      <c r="I188" s="192" t="s">
        <v>403</v>
      </c>
      <c r="J188" s="192"/>
      <c r="K188" s="238"/>
    </row>
    <row r="189" spans="2:11" s="1" customFormat="1" ht="15" customHeight="1" x14ac:dyDescent="0.2">
      <c r="B189" s="215"/>
      <c r="C189" s="251" t="s">
        <v>408</v>
      </c>
      <c r="D189" s="192"/>
      <c r="E189" s="192"/>
      <c r="F189" s="213" t="s">
        <v>328</v>
      </c>
      <c r="G189" s="192"/>
      <c r="H189" s="192" t="s">
        <v>409</v>
      </c>
      <c r="I189" s="192" t="s">
        <v>410</v>
      </c>
      <c r="J189" s="252" t="s">
        <v>411</v>
      </c>
      <c r="K189" s="238"/>
    </row>
    <row r="190" spans="2:11" s="1" customFormat="1" ht="15" customHeight="1" x14ac:dyDescent="0.2">
      <c r="B190" s="215"/>
      <c r="C190" s="251" t="s">
        <v>42</v>
      </c>
      <c r="D190" s="192"/>
      <c r="E190" s="192"/>
      <c r="F190" s="213" t="s">
        <v>322</v>
      </c>
      <c r="G190" s="192"/>
      <c r="H190" s="189" t="s">
        <v>412</v>
      </c>
      <c r="I190" s="192" t="s">
        <v>413</v>
      </c>
      <c r="J190" s="192"/>
      <c r="K190" s="238"/>
    </row>
    <row r="191" spans="2:11" s="1" customFormat="1" ht="15" customHeight="1" x14ac:dyDescent="0.2">
      <c r="B191" s="215"/>
      <c r="C191" s="251" t="s">
        <v>414</v>
      </c>
      <c r="D191" s="192"/>
      <c r="E191" s="192"/>
      <c r="F191" s="213" t="s">
        <v>322</v>
      </c>
      <c r="G191" s="192"/>
      <c r="H191" s="192" t="s">
        <v>415</v>
      </c>
      <c r="I191" s="192" t="s">
        <v>357</v>
      </c>
      <c r="J191" s="192"/>
      <c r="K191" s="238"/>
    </row>
    <row r="192" spans="2:11" s="1" customFormat="1" ht="15" customHeight="1" x14ac:dyDescent="0.2">
      <c r="B192" s="215"/>
      <c r="C192" s="251" t="s">
        <v>416</v>
      </c>
      <c r="D192" s="192"/>
      <c r="E192" s="192"/>
      <c r="F192" s="213" t="s">
        <v>322</v>
      </c>
      <c r="G192" s="192"/>
      <c r="H192" s="192" t="s">
        <v>417</v>
      </c>
      <c r="I192" s="192" t="s">
        <v>357</v>
      </c>
      <c r="J192" s="192"/>
      <c r="K192" s="238"/>
    </row>
    <row r="193" spans="2:11" s="1" customFormat="1" ht="15" customHeight="1" x14ac:dyDescent="0.2">
      <c r="B193" s="215"/>
      <c r="C193" s="251" t="s">
        <v>418</v>
      </c>
      <c r="D193" s="192"/>
      <c r="E193" s="192"/>
      <c r="F193" s="213" t="s">
        <v>328</v>
      </c>
      <c r="G193" s="192"/>
      <c r="H193" s="192" t="s">
        <v>419</v>
      </c>
      <c r="I193" s="192" t="s">
        <v>357</v>
      </c>
      <c r="J193" s="192"/>
      <c r="K193" s="238"/>
    </row>
    <row r="194" spans="2:11" s="1" customFormat="1" ht="15" customHeight="1" x14ac:dyDescent="0.2">
      <c r="B194" s="244"/>
      <c r="C194" s="253"/>
      <c r="D194" s="224"/>
      <c r="E194" s="224"/>
      <c r="F194" s="224"/>
      <c r="G194" s="224"/>
      <c r="H194" s="224"/>
      <c r="I194" s="224"/>
      <c r="J194" s="224"/>
      <c r="K194" s="245"/>
    </row>
    <row r="195" spans="2:11" s="1" customFormat="1" ht="18.75" customHeight="1" x14ac:dyDescent="0.2">
      <c r="B195" s="226"/>
      <c r="C195" s="236"/>
      <c r="D195" s="236"/>
      <c r="E195" s="236"/>
      <c r="F195" s="246"/>
      <c r="G195" s="236"/>
      <c r="H195" s="236"/>
      <c r="I195" s="236"/>
      <c r="J195" s="236"/>
      <c r="K195" s="226"/>
    </row>
    <row r="196" spans="2:11" s="1" customFormat="1" ht="18.75" customHeight="1" x14ac:dyDescent="0.2">
      <c r="B196" s="226"/>
      <c r="C196" s="236"/>
      <c r="D196" s="236"/>
      <c r="E196" s="236"/>
      <c r="F196" s="246"/>
      <c r="G196" s="236"/>
      <c r="H196" s="236"/>
      <c r="I196" s="236"/>
      <c r="J196" s="236"/>
      <c r="K196" s="226"/>
    </row>
    <row r="197" spans="2:11" s="1" customFormat="1" ht="18.75" customHeight="1" x14ac:dyDescent="0.2">
      <c r="B197" s="199"/>
      <c r="C197" s="199"/>
      <c r="D197" s="199"/>
      <c r="E197" s="199"/>
      <c r="F197" s="199"/>
      <c r="G197" s="199"/>
      <c r="H197" s="199"/>
      <c r="I197" s="199"/>
      <c r="J197" s="199"/>
      <c r="K197" s="199"/>
    </row>
    <row r="198" spans="2:11" s="1" customFormat="1" ht="13.5" x14ac:dyDescent="0.2">
      <c r="B198" s="181"/>
      <c r="C198" s="182"/>
      <c r="D198" s="182"/>
      <c r="E198" s="182"/>
      <c r="F198" s="182"/>
      <c r="G198" s="182"/>
      <c r="H198" s="182"/>
      <c r="I198" s="182"/>
      <c r="J198" s="182"/>
      <c r="K198" s="183"/>
    </row>
    <row r="199" spans="2:11" s="1" customFormat="1" ht="21" x14ac:dyDescent="0.2">
      <c r="B199" s="184"/>
      <c r="C199" s="304" t="s">
        <v>420</v>
      </c>
      <c r="D199" s="304"/>
      <c r="E199" s="304"/>
      <c r="F199" s="304"/>
      <c r="G199" s="304"/>
      <c r="H199" s="304"/>
      <c r="I199" s="304"/>
      <c r="J199" s="304"/>
      <c r="K199" s="185"/>
    </row>
    <row r="200" spans="2:11" s="1" customFormat="1" ht="25.5" customHeight="1" x14ac:dyDescent="0.3">
      <c r="B200" s="184"/>
      <c r="C200" s="254" t="s">
        <v>421</v>
      </c>
      <c r="D200" s="254"/>
      <c r="E200" s="254"/>
      <c r="F200" s="254" t="s">
        <v>422</v>
      </c>
      <c r="G200" s="255"/>
      <c r="H200" s="310" t="s">
        <v>423</v>
      </c>
      <c r="I200" s="310"/>
      <c r="J200" s="310"/>
      <c r="K200" s="185"/>
    </row>
    <row r="201" spans="2:11" s="1" customFormat="1" ht="5.25" customHeight="1" x14ac:dyDescent="0.2">
      <c r="B201" s="215"/>
      <c r="C201" s="210"/>
      <c r="D201" s="210"/>
      <c r="E201" s="210"/>
      <c r="F201" s="210"/>
      <c r="G201" s="236"/>
      <c r="H201" s="210"/>
      <c r="I201" s="210"/>
      <c r="J201" s="210"/>
      <c r="K201" s="238"/>
    </row>
    <row r="202" spans="2:11" s="1" customFormat="1" ht="15" customHeight="1" x14ac:dyDescent="0.2">
      <c r="B202" s="215"/>
      <c r="C202" s="192" t="s">
        <v>413</v>
      </c>
      <c r="D202" s="192"/>
      <c r="E202" s="192"/>
      <c r="F202" s="213" t="s">
        <v>43</v>
      </c>
      <c r="G202" s="192"/>
      <c r="H202" s="309" t="s">
        <v>424</v>
      </c>
      <c r="I202" s="309"/>
      <c r="J202" s="309"/>
      <c r="K202" s="238"/>
    </row>
    <row r="203" spans="2:11" s="1" customFormat="1" ht="15" customHeight="1" x14ac:dyDescent="0.2">
      <c r="B203" s="215"/>
      <c r="C203" s="192"/>
      <c r="D203" s="192"/>
      <c r="E203" s="192"/>
      <c r="F203" s="213" t="s">
        <v>44</v>
      </c>
      <c r="G203" s="192"/>
      <c r="H203" s="309" t="s">
        <v>425</v>
      </c>
      <c r="I203" s="309"/>
      <c r="J203" s="309"/>
      <c r="K203" s="238"/>
    </row>
    <row r="204" spans="2:11" s="1" customFormat="1" ht="15" customHeight="1" x14ac:dyDescent="0.2">
      <c r="B204" s="215"/>
      <c r="C204" s="192"/>
      <c r="D204" s="192"/>
      <c r="E204" s="192"/>
      <c r="F204" s="213" t="s">
        <v>47</v>
      </c>
      <c r="G204" s="192"/>
      <c r="H204" s="309" t="s">
        <v>426</v>
      </c>
      <c r="I204" s="309"/>
      <c r="J204" s="309"/>
      <c r="K204" s="238"/>
    </row>
    <row r="205" spans="2:11" s="1" customFormat="1" ht="15" customHeight="1" x14ac:dyDescent="0.2">
      <c r="B205" s="215"/>
      <c r="C205" s="192"/>
      <c r="D205" s="192"/>
      <c r="E205" s="192"/>
      <c r="F205" s="213" t="s">
        <v>45</v>
      </c>
      <c r="G205" s="192"/>
      <c r="H205" s="309" t="s">
        <v>427</v>
      </c>
      <c r="I205" s="309"/>
      <c r="J205" s="309"/>
      <c r="K205" s="238"/>
    </row>
    <row r="206" spans="2:11" s="1" customFormat="1" ht="15" customHeight="1" x14ac:dyDescent="0.2">
      <c r="B206" s="215"/>
      <c r="C206" s="192"/>
      <c r="D206" s="192"/>
      <c r="E206" s="192"/>
      <c r="F206" s="213" t="s">
        <v>46</v>
      </c>
      <c r="G206" s="192"/>
      <c r="H206" s="309" t="s">
        <v>428</v>
      </c>
      <c r="I206" s="309"/>
      <c r="J206" s="309"/>
      <c r="K206" s="238"/>
    </row>
    <row r="207" spans="2:11" s="1" customFormat="1" ht="15" customHeight="1" x14ac:dyDescent="0.2">
      <c r="B207" s="215"/>
      <c r="C207" s="192"/>
      <c r="D207" s="192"/>
      <c r="E207" s="192"/>
      <c r="F207" s="213"/>
      <c r="G207" s="192"/>
      <c r="H207" s="192"/>
      <c r="I207" s="192"/>
      <c r="J207" s="192"/>
      <c r="K207" s="238"/>
    </row>
    <row r="208" spans="2:11" s="1" customFormat="1" ht="15" customHeight="1" x14ac:dyDescent="0.2">
      <c r="B208" s="215"/>
      <c r="C208" s="192" t="s">
        <v>369</v>
      </c>
      <c r="D208" s="192"/>
      <c r="E208" s="192"/>
      <c r="F208" s="213" t="s">
        <v>79</v>
      </c>
      <c r="G208" s="192"/>
      <c r="H208" s="309" t="s">
        <v>429</v>
      </c>
      <c r="I208" s="309"/>
      <c r="J208" s="309"/>
      <c r="K208" s="238"/>
    </row>
    <row r="209" spans="2:11" s="1" customFormat="1" ht="15" customHeight="1" x14ac:dyDescent="0.2">
      <c r="B209" s="215"/>
      <c r="C209" s="192"/>
      <c r="D209" s="192"/>
      <c r="E209" s="192"/>
      <c r="F209" s="213" t="s">
        <v>264</v>
      </c>
      <c r="G209" s="192"/>
      <c r="H209" s="309" t="s">
        <v>265</v>
      </c>
      <c r="I209" s="309"/>
      <c r="J209" s="309"/>
      <c r="K209" s="238"/>
    </row>
    <row r="210" spans="2:11" s="1" customFormat="1" ht="15" customHeight="1" x14ac:dyDescent="0.2">
      <c r="B210" s="215"/>
      <c r="C210" s="192"/>
      <c r="D210" s="192"/>
      <c r="E210" s="192"/>
      <c r="F210" s="213" t="s">
        <v>262</v>
      </c>
      <c r="G210" s="192"/>
      <c r="H210" s="309" t="s">
        <v>430</v>
      </c>
      <c r="I210" s="309"/>
      <c r="J210" s="309"/>
      <c r="K210" s="238"/>
    </row>
    <row r="211" spans="2:11" s="1" customFormat="1" ht="15" customHeight="1" x14ac:dyDescent="0.2">
      <c r="B211" s="256"/>
      <c r="C211" s="192"/>
      <c r="D211" s="192"/>
      <c r="E211" s="192"/>
      <c r="F211" s="213" t="s">
        <v>266</v>
      </c>
      <c r="G211" s="251"/>
      <c r="H211" s="308" t="s">
        <v>267</v>
      </c>
      <c r="I211" s="308"/>
      <c r="J211" s="308"/>
      <c r="K211" s="257"/>
    </row>
    <row r="212" spans="2:11" s="1" customFormat="1" ht="15" customHeight="1" x14ac:dyDescent="0.2">
      <c r="B212" s="256"/>
      <c r="C212" s="192"/>
      <c r="D212" s="192"/>
      <c r="E212" s="192"/>
      <c r="F212" s="213" t="s">
        <v>268</v>
      </c>
      <c r="G212" s="251"/>
      <c r="H212" s="308" t="s">
        <v>431</v>
      </c>
      <c r="I212" s="308"/>
      <c r="J212" s="308"/>
      <c r="K212" s="257"/>
    </row>
    <row r="213" spans="2:11" s="1" customFormat="1" ht="15" customHeight="1" x14ac:dyDescent="0.2">
      <c r="B213" s="256"/>
      <c r="C213" s="192"/>
      <c r="D213" s="192"/>
      <c r="E213" s="192"/>
      <c r="F213" s="213"/>
      <c r="G213" s="251"/>
      <c r="H213" s="242"/>
      <c r="I213" s="242"/>
      <c r="J213" s="242"/>
      <c r="K213" s="257"/>
    </row>
    <row r="214" spans="2:11" s="1" customFormat="1" ht="15" customHeight="1" x14ac:dyDescent="0.2">
      <c r="B214" s="256"/>
      <c r="C214" s="192" t="s">
        <v>393</v>
      </c>
      <c r="D214" s="192"/>
      <c r="E214" s="192"/>
      <c r="F214" s="213">
        <v>1</v>
      </c>
      <c r="G214" s="251"/>
      <c r="H214" s="308" t="s">
        <v>432</v>
      </c>
      <c r="I214" s="308"/>
      <c r="J214" s="308"/>
      <c r="K214" s="257"/>
    </row>
    <row r="215" spans="2:11" s="1" customFormat="1" ht="15" customHeight="1" x14ac:dyDescent="0.2">
      <c r="B215" s="256"/>
      <c r="C215" s="192"/>
      <c r="D215" s="192"/>
      <c r="E215" s="192"/>
      <c r="F215" s="213">
        <v>2</v>
      </c>
      <c r="G215" s="251"/>
      <c r="H215" s="308" t="s">
        <v>433</v>
      </c>
      <c r="I215" s="308"/>
      <c r="J215" s="308"/>
      <c r="K215" s="257"/>
    </row>
    <row r="216" spans="2:11" s="1" customFormat="1" ht="15" customHeight="1" x14ac:dyDescent="0.2">
      <c r="B216" s="256"/>
      <c r="C216" s="192"/>
      <c r="D216" s="192"/>
      <c r="E216" s="192"/>
      <c r="F216" s="213">
        <v>3</v>
      </c>
      <c r="G216" s="251"/>
      <c r="H216" s="308" t="s">
        <v>434</v>
      </c>
      <c r="I216" s="308"/>
      <c r="J216" s="308"/>
      <c r="K216" s="257"/>
    </row>
    <row r="217" spans="2:11" s="1" customFormat="1" ht="15" customHeight="1" x14ac:dyDescent="0.2">
      <c r="B217" s="256"/>
      <c r="C217" s="192"/>
      <c r="D217" s="192"/>
      <c r="E217" s="192"/>
      <c r="F217" s="213">
        <v>4</v>
      </c>
      <c r="G217" s="251"/>
      <c r="H217" s="308" t="s">
        <v>435</v>
      </c>
      <c r="I217" s="308"/>
      <c r="J217" s="308"/>
      <c r="K217" s="257"/>
    </row>
    <row r="218" spans="2:11" s="1" customFormat="1" ht="12.75" customHeight="1" x14ac:dyDescent="0.2">
      <c r="B218" s="258"/>
      <c r="C218" s="259"/>
      <c r="D218" s="259"/>
      <c r="E218" s="259"/>
      <c r="F218" s="259"/>
      <c r="G218" s="259"/>
      <c r="H218" s="259"/>
      <c r="I218" s="259"/>
      <c r="J218" s="259"/>
      <c r="K218" s="260"/>
    </row>
  </sheetData>
  <sheetProtection formatCells="0" formatColumns="0" formatRows="0" insertColumns="0" insertRows="0" insertHyperlinks="0" deleteColumns="0" deleteRows="0" sort="0" autoFilter="0" pivotTables="0"/>
  <mergeCells count="77">
    <mergeCell ref="C102:J102"/>
    <mergeCell ref="C122:J122"/>
    <mergeCell ref="C147:J147"/>
    <mergeCell ref="C165:J165"/>
    <mergeCell ref="C199:J199"/>
    <mergeCell ref="H200:J200"/>
    <mergeCell ref="H202:J202"/>
    <mergeCell ref="H203:J203"/>
    <mergeCell ref="H204:J204"/>
    <mergeCell ref="H205:J205"/>
    <mergeCell ref="H206:J206"/>
    <mergeCell ref="H208:J208"/>
    <mergeCell ref="H209:J209"/>
    <mergeCell ref="H210:J210"/>
    <mergeCell ref="H211:J211"/>
    <mergeCell ref="H212:J212"/>
    <mergeCell ref="H214:J214"/>
    <mergeCell ref="H215:J215"/>
    <mergeCell ref="H216:J216"/>
    <mergeCell ref="H217:J217"/>
    <mergeCell ref="D47:J47"/>
    <mergeCell ref="E48:J48"/>
    <mergeCell ref="E49:J49"/>
    <mergeCell ref="E50:J50"/>
    <mergeCell ref="D51:J51"/>
    <mergeCell ref="C52:J52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G44:J44"/>
    <mergeCell ref="G45:J45"/>
    <mergeCell ref="C3:J3"/>
    <mergeCell ref="C4:J4"/>
    <mergeCell ref="C6:J6"/>
    <mergeCell ref="C7:J7"/>
    <mergeCell ref="G39:J39"/>
    <mergeCell ref="G40:J40"/>
    <mergeCell ref="G41:J41"/>
    <mergeCell ref="G42:J42"/>
    <mergeCell ref="G43:J43"/>
    <mergeCell ref="D34:J34"/>
    <mergeCell ref="D35:J35"/>
    <mergeCell ref="G36:J36"/>
    <mergeCell ref="G37:J37"/>
    <mergeCell ref="G38:J38"/>
  </mergeCells>
  <pageMargins left="0.59027779999999996" right="0.59027779999999996" top="0.59027779999999996" bottom="0.59027779999999996" header="0" footer="0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5</vt:i4>
      </vt:variant>
    </vt:vector>
  </HeadingPairs>
  <TitlesOfParts>
    <vt:vector size="8" baseType="lpstr">
      <vt:lpstr>Rekapitulace stavby</vt:lpstr>
      <vt:lpstr>01 - Lávka přes Lužecký p...</vt:lpstr>
      <vt:lpstr>Pokyny pro vyplnění</vt:lpstr>
      <vt:lpstr>'01 - Lávka přes Lužecký p...'!Názvy_tisku</vt:lpstr>
      <vt:lpstr>'Rekapitulace stavby'!Názvy_tisku</vt:lpstr>
      <vt:lpstr>'01 - Lávka přes Lužecký p...'!Oblast_tisku</vt:lpstr>
      <vt:lpstr>'Pokyny pro vyplnění'!Oblast_tisku</vt:lpstr>
      <vt:lpstr>'Rekapitulace stavby'!Oblast_tisku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MARTINPC\marti</dc:creator>
  <cp:lastModifiedBy>Petr Zatloukal</cp:lastModifiedBy>
  <dcterms:created xsi:type="dcterms:W3CDTF">2021-04-25T11:43:41Z</dcterms:created>
  <dcterms:modified xsi:type="dcterms:W3CDTF">2021-05-07T07:16:07Z</dcterms:modified>
</cp:coreProperties>
</file>